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ur\Downloads\Udaanous\Excel\"/>
    </mc:Choice>
  </mc:AlternateContent>
  <xr:revisionPtr revIDLastSave="0" documentId="13_ncr:1_{575AAB12-5403-43CE-8D9C-8990377A59B5}" xr6:coauthVersionLast="36" xr6:coauthVersionMax="47" xr10:uidLastSave="{00000000-0000-0000-0000-000000000000}"/>
  <bookViews>
    <workbookView xWindow="0" yWindow="0" windowWidth="23040" windowHeight="9060" activeTab="3" xr2:uid="{00000000-000D-0000-FFFF-FFFF00000000}"/>
  </bookViews>
  <sheets>
    <sheet name="Index" sheetId="1" r:id="rId1"/>
    <sheet name="Q1 to 11" sheetId="4" r:id="rId2"/>
    <sheet name="Data1" sheetId="5" r:id="rId3"/>
    <sheet name="Q12 to 20" sheetId="6" r:id="rId4"/>
  </sheets>
  <externalReferences>
    <externalReference r:id="rId5"/>
  </externalReferences>
  <definedNames>
    <definedName name="_xlnm._FilterDatabase" localSheetId="2" hidden="1">Data1!$F$1:$L$800</definedName>
    <definedName name="MyList">[1]!Myvalues</definedName>
    <definedName name="MyList2">[1]!Mylist1</definedName>
    <definedName name="Mylist3">[1]!Mylist1</definedName>
    <definedName name="Myvalues">#REF!</definedName>
  </definedNames>
  <calcPr calcId="191029"/>
</workbook>
</file>

<file path=xl/calcChain.xml><?xml version="1.0" encoding="utf-8"?>
<calcChain xmlns="http://schemas.openxmlformats.org/spreadsheetml/2006/main">
  <c r="F75" i="4" l="1"/>
  <c r="F76" i="4"/>
  <c r="F77" i="4"/>
  <c r="F78" i="4"/>
  <c r="F79" i="4"/>
  <c r="F80" i="4"/>
  <c r="F81" i="4"/>
  <c r="F82" i="4"/>
  <c r="F83" i="4"/>
  <c r="F84" i="4"/>
  <c r="F85" i="4"/>
  <c r="F86" i="4"/>
  <c r="F75" i="6"/>
  <c r="F76" i="6"/>
  <c r="F77" i="6"/>
  <c r="F78" i="6"/>
  <c r="F79" i="6"/>
  <c r="F80" i="6"/>
  <c r="F81" i="6"/>
  <c r="F82" i="6"/>
  <c r="F83" i="6"/>
  <c r="F84" i="6"/>
  <c r="F85" i="6"/>
  <c r="F86" i="6"/>
  <c r="F74" i="4"/>
  <c r="F74" i="6"/>
  <c r="C75" i="4"/>
  <c r="C76" i="4"/>
  <c r="C77" i="4"/>
  <c r="C78" i="4"/>
  <c r="C79" i="4"/>
  <c r="C80" i="4"/>
  <c r="C81" i="4"/>
  <c r="C82" i="4"/>
  <c r="C83" i="4"/>
  <c r="C84" i="4"/>
  <c r="C85" i="4"/>
  <c r="C86" i="4"/>
  <c r="C75" i="6"/>
  <c r="C76" i="6"/>
  <c r="C77" i="6"/>
  <c r="C78" i="6"/>
  <c r="C79" i="6"/>
  <c r="C80" i="6"/>
  <c r="C81" i="6"/>
  <c r="C82" i="6"/>
  <c r="C83" i="6"/>
  <c r="C84" i="6"/>
  <c r="C85" i="6"/>
  <c r="C86" i="6"/>
  <c r="C74" i="4"/>
  <c r="C74" i="6"/>
  <c r="E75" i="4"/>
  <c r="E76" i="4"/>
  <c r="E77" i="4"/>
  <c r="E78" i="4"/>
  <c r="E79" i="4"/>
  <c r="E80" i="4"/>
  <c r="E81" i="4"/>
  <c r="E82" i="4"/>
  <c r="E83" i="4"/>
  <c r="E84" i="4"/>
  <c r="E85" i="4"/>
  <c r="E86" i="4"/>
  <c r="E75" i="6"/>
  <c r="E76" i="6"/>
  <c r="E77" i="6"/>
  <c r="E78" i="6"/>
  <c r="E79" i="6"/>
  <c r="E80" i="6"/>
  <c r="E81" i="6"/>
  <c r="E82" i="6"/>
  <c r="E83" i="6"/>
  <c r="E84" i="6"/>
  <c r="E85" i="6"/>
  <c r="E86" i="6"/>
  <c r="E74" i="4"/>
  <c r="E74" i="6"/>
  <c r="D75" i="4"/>
  <c r="D76" i="4"/>
  <c r="D77" i="4"/>
  <c r="D78" i="4"/>
  <c r="D79" i="4"/>
  <c r="D80" i="4"/>
  <c r="D81" i="4"/>
  <c r="D82" i="4"/>
  <c r="D83" i="4"/>
  <c r="D84" i="4"/>
  <c r="D85" i="4"/>
  <c r="D86" i="4"/>
  <c r="D75" i="6"/>
  <c r="D76" i="6"/>
  <c r="D77" i="6"/>
  <c r="D78" i="6"/>
  <c r="D79" i="6"/>
  <c r="D80" i="6"/>
  <c r="D81" i="6"/>
  <c r="D82" i="6"/>
  <c r="D83" i="6"/>
  <c r="D84" i="6"/>
  <c r="D85" i="6"/>
  <c r="D86" i="6"/>
  <c r="D74" i="4"/>
  <c r="D74" i="6"/>
  <c r="A68" i="4"/>
  <c r="A68" i="6"/>
  <c r="C39" i="4"/>
  <c r="C40" i="4"/>
  <c r="C41" i="4"/>
  <c r="C42" i="4"/>
  <c r="C43" i="4"/>
  <c r="C44" i="4"/>
  <c r="C45" i="4"/>
  <c r="C46" i="4"/>
  <c r="C47" i="4"/>
  <c r="C48" i="4"/>
  <c r="C49" i="4"/>
  <c r="C50" i="4"/>
  <c r="C39" i="6"/>
  <c r="C40" i="6"/>
  <c r="C41" i="6"/>
  <c r="C42" i="6"/>
  <c r="C43" i="6"/>
  <c r="C44" i="6"/>
  <c r="C45" i="6"/>
  <c r="C46" i="6"/>
  <c r="C47" i="6"/>
  <c r="C48" i="6"/>
  <c r="C49" i="6"/>
  <c r="C50" i="6"/>
  <c r="C38" i="4"/>
  <c r="C38" i="6"/>
  <c r="B38" i="4"/>
  <c r="B38" i="6"/>
  <c r="B39" i="4"/>
  <c r="B40" i="4"/>
  <c r="B41" i="4"/>
  <c r="B42" i="4"/>
  <c r="B43" i="4"/>
  <c r="B44" i="4"/>
  <c r="B45" i="4"/>
  <c r="B46" i="4"/>
  <c r="B47" i="4"/>
  <c r="B48" i="4"/>
  <c r="B49" i="4"/>
  <c r="B50" i="4"/>
  <c r="B39" i="6"/>
  <c r="B40" i="6"/>
  <c r="B41" i="6"/>
  <c r="B42" i="6"/>
  <c r="B43" i="6"/>
  <c r="B44" i="6"/>
  <c r="B45" i="6"/>
  <c r="B46" i="6"/>
  <c r="B47" i="6"/>
  <c r="B48" i="6"/>
  <c r="B49" i="6"/>
  <c r="B50" i="6"/>
  <c r="B22" i="4" l="1"/>
  <c r="B23" i="4"/>
  <c r="B24" i="4"/>
  <c r="B25" i="4"/>
  <c r="B26" i="4"/>
  <c r="B27" i="4"/>
  <c r="B28" i="4"/>
  <c r="B29" i="4"/>
  <c r="B30" i="4"/>
  <c r="B31" i="4"/>
  <c r="B32" i="4"/>
  <c r="B33" i="4"/>
  <c r="B22" i="6"/>
  <c r="B23" i="6"/>
  <c r="B24" i="6"/>
  <c r="B25" i="6"/>
  <c r="B26" i="6"/>
  <c r="B27" i="6"/>
  <c r="B28" i="6"/>
  <c r="B29" i="6"/>
  <c r="B30" i="6"/>
  <c r="B31" i="6"/>
  <c r="B32" i="6"/>
  <c r="B33" i="6"/>
  <c r="B21" i="4"/>
  <c r="B21" i="6"/>
  <c r="D21" i="4"/>
  <c r="D21" i="6"/>
  <c r="D22" i="4"/>
  <c r="D23" i="4"/>
  <c r="D24" i="4"/>
  <c r="D25" i="4"/>
  <c r="D26" i="4"/>
  <c r="D27" i="4"/>
  <c r="D28" i="4"/>
  <c r="D29" i="4"/>
  <c r="D30" i="4"/>
  <c r="D31" i="4"/>
  <c r="D32" i="4"/>
  <c r="D33" i="4"/>
  <c r="D22" i="6"/>
  <c r="D23" i="6"/>
  <c r="D24" i="6"/>
  <c r="D25" i="6"/>
  <c r="D26" i="6"/>
  <c r="D27" i="6"/>
  <c r="D28" i="6"/>
  <c r="D29" i="6"/>
  <c r="D30" i="6"/>
  <c r="D31" i="6"/>
  <c r="D32" i="6"/>
  <c r="D33" i="6"/>
  <c r="C22" i="4"/>
  <c r="C23" i="4"/>
  <c r="C24" i="4"/>
  <c r="C25" i="4"/>
  <c r="C26" i="4"/>
  <c r="C27" i="4"/>
  <c r="C28" i="4"/>
  <c r="C29" i="4"/>
  <c r="C30" i="4"/>
  <c r="C31" i="4"/>
  <c r="C32" i="4"/>
  <c r="C33" i="4"/>
  <c r="C22" i="6"/>
  <c r="C23" i="6"/>
  <c r="C24" i="6"/>
  <c r="C25" i="6"/>
  <c r="C26" i="6"/>
  <c r="C27" i="6"/>
  <c r="C28" i="6"/>
  <c r="C29" i="6"/>
  <c r="C30" i="6"/>
  <c r="C31" i="6"/>
  <c r="C32" i="6"/>
  <c r="C33" i="6"/>
  <c r="C21" i="4"/>
  <c r="C21" i="6"/>
  <c r="D5" i="4"/>
  <c r="D6" i="4"/>
  <c r="D7" i="4"/>
  <c r="D8" i="4"/>
  <c r="D9" i="4"/>
  <c r="D10" i="4"/>
  <c r="D11" i="4"/>
  <c r="D12" i="4"/>
  <c r="D13" i="4"/>
  <c r="D14" i="4"/>
  <c r="D15" i="4"/>
  <c r="D16" i="4"/>
  <c r="D5" i="6"/>
  <c r="D6" i="6"/>
  <c r="D7" i="6"/>
  <c r="D8" i="6"/>
  <c r="D9" i="6"/>
  <c r="D10" i="6"/>
  <c r="D11" i="6"/>
  <c r="D12" i="6"/>
  <c r="D13" i="6"/>
  <c r="D14" i="6"/>
  <c r="D15" i="6"/>
  <c r="D16" i="6"/>
  <c r="D4" i="6"/>
  <c r="D4" i="4"/>
  <c r="C5" i="4"/>
  <c r="C6" i="4"/>
  <c r="C7" i="4"/>
  <c r="E7" i="4" s="1"/>
  <c r="C8" i="4"/>
  <c r="E8" i="4" s="1"/>
  <c r="C9" i="4"/>
  <c r="C10" i="4"/>
  <c r="C11" i="4"/>
  <c r="E11" i="4" s="1"/>
  <c r="C12" i="4"/>
  <c r="E12" i="4" s="1"/>
  <c r="C13" i="4"/>
  <c r="C14" i="4"/>
  <c r="C15" i="4"/>
  <c r="E15" i="4" s="1"/>
  <c r="C16" i="4"/>
  <c r="E16" i="4" s="1"/>
  <c r="C5" i="6"/>
  <c r="C6" i="6"/>
  <c r="C7" i="6"/>
  <c r="E7" i="6" s="1"/>
  <c r="C8" i="6"/>
  <c r="E8" i="6" s="1"/>
  <c r="C9" i="6"/>
  <c r="C10" i="6"/>
  <c r="C11" i="6"/>
  <c r="E11" i="6" s="1"/>
  <c r="C12" i="6"/>
  <c r="E12" i="6" s="1"/>
  <c r="C13" i="6"/>
  <c r="C14" i="6"/>
  <c r="C15" i="6"/>
  <c r="E15" i="6" s="1"/>
  <c r="C16" i="6"/>
  <c r="E16" i="6" s="1"/>
  <c r="C4" i="4"/>
  <c r="C4" i="6"/>
  <c r="B5" i="4"/>
  <c r="E5" i="4" s="1"/>
  <c r="B6" i="4"/>
  <c r="E6" i="4" s="1"/>
  <c r="B7" i="4"/>
  <c r="B8" i="4"/>
  <c r="B9" i="4"/>
  <c r="E9" i="4" s="1"/>
  <c r="B10" i="4"/>
  <c r="E10" i="4" s="1"/>
  <c r="B11" i="4"/>
  <c r="B12" i="4"/>
  <c r="B13" i="4"/>
  <c r="E13" i="4" s="1"/>
  <c r="B14" i="4"/>
  <c r="E14" i="4" s="1"/>
  <c r="B15" i="4"/>
  <c r="B16" i="4"/>
  <c r="B5" i="6"/>
  <c r="E5" i="6" s="1"/>
  <c r="B6" i="6"/>
  <c r="E6" i="6" s="1"/>
  <c r="B7" i="6"/>
  <c r="B8" i="6"/>
  <c r="B9" i="6"/>
  <c r="E9" i="6" s="1"/>
  <c r="B10" i="6"/>
  <c r="E10" i="6" s="1"/>
  <c r="B11" i="6"/>
  <c r="B12" i="6"/>
  <c r="B13" i="6"/>
  <c r="E13" i="6" s="1"/>
  <c r="B14" i="6"/>
  <c r="E14" i="6" s="1"/>
  <c r="B15" i="6"/>
  <c r="B16" i="6"/>
  <c r="B4" i="4"/>
  <c r="E4" i="4" s="1"/>
  <c r="B4" i="6"/>
  <c r="E4" i="6" s="1"/>
  <c r="G115" i="4"/>
  <c r="D108" i="4"/>
  <c r="C108" i="4"/>
  <c r="B108" i="4"/>
  <c r="D107" i="4"/>
  <c r="C107" i="4"/>
  <c r="B107" i="4"/>
  <c r="B98" i="4"/>
  <c r="D98" i="4"/>
  <c r="C98" i="4"/>
  <c r="E92" i="4" l="1"/>
  <c r="C92" i="4"/>
  <c r="A92" i="4"/>
  <c r="A83" i="4"/>
  <c r="A75" i="4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2" i="5"/>
  <c r="A65" i="4" s="1"/>
  <c r="P3" i="5"/>
  <c r="S3" i="5" s="1"/>
  <c r="P4" i="5"/>
  <c r="S4" i="5" s="1"/>
  <c r="P5" i="5"/>
  <c r="S5" i="5" s="1"/>
  <c r="P6" i="5"/>
  <c r="S6" i="5" s="1"/>
  <c r="P7" i="5"/>
  <c r="S7" i="5" s="1"/>
  <c r="P8" i="5"/>
  <c r="S8" i="5" s="1"/>
  <c r="P9" i="5"/>
  <c r="S9" i="5" s="1"/>
  <c r="P10" i="5"/>
  <c r="S10" i="5" s="1"/>
  <c r="P11" i="5"/>
  <c r="S11" i="5" s="1"/>
  <c r="P12" i="5"/>
  <c r="S12" i="5" s="1"/>
  <c r="P13" i="5"/>
  <c r="S13" i="5" s="1"/>
  <c r="P14" i="5"/>
  <c r="S14" i="5" s="1"/>
  <c r="P15" i="5"/>
  <c r="S15" i="5" s="1"/>
  <c r="P16" i="5"/>
  <c r="S16" i="5" s="1"/>
  <c r="P17" i="5"/>
  <c r="S17" i="5" s="1"/>
  <c r="P18" i="5"/>
  <c r="S18" i="5" s="1"/>
  <c r="P19" i="5"/>
  <c r="S19" i="5" s="1"/>
  <c r="P20" i="5"/>
  <c r="S20" i="5" s="1"/>
  <c r="P21" i="5"/>
  <c r="S21" i="5" s="1"/>
  <c r="P22" i="5"/>
  <c r="S22" i="5" s="1"/>
  <c r="P23" i="5"/>
  <c r="S23" i="5" s="1"/>
  <c r="P24" i="5"/>
  <c r="S24" i="5" s="1"/>
  <c r="P25" i="5"/>
  <c r="S25" i="5" s="1"/>
  <c r="P26" i="5"/>
  <c r="S26" i="5" s="1"/>
  <c r="P27" i="5"/>
  <c r="S27" i="5" s="1"/>
  <c r="P28" i="5"/>
  <c r="S28" i="5" s="1"/>
  <c r="P29" i="5"/>
  <c r="S29" i="5" s="1"/>
  <c r="P30" i="5"/>
  <c r="S30" i="5" s="1"/>
  <c r="P31" i="5"/>
  <c r="S31" i="5" s="1"/>
  <c r="P32" i="5"/>
  <c r="S32" i="5" s="1"/>
  <c r="P33" i="5"/>
  <c r="S33" i="5" s="1"/>
  <c r="P34" i="5"/>
  <c r="S34" i="5" s="1"/>
  <c r="P35" i="5"/>
  <c r="S35" i="5" s="1"/>
  <c r="P36" i="5"/>
  <c r="S36" i="5" s="1"/>
  <c r="P37" i="5"/>
  <c r="S37" i="5" s="1"/>
  <c r="P38" i="5"/>
  <c r="S38" i="5" s="1"/>
  <c r="P39" i="5"/>
  <c r="S39" i="5" s="1"/>
  <c r="P40" i="5"/>
  <c r="S40" i="5" s="1"/>
  <c r="P41" i="5"/>
  <c r="S41" i="5" s="1"/>
  <c r="P42" i="5"/>
  <c r="S42" i="5" s="1"/>
  <c r="P43" i="5"/>
  <c r="S43" i="5" s="1"/>
  <c r="P44" i="5"/>
  <c r="S44" i="5" s="1"/>
  <c r="P45" i="5"/>
  <c r="S45" i="5" s="1"/>
  <c r="P46" i="5"/>
  <c r="S46" i="5" s="1"/>
  <c r="P47" i="5"/>
  <c r="S47" i="5" s="1"/>
  <c r="P48" i="5"/>
  <c r="S48" i="5" s="1"/>
  <c r="P49" i="5"/>
  <c r="S49" i="5" s="1"/>
  <c r="P50" i="5"/>
  <c r="S50" i="5" s="1"/>
  <c r="P51" i="5"/>
  <c r="S51" i="5" s="1"/>
  <c r="P52" i="5"/>
  <c r="S52" i="5" s="1"/>
  <c r="P53" i="5"/>
  <c r="S53" i="5" s="1"/>
  <c r="P54" i="5"/>
  <c r="S54" i="5" s="1"/>
  <c r="P55" i="5"/>
  <c r="S55" i="5" s="1"/>
  <c r="P56" i="5"/>
  <c r="S56" i="5" s="1"/>
  <c r="P57" i="5"/>
  <c r="S57" i="5" s="1"/>
  <c r="P58" i="5"/>
  <c r="S58" i="5" s="1"/>
  <c r="P59" i="5"/>
  <c r="S59" i="5" s="1"/>
  <c r="P60" i="5"/>
  <c r="S60" i="5" s="1"/>
  <c r="P61" i="5"/>
  <c r="S61" i="5" s="1"/>
  <c r="P62" i="5"/>
  <c r="S62" i="5" s="1"/>
  <c r="P63" i="5"/>
  <c r="S63" i="5" s="1"/>
  <c r="P64" i="5"/>
  <c r="S64" i="5" s="1"/>
  <c r="P65" i="5"/>
  <c r="S65" i="5" s="1"/>
  <c r="P66" i="5"/>
  <c r="S66" i="5" s="1"/>
  <c r="P67" i="5"/>
  <c r="S67" i="5" s="1"/>
  <c r="P68" i="5"/>
  <c r="S68" i="5" s="1"/>
  <c r="P69" i="5"/>
  <c r="S69" i="5" s="1"/>
  <c r="P70" i="5"/>
  <c r="S70" i="5" s="1"/>
  <c r="P71" i="5"/>
  <c r="S71" i="5" s="1"/>
  <c r="P72" i="5"/>
  <c r="S72" i="5" s="1"/>
  <c r="P73" i="5"/>
  <c r="S73" i="5" s="1"/>
  <c r="P74" i="5"/>
  <c r="S74" i="5" s="1"/>
  <c r="P75" i="5"/>
  <c r="S75" i="5" s="1"/>
  <c r="P76" i="5"/>
  <c r="S76" i="5" s="1"/>
  <c r="P77" i="5"/>
  <c r="S77" i="5" s="1"/>
  <c r="P78" i="5"/>
  <c r="S78" i="5" s="1"/>
  <c r="P79" i="5"/>
  <c r="S79" i="5" s="1"/>
  <c r="P80" i="5"/>
  <c r="S80" i="5" s="1"/>
  <c r="P81" i="5"/>
  <c r="S81" i="5" s="1"/>
  <c r="P82" i="5"/>
  <c r="S82" i="5" s="1"/>
  <c r="P83" i="5"/>
  <c r="S83" i="5" s="1"/>
  <c r="P84" i="5"/>
  <c r="S84" i="5" s="1"/>
  <c r="P85" i="5"/>
  <c r="S85" i="5" s="1"/>
  <c r="P86" i="5"/>
  <c r="S86" i="5" s="1"/>
  <c r="P87" i="5"/>
  <c r="S87" i="5" s="1"/>
  <c r="P88" i="5"/>
  <c r="S88" i="5" s="1"/>
  <c r="P89" i="5"/>
  <c r="S89" i="5" s="1"/>
  <c r="P90" i="5"/>
  <c r="S90" i="5" s="1"/>
  <c r="P91" i="5"/>
  <c r="S91" i="5" s="1"/>
  <c r="P92" i="5"/>
  <c r="S92" i="5" s="1"/>
  <c r="P93" i="5"/>
  <c r="S93" i="5" s="1"/>
  <c r="P94" i="5"/>
  <c r="S94" i="5" s="1"/>
  <c r="P95" i="5"/>
  <c r="S95" i="5" s="1"/>
  <c r="P96" i="5"/>
  <c r="S96" i="5" s="1"/>
  <c r="P97" i="5"/>
  <c r="S97" i="5" s="1"/>
  <c r="P98" i="5"/>
  <c r="S98" i="5" s="1"/>
  <c r="P99" i="5"/>
  <c r="S99" i="5" s="1"/>
  <c r="P100" i="5"/>
  <c r="S100" i="5" s="1"/>
  <c r="P101" i="5"/>
  <c r="S101" i="5" s="1"/>
  <c r="P102" i="5"/>
  <c r="S102" i="5" s="1"/>
  <c r="P103" i="5"/>
  <c r="S103" i="5" s="1"/>
  <c r="P104" i="5"/>
  <c r="S104" i="5" s="1"/>
  <c r="P105" i="5"/>
  <c r="S105" i="5" s="1"/>
  <c r="P106" i="5"/>
  <c r="S106" i="5" s="1"/>
  <c r="P107" i="5"/>
  <c r="S107" i="5" s="1"/>
  <c r="P108" i="5"/>
  <c r="S108" i="5" s="1"/>
  <c r="P109" i="5"/>
  <c r="S109" i="5" s="1"/>
  <c r="P110" i="5"/>
  <c r="S110" i="5" s="1"/>
  <c r="P111" i="5"/>
  <c r="S111" i="5" s="1"/>
  <c r="P112" i="5"/>
  <c r="S112" i="5" s="1"/>
  <c r="P113" i="5"/>
  <c r="S113" i="5" s="1"/>
  <c r="P114" i="5"/>
  <c r="S114" i="5" s="1"/>
  <c r="P115" i="5"/>
  <c r="S115" i="5" s="1"/>
  <c r="P116" i="5"/>
  <c r="S116" i="5" s="1"/>
  <c r="P117" i="5"/>
  <c r="S117" i="5" s="1"/>
  <c r="P118" i="5"/>
  <c r="S118" i="5" s="1"/>
  <c r="P119" i="5"/>
  <c r="S119" i="5" s="1"/>
  <c r="P120" i="5"/>
  <c r="S120" i="5" s="1"/>
  <c r="P121" i="5"/>
  <c r="S121" i="5" s="1"/>
  <c r="P122" i="5"/>
  <c r="S122" i="5" s="1"/>
  <c r="P123" i="5"/>
  <c r="S123" i="5" s="1"/>
  <c r="P124" i="5"/>
  <c r="S124" i="5" s="1"/>
  <c r="P125" i="5"/>
  <c r="S125" i="5" s="1"/>
  <c r="P126" i="5"/>
  <c r="S126" i="5" s="1"/>
  <c r="P127" i="5"/>
  <c r="S127" i="5" s="1"/>
  <c r="P128" i="5"/>
  <c r="S128" i="5" s="1"/>
  <c r="P129" i="5"/>
  <c r="S129" i="5" s="1"/>
  <c r="P130" i="5"/>
  <c r="S130" i="5" s="1"/>
  <c r="P131" i="5"/>
  <c r="S131" i="5" s="1"/>
  <c r="P132" i="5"/>
  <c r="S132" i="5" s="1"/>
  <c r="P133" i="5"/>
  <c r="S133" i="5" s="1"/>
  <c r="P134" i="5"/>
  <c r="S134" i="5" s="1"/>
  <c r="P135" i="5"/>
  <c r="S135" i="5" s="1"/>
  <c r="P136" i="5"/>
  <c r="S136" i="5" s="1"/>
  <c r="P137" i="5"/>
  <c r="S137" i="5" s="1"/>
  <c r="P138" i="5"/>
  <c r="S138" i="5" s="1"/>
  <c r="P139" i="5"/>
  <c r="S139" i="5" s="1"/>
  <c r="P140" i="5"/>
  <c r="S140" i="5" s="1"/>
  <c r="P141" i="5"/>
  <c r="S141" i="5" s="1"/>
  <c r="P142" i="5"/>
  <c r="S142" i="5" s="1"/>
  <c r="P143" i="5"/>
  <c r="S143" i="5" s="1"/>
  <c r="P144" i="5"/>
  <c r="S144" i="5" s="1"/>
  <c r="P145" i="5"/>
  <c r="S145" i="5" s="1"/>
  <c r="P146" i="5"/>
  <c r="S146" i="5" s="1"/>
  <c r="P147" i="5"/>
  <c r="S147" i="5" s="1"/>
  <c r="P148" i="5"/>
  <c r="S148" i="5" s="1"/>
  <c r="P149" i="5"/>
  <c r="S149" i="5" s="1"/>
  <c r="P150" i="5"/>
  <c r="S150" i="5" s="1"/>
  <c r="P151" i="5"/>
  <c r="S151" i="5" s="1"/>
  <c r="P152" i="5"/>
  <c r="S152" i="5" s="1"/>
  <c r="P153" i="5"/>
  <c r="S153" i="5" s="1"/>
  <c r="P154" i="5"/>
  <c r="S154" i="5" s="1"/>
  <c r="P155" i="5"/>
  <c r="S155" i="5" s="1"/>
  <c r="P156" i="5"/>
  <c r="S156" i="5" s="1"/>
  <c r="P157" i="5"/>
  <c r="S157" i="5" s="1"/>
  <c r="P158" i="5"/>
  <c r="S158" i="5" s="1"/>
  <c r="P159" i="5"/>
  <c r="S159" i="5" s="1"/>
  <c r="P160" i="5"/>
  <c r="S160" i="5" s="1"/>
  <c r="P161" i="5"/>
  <c r="S161" i="5" s="1"/>
  <c r="P162" i="5"/>
  <c r="S162" i="5" s="1"/>
  <c r="P163" i="5"/>
  <c r="S163" i="5" s="1"/>
  <c r="P164" i="5"/>
  <c r="S164" i="5" s="1"/>
  <c r="P165" i="5"/>
  <c r="S165" i="5" s="1"/>
  <c r="P166" i="5"/>
  <c r="S166" i="5" s="1"/>
  <c r="P167" i="5"/>
  <c r="S167" i="5" s="1"/>
  <c r="P168" i="5"/>
  <c r="S168" i="5" s="1"/>
  <c r="P169" i="5"/>
  <c r="S169" i="5" s="1"/>
  <c r="P170" i="5"/>
  <c r="S170" i="5" s="1"/>
  <c r="P171" i="5"/>
  <c r="S171" i="5" s="1"/>
  <c r="P172" i="5"/>
  <c r="S172" i="5" s="1"/>
  <c r="P173" i="5"/>
  <c r="S173" i="5" s="1"/>
  <c r="P174" i="5"/>
  <c r="S174" i="5" s="1"/>
  <c r="P175" i="5"/>
  <c r="S175" i="5" s="1"/>
  <c r="P176" i="5"/>
  <c r="S176" i="5" s="1"/>
  <c r="P177" i="5"/>
  <c r="S177" i="5" s="1"/>
  <c r="P178" i="5"/>
  <c r="S178" i="5" s="1"/>
  <c r="P179" i="5"/>
  <c r="S179" i="5" s="1"/>
  <c r="P180" i="5"/>
  <c r="S180" i="5" s="1"/>
  <c r="P181" i="5"/>
  <c r="S181" i="5" s="1"/>
  <c r="P182" i="5"/>
  <c r="S182" i="5" s="1"/>
  <c r="P183" i="5"/>
  <c r="S183" i="5" s="1"/>
  <c r="P184" i="5"/>
  <c r="S184" i="5" s="1"/>
  <c r="P185" i="5"/>
  <c r="S185" i="5" s="1"/>
  <c r="P186" i="5"/>
  <c r="S186" i="5" s="1"/>
  <c r="P187" i="5"/>
  <c r="S187" i="5" s="1"/>
  <c r="P188" i="5"/>
  <c r="S188" i="5" s="1"/>
  <c r="P189" i="5"/>
  <c r="S189" i="5" s="1"/>
  <c r="P190" i="5"/>
  <c r="S190" i="5" s="1"/>
  <c r="P191" i="5"/>
  <c r="S191" i="5" s="1"/>
  <c r="P192" i="5"/>
  <c r="S192" i="5" s="1"/>
  <c r="P193" i="5"/>
  <c r="S193" i="5" s="1"/>
  <c r="P194" i="5"/>
  <c r="S194" i="5" s="1"/>
  <c r="P195" i="5"/>
  <c r="S195" i="5" s="1"/>
  <c r="P196" i="5"/>
  <c r="S196" i="5" s="1"/>
  <c r="P197" i="5"/>
  <c r="S197" i="5" s="1"/>
  <c r="P198" i="5"/>
  <c r="S198" i="5" s="1"/>
  <c r="P199" i="5"/>
  <c r="S199" i="5" s="1"/>
  <c r="P200" i="5"/>
  <c r="S200" i="5" s="1"/>
  <c r="P201" i="5"/>
  <c r="S201" i="5" s="1"/>
  <c r="P202" i="5"/>
  <c r="S202" i="5" s="1"/>
  <c r="P203" i="5"/>
  <c r="S203" i="5" s="1"/>
  <c r="P204" i="5"/>
  <c r="S204" i="5" s="1"/>
  <c r="P205" i="5"/>
  <c r="S205" i="5" s="1"/>
  <c r="P206" i="5"/>
  <c r="S206" i="5" s="1"/>
  <c r="P207" i="5"/>
  <c r="S207" i="5" s="1"/>
  <c r="P208" i="5"/>
  <c r="S208" i="5" s="1"/>
  <c r="P209" i="5"/>
  <c r="S209" i="5" s="1"/>
  <c r="P210" i="5"/>
  <c r="S210" i="5" s="1"/>
  <c r="P211" i="5"/>
  <c r="S211" i="5" s="1"/>
  <c r="P212" i="5"/>
  <c r="S212" i="5" s="1"/>
  <c r="P213" i="5"/>
  <c r="S213" i="5" s="1"/>
  <c r="P214" i="5"/>
  <c r="S214" i="5" s="1"/>
  <c r="P215" i="5"/>
  <c r="S215" i="5" s="1"/>
  <c r="P216" i="5"/>
  <c r="S216" i="5" s="1"/>
  <c r="P217" i="5"/>
  <c r="S217" i="5" s="1"/>
  <c r="P218" i="5"/>
  <c r="S218" i="5" s="1"/>
  <c r="P219" i="5"/>
  <c r="S219" i="5" s="1"/>
  <c r="P220" i="5"/>
  <c r="S220" i="5" s="1"/>
  <c r="P221" i="5"/>
  <c r="S221" i="5" s="1"/>
  <c r="P222" i="5"/>
  <c r="S222" i="5" s="1"/>
  <c r="P223" i="5"/>
  <c r="S223" i="5" s="1"/>
  <c r="P224" i="5"/>
  <c r="S224" i="5" s="1"/>
  <c r="P225" i="5"/>
  <c r="S225" i="5" s="1"/>
  <c r="P226" i="5"/>
  <c r="S226" i="5" s="1"/>
  <c r="P227" i="5"/>
  <c r="S227" i="5" s="1"/>
  <c r="P228" i="5"/>
  <c r="S228" i="5" s="1"/>
  <c r="P229" i="5"/>
  <c r="S229" i="5" s="1"/>
  <c r="P230" i="5"/>
  <c r="S230" i="5" s="1"/>
  <c r="P231" i="5"/>
  <c r="S231" i="5" s="1"/>
  <c r="P232" i="5"/>
  <c r="S232" i="5" s="1"/>
  <c r="P233" i="5"/>
  <c r="S233" i="5" s="1"/>
  <c r="P234" i="5"/>
  <c r="S234" i="5" s="1"/>
  <c r="P235" i="5"/>
  <c r="S235" i="5" s="1"/>
  <c r="P236" i="5"/>
  <c r="S236" i="5" s="1"/>
  <c r="P237" i="5"/>
  <c r="S237" i="5" s="1"/>
  <c r="P238" i="5"/>
  <c r="S238" i="5" s="1"/>
  <c r="P239" i="5"/>
  <c r="S239" i="5" s="1"/>
  <c r="P240" i="5"/>
  <c r="S240" i="5" s="1"/>
  <c r="P241" i="5"/>
  <c r="S241" i="5" s="1"/>
  <c r="P242" i="5"/>
  <c r="S242" i="5" s="1"/>
  <c r="P243" i="5"/>
  <c r="S243" i="5" s="1"/>
  <c r="P244" i="5"/>
  <c r="S244" i="5" s="1"/>
  <c r="P245" i="5"/>
  <c r="S245" i="5" s="1"/>
  <c r="P246" i="5"/>
  <c r="S246" i="5" s="1"/>
  <c r="P247" i="5"/>
  <c r="S247" i="5" s="1"/>
  <c r="P248" i="5"/>
  <c r="S248" i="5" s="1"/>
  <c r="P249" i="5"/>
  <c r="S249" i="5" s="1"/>
  <c r="P250" i="5"/>
  <c r="S250" i="5" s="1"/>
  <c r="P251" i="5"/>
  <c r="S251" i="5" s="1"/>
  <c r="P252" i="5"/>
  <c r="S252" i="5" s="1"/>
  <c r="P253" i="5"/>
  <c r="S253" i="5" s="1"/>
  <c r="P254" i="5"/>
  <c r="S254" i="5" s="1"/>
  <c r="P255" i="5"/>
  <c r="S255" i="5" s="1"/>
  <c r="P256" i="5"/>
  <c r="S256" i="5" s="1"/>
  <c r="P257" i="5"/>
  <c r="S257" i="5" s="1"/>
  <c r="P258" i="5"/>
  <c r="S258" i="5" s="1"/>
  <c r="P259" i="5"/>
  <c r="S259" i="5" s="1"/>
  <c r="P260" i="5"/>
  <c r="S260" i="5" s="1"/>
  <c r="P261" i="5"/>
  <c r="S261" i="5" s="1"/>
  <c r="P262" i="5"/>
  <c r="S262" i="5" s="1"/>
  <c r="P263" i="5"/>
  <c r="S263" i="5" s="1"/>
  <c r="P264" i="5"/>
  <c r="S264" i="5" s="1"/>
  <c r="P265" i="5"/>
  <c r="S265" i="5" s="1"/>
  <c r="P266" i="5"/>
  <c r="S266" i="5" s="1"/>
  <c r="P267" i="5"/>
  <c r="S267" i="5" s="1"/>
  <c r="P268" i="5"/>
  <c r="S268" i="5" s="1"/>
  <c r="P269" i="5"/>
  <c r="S269" i="5" s="1"/>
  <c r="P270" i="5"/>
  <c r="S270" i="5" s="1"/>
  <c r="P271" i="5"/>
  <c r="S271" i="5" s="1"/>
  <c r="P272" i="5"/>
  <c r="S272" i="5" s="1"/>
  <c r="P273" i="5"/>
  <c r="S273" i="5" s="1"/>
  <c r="P274" i="5"/>
  <c r="S274" i="5" s="1"/>
  <c r="P275" i="5"/>
  <c r="S275" i="5" s="1"/>
  <c r="P276" i="5"/>
  <c r="S276" i="5" s="1"/>
  <c r="P277" i="5"/>
  <c r="S277" i="5" s="1"/>
  <c r="P278" i="5"/>
  <c r="S278" i="5" s="1"/>
  <c r="P279" i="5"/>
  <c r="S279" i="5" s="1"/>
  <c r="P280" i="5"/>
  <c r="S280" i="5" s="1"/>
  <c r="P281" i="5"/>
  <c r="S281" i="5" s="1"/>
  <c r="P282" i="5"/>
  <c r="S282" i="5" s="1"/>
  <c r="P283" i="5"/>
  <c r="S283" i="5" s="1"/>
  <c r="P284" i="5"/>
  <c r="S284" i="5" s="1"/>
  <c r="P285" i="5"/>
  <c r="S285" i="5" s="1"/>
  <c r="P286" i="5"/>
  <c r="S286" i="5" s="1"/>
  <c r="P287" i="5"/>
  <c r="S287" i="5" s="1"/>
  <c r="P288" i="5"/>
  <c r="S288" i="5" s="1"/>
  <c r="P289" i="5"/>
  <c r="S289" i="5" s="1"/>
  <c r="P290" i="5"/>
  <c r="S290" i="5" s="1"/>
  <c r="P291" i="5"/>
  <c r="S291" i="5" s="1"/>
  <c r="P292" i="5"/>
  <c r="S292" i="5" s="1"/>
  <c r="P293" i="5"/>
  <c r="S293" i="5" s="1"/>
  <c r="P294" i="5"/>
  <c r="S294" i="5" s="1"/>
  <c r="P295" i="5"/>
  <c r="S295" i="5" s="1"/>
  <c r="P296" i="5"/>
  <c r="S296" i="5" s="1"/>
  <c r="P297" i="5"/>
  <c r="S297" i="5" s="1"/>
  <c r="P298" i="5"/>
  <c r="S298" i="5" s="1"/>
  <c r="P299" i="5"/>
  <c r="S299" i="5" s="1"/>
  <c r="P300" i="5"/>
  <c r="S300" i="5" s="1"/>
  <c r="P301" i="5"/>
  <c r="S301" i="5" s="1"/>
  <c r="P302" i="5"/>
  <c r="S302" i="5" s="1"/>
  <c r="P303" i="5"/>
  <c r="S303" i="5" s="1"/>
  <c r="P304" i="5"/>
  <c r="S304" i="5" s="1"/>
  <c r="P305" i="5"/>
  <c r="S305" i="5" s="1"/>
  <c r="P306" i="5"/>
  <c r="S306" i="5" s="1"/>
  <c r="P307" i="5"/>
  <c r="S307" i="5" s="1"/>
  <c r="P308" i="5"/>
  <c r="S308" i="5" s="1"/>
  <c r="P309" i="5"/>
  <c r="S309" i="5" s="1"/>
  <c r="P310" i="5"/>
  <c r="S310" i="5" s="1"/>
  <c r="P311" i="5"/>
  <c r="S311" i="5" s="1"/>
  <c r="P312" i="5"/>
  <c r="S312" i="5" s="1"/>
  <c r="P313" i="5"/>
  <c r="S313" i="5" s="1"/>
  <c r="P314" i="5"/>
  <c r="S314" i="5" s="1"/>
  <c r="P315" i="5"/>
  <c r="S315" i="5" s="1"/>
  <c r="P316" i="5"/>
  <c r="S316" i="5" s="1"/>
  <c r="P317" i="5"/>
  <c r="S317" i="5" s="1"/>
  <c r="P318" i="5"/>
  <c r="S318" i="5" s="1"/>
  <c r="P319" i="5"/>
  <c r="S319" i="5" s="1"/>
  <c r="P320" i="5"/>
  <c r="S320" i="5" s="1"/>
  <c r="P321" i="5"/>
  <c r="S321" i="5" s="1"/>
  <c r="P322" i="5"/>
  <c r="S322" i="5" s="1"/>
  <c r="P323" i="5"/>
  <c r="S323" i="5" s="1"/>
  <c r="P324" i="5"/>
  <c r="S324" i="5" s="1"/>
  <c r="P325" i="5"/>
  <c r="S325" i="5" s="1"/>
  <c r="P326" i="5"/>
  <c r="S326" i="5" s="1"/>
  <c r="P327" i="5"/>
  <c r="S327" i="5" s="1"/>
  <c r="P328" i="5"/>
  <c r="S328" i="5" s="1"/>
  <c r="P329" i="5"/>
  <c r="S329" i="5" s="1"/>
  <c r="P330" i="5"/>
  <c r="S330" i="5" s="1"/>
  <c r="P331" i="5"/>
  <c r="S331" i="5" s="1"/>
  <c r="P332" i="5"/>
  <c r="S332" i="5" s="1"/>
  <c r="P333" i="5"/>
  <c r="S333" i="5" s="1"/>
  <c r="P334" i="5"/>
  <c r="S334" i="5" s="1"/>
  <c r="P335" i="5"/>
  <c r="S335" i="5" s="1"/>
  <c r="P336" i="5"/>
  <c r="S336" i="5" s="1"/>
  <c r="P337" i="5"/>
  <c r="S337" i="5" s="1"/>
  <c r="P338" i="5"/>
  <c r="S338" i="5" s="1"/>
  <c r="P339" i="5"/>
  <c r="S339" i="5" s="1"/>
  <c r="P340" i="5"/>
  <c r="S340" i="5" s="1"/>
  <c r="P341" i="5"/>
  <c r="S341" i="5" s="1"/>
  <c r="P342" i="5"/>
  <c r="S342" i="5" s="1"/>
  <c r="P343" i="5"/>
  <c r="S343" i="5" s="1"/>
  <c r="P344" i="5"/>
  <c r="S344" i="5" s="1"/>
  <c r="P345" i="5"/>
  <c r="S345" i="5" s="1"/>
  <c r="P346" i="5"/>
  <c r="S346" i="5" s="1"/>
  <c r="P347" i="5"/>
  <c r="S347" i="5" s="1"/>
  <c r="P348" i="5"/>
  <c r="S348" i="5" s="1"/>
  <c r="P349" i="5"/>
  <c r="S349" i="5" s="1"/>
  <c r="P350" i="5"/>
  <c r="S350" i="5" s="1"/>
  <c r="P351" i="5"/>
  <c r="S351" i="5" s="1"/>
  <c r="P352" i="5"/>
  <c r="S352" i="5" s="1"/>
  <c r="P353" i="5"/>
  <c r="S353" i="5" s="1"/>
  <c r="P354" i="5"/>
  <c r="S354" i="5" s="1"/>
  <c r="P355" i="5"/>
  <c r="S355" i="5" s="1"/>
  <c r="P356" i="5"/>
  <c r="S356" i="5" s="1"/>
  <c r="P357" i="5"/>
  <c r="S357" i="5" s="1"/>
  <c r="P358" i="5"/>
  <c r="S358" i="5" s="1"/>
  <c r="P359" i="5"/>
  <c r="S359" i="5" s="1"/>
  <c r="P360" i="5"/>
  <c r="S360" i="5" s="1"/>
  <c r="P361" i="5"/>
  <c r="S361" i="5" s="1"/>
  <c r="P362" i="5"/>
  <c r="S362" i="5" s="1"/>
  <c r="P363" i="5"/>
  <c r="S363" i="5" s="1"/>
  <c r="P364" i="5"/>
  <c r="S364" i="5" s="1"/>
  <c r="P365" i="5"/>
  <c r="S365" i="5" s="1"/>
  <c r="P366" i="5"/>
  <c r="S366" i="5" s="1"/>
  <c r="P367" i="5"/>
  <c r="S367" i="5" s="1"/>
  <c r="P368" i="5"/>
  <c r="S368" i="5" s="1"/>
  <c r="P369" i="5"/>
  <c r="S369" i="5" s="1"/>
  <c r="P370" i="5"/>
  <c r="S370" i="5" s="1"/>
  <c r="P371" i="5"/>
  <c r="S371" i="5" s="1"/>
  <c r="P372" i="5"/>
  <c r="S372" i="5" s="1"/>
  <c r="P373" i="5"/>
  <c r="S373" i="5" s="1"/>
  <c r="P374" i="5"/>
  <c r="S374" i="5" s="1"/>
  <c r="P375" i="5"/>
  <c r="S375" i="5" s="1"/>
  <c r="P376" i="5"/>
  <c r="S376" i="5" s="1"/>
  <c r="P377" i="5"/>
  <c r="S377" i="5" s="1"/>
  <c r="P378" i="5"/>
  <c r="S378" i="5" s="1"/>
  <c r="P379" i="5"/>
  <c r="S379" i="5" s="1"/>
  <c r="P380" i="5"/>
  <c r="S380" i="5" s="1"/>
  <c r="P381" i="5"/>
  <c r="S381" i="5" s="1"/>
  <c r="P382" i="5"/>
  <c r="S382" i="5" s="1"/>
  <c r="P383" i="5"/>
  <c r="S383" i="5" s="1"/>
  <c r="P384" i="5"/>
  <c r="S384" i="5" s="1"/>
  <c r="P385" i="5"/>
  <c r="S385" i="5" s="1"/>
  <c r="P386" i="5"/>
  <c r="S386" i="5" s="1"/>
  <c r="P387" i="5"/>
  <c r="S387" i="5" s="1"/>
  <c r="P388" i="5"/>
  <c r="S388" i="5" s="1"/>
  <c r="P389" i="5"/>
  <c r="S389" i="5" s="1"/>
  <c r="P390" i="5"/>
  <c r="S390" i="5" s="1"/>
  <c r="P391" i="5"/>
  <c r="S391" i="5" s="1"/>
  <c r="P392" i="5"/>
  <c r="S392" i="5" s="1"/>
  <c r="P393" i="5"/>
  <c r="S393" i="5" s="1"/>
  <c r="P394" i="5"/>
  <c r="S394" i="5" s="1"/>
  <c r="P395" i="5"/>
  <c r="S395" i="5" s="1"/>
  <c r="P396" i="5"/>
  <c r="S396" i="5" s="1"/>
  <c r="P397" i="5"/>
  <c r="S397" i="5" s="1"/>
  <c r="P398" i="5"/>
  <c r="S398" i="5" s="1"/>
  <c r="P399" i="5"/>
  <c r="S399" i="5" s="1"/>
  <c r="P400" i="5"/>
  <c r="S400" i="5" s="1"/>
  <c r="P401" i="5"/>
  <c r="S401" i="5" s="1"/>
  <c r="P402" i="5"/>
  <c r="S402" i="5" s="1"/>
  <c r="P403" i="5"/>
  <c r="S403" i="5" s="1"/>
  <c r="P404" i="5"/>
  <c r="S404" i="5" s="1"/>
  <c r="P405" i="5"/>
  <c r="S405" i="5" s="1"/>
  <c r="P406" i="5"/>
  <c r="S406" i="5" s="1"/>
  <c r="P407" i="5"/>
  <c r="S407" i="5" s="1"/>
  <c r="P408" i="5"/>
  <c r="S408" i="5" s="1"/>
  <c r="P409" i="5"/>
  <c r="S409" i="5" s="1"/>
  <c r="P410" i="5"/>
  <c r="S410" i="5" s="1"/>
  <c r="P411" i="5"/>
  <c r="S411" i="5" s="1"/>
  <c r="P412" i="5"/>
  <c r="S412" i="5" s="1"/>
  <c r="P413" i="5"/>
  <c r="S413" i="5" s="1"/>
  <c r="P414" i="5"/>
  <c r="S414" i="5" s="1"/>
  <c r="P415" i="5"/>
  <c r="S415" i="5" s="1"/>
  <c r="P416" i="5"/>
  <c r="S416" i="5" s="1"/>
  <c r="P417" i="5"/>
  <c r="S417" i="5" s="1"/>
  <c r="P418" i="5"/>
  <c r="S418" i="5" s="1"/>
  <c r="P419" i="5"/>
  <c r="S419" i="5" s="1"/>
  <c r="P420" i="5"/>
  <c r="S420" i="5" s="1"/>
  <c r="P421" i="5"/>
  <c r="S421" i="5" s="1"/>
  <c r="P422" i="5"/>
  <c r="S422" i="5" s="1"/>
  <c r="P423" i="5"/>
  <c r="S423" i="5" s="1"/>
  <c r="P424" i="5"/>
  <c r="S424" i="5" s="1"/>
  <c r="P425" i="5"/>
  <c r="S425" i="5" s="1"/>
  <c r="P426" i="5"/>
  <c r="S426" i="5" s="1"/>
  <c r="P427" i="5"/>
  <c r="S427" i="5" s="1"/>
  <c r="P428" i="5"/>
  <c r="S428" i="5" s="1"/>
  <c r="P429" i="5"/>
  <c r="S429" i="5" s="1"/>
  <c r="P430" i="5"/>
  <c r="S430" i="5" s="1"/>
  <c r="P431" i="5"/>
  <c r="S431" i="5" s="1"/>
  <c r="P432" i="5"/>
  <c r="S432" i="5" s="1"/>
  <c r="P433" i="5"/>
  <c r="S433" i="5" s="1"/>
  <c r="P434" i="5"/>
  <c r="S434" i="5" s="1"/>
  <c r="P435" i="5"/>
  <c r="S435" i="5" s="1"/>
  <c r="P436" i="5"/>
  <c r="S436" i="5" s="1"/>
  <c r="P437" i="5"/>
  <c r="S437" i="5" s="1"/>
  <c r="P438" i="5"/>
  <c r="S438" i="5" s="1"/>
  <c r="P439" i="5"/>
  <c r="S439" i="5" s="1"/>
  <c r="P440" i="5"/>
  <c r="S440" i="5" s="1"/>
  <c r="P441" i="5"/>
  <c r="S441" i="5" s="1"/>
  <c r="P442" i="5"/>
  <c r="S442" i="5" s="1"/>
  <c r="P443" i="5"/>
  <c r="S443" i="5" s="1"/>
  <c r="P444" i="5"/>
  <c r="S444" i="5" s="1"/>
  <c r="P445" i="5"/>
  <c r="S445" i="5" s="1"/>
  <c r="P446" i="5"/>
  <c r="S446" i="5" s="1"/>
  <c r="P447" i="5"/>
  <c r="S447" i="5" s="1"/>
  <c r="P448" i="5"/>
  <c r="S448" i="5" s="1"/>
  <c r="P449" i="5"/>
  <c r="S449" i="5" s="1"/>
  <c r="P450" i="5"/>
  <c r="S450" i="5" s="1"/>
  <c r="P451" i="5"/>
  <c r="S451" i="5" s="1"/>
  <c r="P452" i="5"/>
  <c r="S452" i="5" s="1"/>
  <c r="P453" i="5"/>
  <c r="S453" i="5" s="1"/>
  <c r="P454" i="5"/>
  <c r="S454" i="5" s="1"/>
  <c r="P455" i="5"/>
  <c r="S455" i="5" s="1"/>
  <c r="P456" i="5"/>
  <c r="S456" i="5" s="1"/>
  <c r="P457" i="5"/>
  <c r="S457" i="5" s="1"/>
  <c r="P458" i="5"/>
  <c r="S458" i="5" s="1"/>
  <c r="P459" i="5"/>
  <c r="S459" i="5" s="1"/>
  <c r="P460" i="5"/>
  <c r="S460" i="5" s="1"/>
  <c r="P461" i="5"/>
  <c r="S461" i="5" s="1"/>
  <c r="P462" i="5"/>
  <c r="S462" i="5" s="1"/>
  <c r="P463" i="5"/>
  <c r="S463" i="5" s="1"/>
  <c r="P464" i="5"/>
  <c r="S464" i="5" s="1"/>
  <c r="P465" i="5"/>
  <c r="S465" i="5" s="1"/>
  <c r="P466" i="5"/>
  <c r="S466" i="5" s="1"/>
  <c r="P467" i="5"/>
  <c r="S467" i="5" s="1"/>
  <c r="P468" i="5"/>
  <c r="S468" i="5" s="1"/>
  <c r="P469" i="5"/>
  <c r="S469" i="5" s="1"/>
  <c r="P470" i="5"/>
  <c r="S470" i="5" s="1"/>
  <c r="P471" i="5"/>
  <c r="S471" i="5" s="1"/>
  <c r="P472" i="5"/>
  <c r="S472" i="5" s="1"/>
  <c r="P473" i="5"/>
  <c r="S473" i="5" s="1"/>
  <c r="P474" i="5"/>
  <c r="S474" i="5" s="1"/>
  <c r="P475" i="5"/>
  <c r="S475" i="5" s="1"/>
  <c r="P476" i="5"/>
  <c r="S476" i="5" s="1"/>
  <c r="P477" i="5"/>
  <c r="S477" i="5" s="1"/>
  <c r="P478" i="5"/>
  <c r="S478" i="5" s="1"/>
  <c r="P479" i="5"/>
  <c r="S479" i="5" s="1"/>
  <c r="P480" i="5"/>
  <c r="S480" i="5" s="1"/>
  <c r="P481" i="5"/>
  <c r="S481" i="5" s="1"/>
  <c r="P482" i="5"/>
  <c r="S482" i="5" s="1"/>
  <c r="P483" i="5"/>
  <c r="S483" i="5" s="1"/>
  <c r="P484" i="5"/>
  <c r="S484" i="5" s="1"/>
  <c r="P485" i="5"/>
  <c r="S485" i="5" s="1"/>
  <c r="P486" i="5"/>
  <c r="S486" i="5" s="1"/>
  <c r="P487" i="5"/>
  <c r="S487" i="5" s="1"/>
  <c r="P488" i="5"/>
  <c r="S488" i="5" s="1"/>
  <c r="P489" i="5"/>
  <c r="S489" i="5" s="1"/>
  <c r="P490" i="5"/>
  <c r="S490" i="5" s="1"/>
  <c r="P491" i="5"/>
  <c r="S491" i="5" s="1"/>
  <c r="P492" i="5"/>
  <c r="S492" i="5" s="1"/>
  <c r="P493" i="5"/>
  <c r="S493" i="5" s="1"/>
  <c r="P494" i="5"/>
  <c r="S494" i="5" s="1"/>
  <c r="P495" i="5"/>
  <c r="S495" i="5" s="1"/>
  <c r="P496" i="5"/>
  <c r="S496" i="5" s="1"/>
  <c r="P497" i="5"/>
  <c r="S497" i="5" s="1"/>
  <c r="P498" i="5"/>
  <c r="S498" i="5" s="1"/>
  <c r="P499" i="5"/>
  <c r="S499" i="5" s="1"/>
  <c r="P500" i="5"/>
  <c r="S500" i="5" s="1"/>
  <c r="P501" i="5"/>
  <c r="S501" i="5" s="1"/>
  <c r="P502" i="5"/>
  <c r="S502" i="5" s="1"/>
  <c r="P503" i="5"/>
  <c r="S503" i="5" s="1"/>
  <c r="P504" i="5"/>
  <c r="S504" i="5" s="1"/>
  <c r="P505" i="5"/>
  <c r="S505" i="5" s="1"/>
  <c r="P506" i="5"/>
  <c r="S506" i="5" s="1"/>
  <c r="P507" i="5"/>
  <c r="S507" i="5" s="1"/>
  <c r="P508" i="5"/>
  <c r="S508" i="5" s="1"/>
  <c r="P509" i="5"/>
  <c r="S509" i="5" s="1"/>
  <c r="P510" i="5"/>
  <c r="S510" i="5" s="1"/>
  <c r="P511" i="5"/>
  <c r="S511" i="5" s="1"/>
  <c r="P512" i="5"/>
  <c r="S512" i="5" s="1"/>
  <c r="P513" i="5"/>
  <c r="S513" i="5" s="1"/>
  <c r="P514" i="5"/>
  <c r="S514" i="5" s="1"/>
  <c r="P515" i="5"/>
  <c r="S515" i="5" s="1"/>
  <c r="P516" i="5"/>
  <c r="S516" i="5" s="1"/>
  <c r="P517" i="5"/>
  <c r="S517" i="5" s="1"/>
  <c r="P518" i="5"/>
  <c r="S518" i="5" s="1"/>
  <c r="P519" i="5"/>
  <c r="S519" i="5" s="1"/>
  <c r="P520" i="5"/>
  <c r="S520" i="5" s="1"/>
  <c r="P521" i="5"/>
  <c r="S521" i="5" s="1"/>
  <c r="P522" i="5"/>
  <c r="S522" i="5" s="1"/>
  <c r="P523" i="5"/>
  <c r="S523" i="5" s="1"/>
  <c r="P524" i="5"/>
  <c r="S524" i="5" s="1"/>
  <c r="P525" i="5"/>
  <c r="S525" i="5" s="1"/>
  <c r="P526" i="5"/>
  <c r="S526" i="5" s="1"/>
  <c r="P527" i="5"/>
  <c r="S527" i="5" s="1"/>
  <c r="P528" i="5"/>
  <c r="S528" i="5" s="1"/>
  <c r="P529" i="5"/>
  <c r="S529" i="5" s="1"/>
  <c r="P530" i="5"/>
  <c r="S530" i="5" s="1"/>
  <c r="P531" i="5"/>
  <c r="S531" i="5" s="1"/>
  <c r="P532" i="5"/>
  <c r="S532" i="5" s="1"/>
  <c r="P533" i="5"/>
  <c r="S533" i="5" s="1"/>
  <c r="P534" i="5"/>
  <c r="S534" i="5" s="1"/>
  <c r="P535" i="5"/>
  <c r="S535" i="5" s="1"/>
  <c r="P536" i="5"/>
  <c r="S536" i="5" s="1"/>
  <c r="P537" i="5"/>
  <c r="S537" i="5" s="1"/>
  <c r="P538" i="5"/>
  <c r="S538" i="5" s="1"/>
  <c r="P539" i="5"/>
  <c r="S539" i="5" s="1"/>
  <c r="P540" i="5"/>
  <c r="S540" i="5" s="1"/>
  <c r="P541" i="5"/>
  <c r="S541" i="5" s="1"/>
  <c r="P542" i="5"/>
  <c r="S542" i="5" s="1"/>
  <c r="P543" i="5"/>
  <c r="S543" i="5" s="1"/>
  <c r="P544" i="5"/>
  <c r="S544" i="5" s="1"/>
  <c r="P545" i="5"/>
  <c r="S545" i="5" s="1"/>
  <c r="P546" i="5"/>
  <c r="S546" i="5" s="1"/>
  <c r="P547" i="5"/>
  <c r="S547" i="5" s="1"/>
  <c r="P548" i="5"/>
  <c r="S548" i="5" s="1"/>
  <c r="P549" i="5"/>
  <c r="S549" i="5" s="1"/>
  <c r="P550" i="5"/>
  <c r="S550" i="5" s="1"/>
  <c r="P551" i="5"/>
  <c r="S551" i="5" s="1"/>
  <c r="P552" i="5"/>
  <c r="S552" i="5" s="1"/>
  <c r="P553" i="5"/>
  <c r="S553" i="5" s="1"/>
  <c r="P554" i="5"/>
  <c r="S554" i="5" s="1"/>
  <c r="P555" i="5"/>
  <c r="S555" i="5" s="1"/>
  <c r="P556" i="5"/>
  <c r="S556" i="5" s="1"/>
  <c r="P557" i="5"/>
  <c r="S557" i="5" s="1"/>
  <c r="P558" i="5"/>
  <c r="S558" i="5" s="1"/>
  <c r="P559" i="5"/>
  <c r="S559" i="5" s="1"/>
  <c r="P560" i="5"/>
  <c r="S560" i="5" s="1"/>
  <c r="P561" i="5"/>
  <c r="S561" i="5" s="1"/>
  <c r="P562" i="5"/>
  <c r="S562" i="5" s="1"/>
  <c r="P563" i="5"/>
  <c r="S563" i="5" s="1"/>
  <c r="P564" i="5"/>
  <c r="S564" i="5" s="1"/>
  <c r="P565" i="5"/>
  <c r="S565" i="5" s="1"/>
  <c r="P566" i="5"/>
  <c r="S566" i="5" s="1"/>
  <c r="P567" i="5"/>
  <c r="S567" i="5" s="1"/>
  <c r="P568" i="5"/>
  <c r="S568" i="5" s="1"/>
  <c r="P569" i="5"/>
  <c r="S569" i="5" s="1"/>
  <c r="P570" i="5"/>
  <c r="S570" i="5" s="1"/>
  <c r="P571" i="5"/>
  <c r="S571" i="5" s="1"/>
  <c r="P572" i="5"/>
  <c r="S572" i="5" s="1"/>
  <c r="P573" i="5"/>
  <c r="S573" i="5" s="1"/>
  <c r="P574" i="5"/>
  <c r="S574" i="5" s="1"/>
  <c r="P575" i="5"/>
  <c r="S575" i="5" s="1"/>
  <c r="P576" i="5"/>
  <c r="S576" i="5" s="1"/>
  <c r="P577" i="5"/>
  <c r="S577" i="5" s="1"/>
  <c r="P578" i="5"/>
  <c r="S578" i="5" s="1"/>
  <c r="P579" i="5"/>
  <c r="S579" i="5" s="1"/>
  <c r="P580" i="5"/>
  <c r="S580" i="5" s="1"/>
  <c r="P581" i="5"/>
  <c r="S581" i="5" s="1"/>
  <c r="P582" i="5"/>
  <c r="S582" i="5" s="1"/>
  <c r="P583" i="5"/>
  <c r="S583" i="5" s="1"/>
  <c r="P584" i="5"/>
  <c r="S584" i="5" s="1"/>
  <c r="P585" i="5"/>
  <c r="S585" i="5" s="1"/>
  <c r="P586" i="5"/>
  <c r="S586" i="5" s="1"/>
  <c r="P587" i="5"/>
  <c r="S587" i="5" s="1"/>
  <c r="P588" i="5"/>
  <c r="S588" i="5" s="1"/>
  <c r="P589" i="5"/>
  <c r="S589" i="5" s="1"/>
  <c r="P590" i="5"/>
  <c r="S590" i="5" s="1"/>
  <c r="P591" i="5"/>
  <c r="S591" i="5" s="1"/>
  <c r="P592" i="5"/>
  <c r="S592" i="5" s="1"/>
  <c r="P593" i="5"/>
  <c r="S593" i="5" s="1"/>
  <c r="P594" i="5"/>
  <c r="S594" i="5" s="1"/>
  <c r="P595" i="5"/>
  <c r="S595" i="5" s="1"/>
  <c r="P596" i="5"/>
  <c r="S596" i="5" s="1"/>
  <c r="P597" i="5"/>
  <c r="S597" i="5" s="1"/>
  <c r="P598" i="5"/>
  <c r="S598" i="5" s="1"/>
  <c r="P599" i="5"/>
  <c r="S599" i="5" s="1"/>
  <c r="P600" i="5"/>
  <c r="S600" i="5" s="1"/>
  <c r="P601" i="5"/>
  <c r="S601" i="5" s="1"/>
  <c r="P602" i="5"/>
  <c r="S602" i="5" s="1"/>
  <c r="P603" i="5"/>
  <c r="S603" i="5" s="1"/>
  <c r="P604" i="5"/>
  <c r="S604" i="5" s="1"/>
  <c r="P605" i="5"/>
  <c r="S605" i="5" s="1"/>
  <c r="P606" i="5"/>
  <c r="S606" i="5" s="1"/>
  <c r="P607" i="5"/>
  <c r="S607" i="5" s="1"/>
  <c r="P608" i="5"/>
  <c r="S608" i="5" s="1"/>
  <c r="P609" i="5"/>
  <c r="S609" i="5" s="1"/>
  <c r="P610" i="5"/>
  <c r="S610" i="5" s="1"/>
  <c r="P611" i="5"/>
  <c r="S611" i="5" s="1"/>
  <c r="P612" i="5"/>
  <c r="S612" i="5" s="1"/>
  <c r="P613" i="5"/>
  <c r="S613" i="5" s="1"/>
  <c r="P614" i="5"/>
  <c r="S614" i="5" s="1"/>
  <c r="P615" i="5"/>
  <c r="S615" i="5" s="1"/>
  <c r="P616" i="5"/>
  <c r="S616" i="5" s="1"/>
  <c r="P617" i="5"/>
  <c r="S617" i="5" s="1"/>
  <c r="P618" i="5"/>
  <c r="S618" i="5" s="1"/>
  <c r="P619" i="5"/>
  <c r="S619" i="5" s="1"/>
  <c r="P620" i="5"/>
  <c r="S620" i="5" s="1"/>
  <c r="P621" i="5"/>
  <c r="S621" i="5" s="1"/>
  <c r="P622" i="5"/>
  <c r="S622" i="5" s="1"/>
  <c r="P623" i="5"/>
  <c r="S623" i="5" s="1"/>
  <c r="P624" i="5"/>
  <c r="S624" i="5" s="1"/>
  <c r="P625" i="5"/>
  <c r="S625" i="5" s="1"/>
  <c r="P626" i="5"/>
  <c r="S626" i="5" s="1"/>
  <c r="P627" i="5"/>
  <c r="S627" i="5" s="1"/>
  <c r="P628" i="5"/>
  <c r="S628" i="5" s="1"/>
  <c r="P629" i="5"/>
  <c r="S629" i="5" s="1"/>
  <c r="P630" i="5"/>
  <c r="S630" i="5" s="1"/>
  <c r="P631" i="5"/>
  <c r="S631" i="5" s="1"/>
  <c r="P632" i="5"/>
  <c r="S632" i="5" s="1"/>
  <c r="P633" i="5"/>
  <c r="S633" i="5" s="1"/>
  <c r="P634" i="5"/>
  <c r="S634" i="5" s="1"/>
  <c r="P635" i="5"/>
  <c r="S635" i="5" s="1"/>
  <c r="P636" i="5"/>
  <c r="S636" i="5" s="1"/>
  <c r="P637" i="5"/>
  <c r="S637" i="5" s="1"/>
  <c r="P638" i="5"/>
  <c r="S638" i="5" s="1"/>
  <c r="P639" i="5"/>
  <c r="S639" i="5" s="1"/>
  <c r="P640" i="5"/>
  <c r="S640" i="5" s="1"/>
  <c r="P641" i="5"/>
  <c r="S641" i="5" s="1"/>
  <c r="P642" i="5"/>
  <c r="S642" i="5" s="1"/>
  <c r="P643" i="5"/>
  <c r="S643" i="5" s="1"/>
  <c r="P644" i="5"/>
  <c r="S644" i="5" s="1"/>
  <c r="P645" i="5"/>
  <c r="S645" i="5" s="1"/>
  <c r="P646" i="5"/>
  <c r="S646" i="5" s="1"/>
  <c r="P647" i="5"/>
  <c r="S647" i="5" s="1"/>
  <c r="P648" i="5"/>
  <c r="S648" i="5" s="1"/>
  <c r="P649" i="5"/>
  <c r="S649" i="5" s="1"/>
  <c r="P650" i="5"/>
  <c r="S650" i="5" s="1"/>
  <c r="P651" i="5"/>
  <c r="S651" i="5" s="1"/>
  <c r="P652" i="5"/>
  <c r="S652" i="5" s="1"/>
  <c r="P653" i="5"/>
  <c r="S653" i="5" s="1"/>
  <c r="P654" i="5"/>
  <c r="S654" i="5" s="1"/>
  <c r="P655" i="5"/>
  <c r="S655" i="5" s="1"/>
  <c r="P656" i="5"/>
  <c r="S656" i="5" s="1"/>
  <c r="P657" i="5"/>
  <c r="S657" i="5" s="1"/>
  <c r="P658" i="5"/>
  <c r="S658" i="5" s="1"/>
  <c r="P659" i="5"/>
  <c r="S659" i="5" s="1"/>
  <c r="P660" i="5"/>
  <c r="S660" i="5" s="1"/>
  <c r="P661" i="5"/>
  <c r="S661" i="5" s="1"/>
  <c r="P662" i="5"/>
  <c r="S662" i="5" s="1"/>
  <c r="P663" i="5"/>
  <c r="S663" i="5" s="1"/>
  <c r="P664" i="5"/>
  <c r="S664" i="5" s="1"/>
  <c r="P665" i="5"/>
  <c r="S665" i="5" s="1"/>
  <c r="P666" i="5"/>
  <c r="S666" i="5" s="1"/>
  <c r="P667" i="5"/>
  <c r="S667" i="5" s="1"/>
  <c r="P668" i="5"/>
  <c r="S668" i="5" s="1"/>
  <c r="P669" i="5"/>
  <c r="S669" i="5" s="1"/>
  <c r="P670" i="5"/>
  <c r="S670" i="5" s="1"/>
  <c r="P671" i="5"/>
  <c r="S671" i="5" s="1"/>
  <c r="P672" i="5"/>
  <c r="S672" i="5" s="1"/>
  <c r="P673" i="5"/>
  <c r="S673" i="5" s="1"/>
  <c r="P674" i="5"/>
  <c r="S674" i="5" s="1"/>
  <c r="P675" i="5"/>
  <c r="S675" i="5" s="1"/>
  <c r="P676" i="5"/>
  <c r="S676" i="5" s="1"/>
  <c r="P677" i="5"/>
  <c r="S677" i="5" s="1"/>
  <c r="P678" i="5"/>
  <c r="S678" i="5" s="1"/>
  <c r="P679" i="5"/>
  <c r="S679" i="5" s="1"/>
  <c r="P680" i="5"/>
  <c r="S680" i="5" s="1"/>
  <c r="P681" i="5"/>
  <c r="S681" i="5" s="1"/>
  <c r="P682" i="5"/>
  <c r="S682" i="5" s="1"/>
  <c r="P683" i="5"/>
  <c r="S683" i="5" s="1"/>
  <c r="P684" i="5"/>
  <c r="S684" i="5" s="1"/>
  <c r="P685" i="5"/>
  <c r="S685" i="5" s="1"/>
  <c r="P686" i="5"/>
  <c r="S686" i="5" s="1"/>
  <c r="P687" i="5"/>
  <c r="S687" i="5" s="1"/>
  <c r="P688" i="5"/>
  <c r="S688" i="5" s="1"/>
  <c r="P689" i="5"/>
  <c r="S689" i="5" s="1"/>
  <c r="P690" i="5"/>
  <c r="S690" i="5" s="1"/>
  <c r="P691" i="5"/>
  <c r="S691" i="5" s="1"/>
  <c r="P692" i="5"/>
  <c r="S692" i="5" s="1"/>
  <c r="P693" i="5"/>
  <c r="S693" i="5" s="1"/>
  <c r="P694" i="5"/>
  <c r="S694" i="5" s="1"/>
  <c r="P695" i="5"/>
  <c r="S695" i="5" s="1"/>
  <c r="P696" i="5"/>
  <c r="S696" i="5" s="1"/>
  <c r="P697" i="5"/>
  <c r="S697" i="5" s="1"/>
  <c r="P698" i="5"/>
  <c r="S698" i="5" s="1"/>
  <c r="P699" i="5"/>
  <c r="S699" i="5" s="1"/>
  <c r="P700" i="5"/>
  <c r="S700" i="5" s="1"/>
  <c r="P701" i="5"/>
  <c r="S701" i="5" s="1"/>
  <c r="P702" i="5"/>
  <c r="S702" i="5" s="1"/>
  <c r="P703" i="5"/>
  <c r="S703" i="5" s="1"/>
  <c r="P704" i="5"/>
  <c r="S704" i="5" s="1"/>
  <c r="P705" i="5"/>
  <c r="S705" i="5" s="1"/>
  <c r="P706" i="5"/>
  <c r="S706" i="5" s="1"/>
  <c r="P707" i="5"/>
  <c r="S707" i="5" s="1"/>
  <c r="P708" i="5"/>
  <c r="S708" i="5" s="1"/>
  <c r="P709" i="5"/>
  <c r="S709" i="5" s="1"/>
  <c r="P710" i="5"/>
  <c r="S710" i="5" s="1"/>
  <c r="P711" i="5"/>
  <c r="S711" i="5" s="1"/>
  <c r="P712" i="5"/>
  <c r="S712" i="5" s="1"/>
  <c r="P713" i="5"/>
  <c r="S713" i="5" s="1"/>
  <c r="P714" i="5"/>
  <c r="S714" i="5" s="1"/>
  <c r="P715" i="5"/>
  <c r="S715" i="5" s="1"/>
  <c r="P716" i="5"/>
  <c r="S716" i="5" s="1"/>
  <c r="P717" i="5"/>
  <c r="S717" i="5" s="1"/>
  <c r="P718" i="5"/>
  <c r="S718" i="5" s="1"/>
  <c r="P719" i="5"/>
  <c r="S719" i="5" s="1"/>
  <c r="P720" i="5"/>
  <c r="S720" i="5" s="1"/>
  <c r="P721" i="5"/>
  <c r="S721" i="5" s="1"/>
  <c r="P722" i="5"/>
  <c r="S722" i="5" s="1"/>
  <c r="P723" i="5"/>
  <c r="S723" i="5" s="1"/>
  <c r="P724" i="5"/>
  <c r="S724" i="5" s="1"/>
  <c r="P725" i="5"/>
  <c r="S725" i="5" s="1"/>
  <c r="P726" i="5"/>
  <c r="S726" i="5" s="1"/>
  <c r="P727" i="5"/>
  <c r="S727" i="5" s="1"/>
  <c r="P728" i="5"/>
  <c r="S728" i="5" s="1"/>
  <c r="P729" i="5"/>
  <c r="S729" i="5" s="1"/>
  <c r="P730" i="5"/>
  <c r="S730" i="5" s="1"/>
  <c r="P731" i="5"/>
  <c r="S731" i="5" s="1"/>
  <c r="P732" i="5"/>
  <c r="S732" i="5" s="1"/>
  <c r="P733" i="5"/>
  <c r="S733" i="5" s="1"/>
  <c r="P734" i="5"/>
  <c r="S734" i="5" s="1"/>
  <c r="P735" i="5"/>
  <c r="S735" i="5" s="1"/>
  <c r="P736" i="5"/>
  <c r="S736" i="5" s="1"/>
  <c r="P737" i="5"/>
  <c r="S737" i="5" s="1"/>
  <c r="P738" i="5"/>
  <c r="S738" i="5" s="1"/>
  <c r="P739" i="5"/>
  <c r="S739" i="5" s="1"/>
  <c r="P740" i="5"/>
  <c r="S740" i="5" s="1"/>
  <c r="P741" i="5"/>
  <c r="S741" i="5" s="1"/>
  <c r="P742" i="5"/>
  <c r="S742" i="5" s="1"/>
  <c r="P743" i="5"/>
  <c r="S743" i="5" s="1"/>
  <c r="P744" i="5"/>
  <c r="S744" i="5" s="1"/>
  <c r="P745" i="5"/>
  <c r="S745" i="5" s="1"/>
  <c r="P746" i="5"/>
  <c r="S746" i="5" s="1"/>
  <c r="P747" i="5"/>
  <c r="S747" i="5" s="1"/>
  <c r="P748" i="5"/>
  <c r="S748" i="5" s="1"/>
  <c r="P749" i="5"/>
  <c r="S749" i="5" s="1"/>
  <c r="P750" i="5"/>
  <c r="S750" i="5" s="1"/>
  <c r="P751" i="5"/>
  <c r="S751" i="5" s="1"/>
  <c r="P752" i="5"/>
  <c r="S752" i="5" s="1"/>
  <c r="P753" i="5"/>
  <c r="S753" i="5" s="1"/>
  <c r="P754" i="5"/>
  <c r="S754" i="5" s="1"/>
  <c r="P755" i="5"/>
  <c r="S755" i="5" s="1"/>
  <c r="P756" i="5"/>
  <c r="S756" i="5" s="1"/>
  <c r="P757" i="5"/>
  <c r="S757" i="5" s="1"/>
  <c r="P758" i="5"/>
  <c r="S758" i="5" s="1"/>
  <c r="P759" i="5"/>
  <c r="S759" i="5" s="1"/>
  <c r="P760" i="5"/>
  <c r="S760" i="5" s="1"/>
  <c r="P761" i="5"/>
  <c r="S761" i="5" s="1"/>
  <c r="P762" i="5"/>
  <c r="S762" i="5" s="1"/>
  <c r="P763" i="5"/>
  <c r="S763" i="5" s="1"/>
  <c r="P764" i="5"/>
  <c r="S764" i="5" s="1"/>
  <c r="P765" i="5"/>
  <c r="S765" i="5" s="1"/>
  <c r="P766" i="5"/>
  <c r="S766" i="5" s="1"/>
  <c r="P767" i="5"/>
  <c r="S767" i="5" s="1"/>
  <c r="P768" i="5"/>
  <c r="S768" i="5" s="1"/>
  <c r="P769" i="5"/>
  <c r="S769" i="5" s="1"/>
  <c r="P770" i="5"/>
  <c r="S770" i="5" s="1"/>
  <c r="P771" i="5"/>
  <c r="S771" i="5" s="1"/>
  <c r="P772" i="5"/>
  <c r="S772" i="5" s="1"/>
  <c r="P773" i="5"/>
  <c r="S773" i="5" s="1"/>
  <c r="P774" i="5"/>
  <c r="S774" i="5" s="1"/>
  <c r="P775" i="5"/>
  <c r="S775" i="5" s="1"/>
  <c r="P776" i="5"/>
  <c r="S776" i="5" s="1"/>
  <c r="P777" i="5"/>
  <c r="S777" i="5" s="1"/>
  <c r="P778" i="5"/>
  <c r="S778" i="5" s="1"/>
  <c r="P779" i="5"/>
  <c r="S779" i="5" s="1"/>
  <c r="P780" i="5"/>
  <c r="S780" i="5" s="1"/>
  <c r="P781" i="5"/>
  <c r="S781" i="5" s="1"/>
  <c r="P782" i="5"/>
  <c r="S782" i="5" s="1"/>
  <c r="P783" i="5"/>
  <c r="S783" i="5" s="1"/>
  <c r="P784" i="5"/>
  <c r="S784" i="5" s="1"/>
  <c r="P785" i="5"/>
  <c r="S785" i="5" s="1"/>
  <c r="P786" i="5"/>
  <c r="S786" i="5" s="1"/>
  <c r="P787" i="5"/>
  <c r="S787" i="5" s="1"/>
  <c r="P788" i="5"/>
  <c r="S788" i="5" s="1"/>
  <c r="P789" i="5"/>
  <c r="S789" i="5" s="1"/>
  <c r="P790" i="5"/>
  <c r="S790" i="5" s="1"/>
  <c r="P791" i="5"/>
  <c r="S791" i="5" s="1"/>
  <c r="P792" i="5"/>
  <c r="S792" i="5" s="1"/>
  <c r="P793" i="5"/>
  <c r="S793" i="5" s="1"/>
  <c r="P794" i="5"/>
  <c r="S794" i="5" s="1"/>
  <c r="P795" i="5"/>
  <c r="S795" i="5" s="1"/>
  <c r="P796" i="5"/>
  <c r="S796" i="5" s="1"/>
  <c r="P797" i="5"/>
  <c r="S797" i="5" s="1"/>
  <c r="P798" i="5"/>
  <c r="S798" i="5" s="1"/>
  <c r="P799" i="5"/>
  <c r="S799" i="5" s="1"/>
  <c r="P800" i="5"/>
  <c r="S800" i="5" s="1"/>
  <c r="P2" i="5"/>
  <c r="S2" i="5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2" i="5"/>
  <c r="A58" i="4" l="1"/>
  <c r="E50" i="4"/>
  <c r="E65" i="4"/>
  <c r="A51" i="4"/>
  <c r="C65" i="4"/>
  <c r="C51" i="4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2" i="5"/>
  <c r="D2" i="5"/>
  <c r="F29" i="4"/>
  <c r="G20" i="4"/>
  <c r="F20" i="4"/>
  <c r="C36" i="4" l="1"/>
  <c r="B74" i="6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B86" i="6" s="1"/>
  <c r="B82" i="6" l="1"/>
  <c r="B83" i="6"/>
  <c r="B81" i="6"/>
  <c r="B79" i="6"/>
  <c r="B80" i="6"/>
  <c r="B78" i="6"/>
  <c r="B85" i="6"/>
  <c r="B77" i="6"/>
  <c r="B84" i="6"/>
  <c r="B76" i="6"/>
  <c r="B75" i="6"/>
</calcChain>
</file>

<file path=xl/sharedStrings.xml><?xml version="1.0" encoding="utf-8"?>
<sst xmlns="http://schemas.openxmlformats.org/spreadsheetml/2006/main" count="2257" uniqueCount="150">
  <si>
    <t>1. Array Function (Sum Product, Sum, if, Max, Min)</t>
  </si>
  <si>
    <r>
      <t>An </t>
    </r>
    <r>
      <rPr>
        <sz val="11"/>
        <color rgb="FF444444"/>
        <rFont val="Segoe UI"/>
        <family val="2"/>
      </rPr>
      <t>array formula</t>
    </r>
    <r>
      <rPr>
        <sz val="11"/>
        <color rgb="FF444444"/>
        <rFont val="Segoe UI"/>
        <family val="2"/>
      </rPr>
      <t> is a formula that can perform multiple calculations on one or more of the items in an array. </t>
    </r>
  </si>
  <si>
    <t>Q1. Count the two digit no. from the below Data?</t>
  </si>
  <si>
    <t>AA</t>
  </si>
  <si>
    <t>AAAA</t>
  </si>
  <si>
    <t>NN</t>
  </si>
  <si>
    <t>QQQ</t>
  </si>
  <si>
    <t>RR</t>
  </si>
  <si>
    <t>Q2. Count the no. of words whose length is two?</t>
  </si>
  <si>
    <t>Items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</si>
  <si>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</si>
  <si>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</si>
  <si>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</si>
  <si>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</si>
  <si>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</si>
  <si>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</si>
  <si>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</si>
  <si>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</si>
  <si>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</si>
  <si>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</si>
  <si>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</si>
  <si>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Year</t>
  </si>
  <si>
    <t>Q4. Count the no of item which is equal to "A"  for the year 2011 from Data 1?</t>
  </si>
  <si>
    <t>Q3. Count the no. of Items as per the month according to the given validation from Data 1?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</si>
  <si>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</si>
  <si>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</si>
  <si>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</si>
  <si>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</si>
  <si>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</si>
  <si>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</si>
  <si>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</si>
  <si>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</si>
  <si>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Fuller</t>
  </si>
  <si>
    <t>Davolio</t>
  </si>
  <si>
    <t>Dodsworth</t>
  </si>
  <si>
    <t>Leverling</t>
  </si>
  <si>
    <t>Callahan</t>
  </si>
  <si>
    <t>USA</t>
  </si>
  <si>
    <t>Lee</t>
  </si>
  <si>
    <t>Chang</t>
  </si>
  <si>
    <t>From Data 1</t>
  </si>
  <si>
    <t>Q5. From the Data find out the Count on Range "A46" and Sum on Range "C46" of Order Amount for USA where Year is 2003?</t>
  </si>
  <si>
    <t>Q7. Find the Max, Min &amp; Average of order amount where Country is Equal to USA, Year &gt;=2004?</t>
  </si>
  <si>
    <t>Max</t>
  </si>
  <si>
    <t>Min</t>
  </si>
  <si>
    <t>Average</t>
  </si>
  <si>
    <t>2. Database Function (Dsum, Dcount, Dcounta, Dmax, Dmin, Daverage)</t>
  </si>
  <si>
    <t>Q6. Find the sum of order amount where year is equal to 2005, Country is equal to "UK"?</t>
  </si>
  <si>
    <t>A). Count where country is UK, Sales person is Buchanan.</t>
  </si>
  <si>
    <t>Note:- Write the criteria as per the requirement.</t>
  </si>
  <si>
    <t>B) Find the sum of order amount where country is USA, order amount is &gt;5000 and &lt;10000  and order data is &gt;=1-Feb-2005.</t>
  </si>
  <si>
    <t>C) Find the Min, Max and Average Where country is equal to USA and UK, Salesperson is Buchnan, Lee &amp; Fuller, Order amount is &gt;5000 and Order Date is &gt; 1-Mar-2005.</t>
  </si>
  <si>
    <t># of Orders</t>
  </si>
  <si>
    <t>Q 10. Without Adding New Columns Total Sales by SalesPeople whose names starts with the letter indicated in the indicated years (Only using Formulae)</t>
  </si>
  <si>
    <t>Q9. Without Adding New Columns Total number of orders in years indicated.</t>
  </si>
  <si>
    <t>Name Begins With</t>
  </si>
  <si>
    <t>Total Sales</t>
  </si>
  <si>
    <t>C</t>
  </si>
  <si>
    <t>L</t>
  </si>
  <si>
    <t>Q 11. Find the sum of top 5 Sales</t>
  </si>
  <si>
    <t>Sales</t>
  </si>
  <si>
    <t>Sum of Sales</t>
  </si>
  <si>
    <t>Q 11. Extract the Year, Month and Day and convert it into date</t>
  </si>
  <si>
    <t>Transaction Date</t>
  </si>
  <si>
    <t>Month</t>
  </si>
  <si>
    <t>Day</t>
  </si>
  <si>
    <t>11.5.2009</t>
  </si>
  <si>
    <t>4.3.2009</t>
  </si>
  <si>
    <t>7.26.2009</t>
  </si>
  <si>
    <t>7.25.2009</t>
  </si>
  <si>
    <t>11.9.2009</t>
  </si>
  <si>
    <t>12.8.2009</t>
  </si>
  <si>
    <t>5.10.2009</t>
  </si>
  <si>
    <t>1.25.2009</t>
  </si>
  <si>
    <t>12.21.2009</t>
  </si>
  <si>
    <t>9.24.2009</t>
  </si>
  <si>
    <t>3.5.2009</t>
  </si>
  <si>
    <t>8.25.2009</t>
  </si>
  <si>
    <t>12.19.2009</t>
  </si>
  <si>
    <t>Q 12. Calculate Total Hours</t>
  </si>
  <si>
    <t>4 Days 3 Hours</t>
  </si>
  <si>
    <t>9 Days 12 Hours</t>
  </si>
  <si>
    <t>9 Days 1 Hours</t>
  </si>
  <si>
    <t>2 Days 2 Hours</t>
  </si>
  <si>
    <t>3 Days 8 Hours</t>
  </si>
  <si>
    <t>10 Days 8 Hours</t>
  </si>
  <si>
    <t>4 Days 11 Hours</t>
  </si>
  <si>
    <t>6 Days 12 Hours</t>
  </si>
  <si>
    <t>7 Days 3 Hours</t>
  </si>
  <si>
    <t>5 Days 3 Hours</t>
  </si>
  <si>
    <t>5 Days 12 Hours</t>
  </si>
  <si>
    <t>9 Days 5 Hours</t>
  </si>
  <si>
    <t>6 Days 10 Hours</t>
  </si>
  <si>
    <t>Total Hours</t>
  </si>
  <si>
    <t>Vs LM Date</t>
  </si>
  <si>
    <t>Vs LY Date</t>
  </si>
  <si>
    <t>Q 13. Calculate Vs LM Date and Vs LY Date</t>
  </si>
  <si>
    <t>Q 14. Calculate Total Time</t>
  </si>
  <si>
    <t>Start Date</t>
  </si>
  <si>
    <t>End Date</t>
  </si>
  <si>
    <t>Sun &amp; Sat</t>
  </si>
  <si>
    <t>Sun</t>
  </si>
  <si>
    <t>Sat</t>
  </si>
  <si>
    <t xml:space="preserve">Total Working Days Excluding </t>
  </si>
  <si>
    <t>No. of Weeks</t>
  </si>
  <si>
    <t>Q 15. Calculate as per below headings</t>
  </si>
  <si>
    <t>Q16. Using Validation validate the below columne as per given condition on a given range.</t>
  </si>
  <si>
    <t>The User can only Type Whole No.</t>
  </si>
  <si>
    <t>The User can only Type Decimal No.</t>
  </si>
  <si>
    <t>The User can only Type Date between 14-Oct-2011 to 14-Oct-2014</t>
  </si>
  <si>
    <t>Mobile No. containing 10 Digit (Length)</t>
  </si>
  <si>
    <t>Can only type Text Value</t>
  </si>
  <si>
    <t>Can only Type Numeric Value</t>
  </si>
  <si>
    <t>Unable to type the Duplicate Value</t>
  </si>
  <si>
    <t>Finance</t>
  </si>
  <si>
    <t>Marketing</t>
  </si>
  <si>
    <t>Audit</t>
  </si>
  <si>
    <t>Quality</t>
  </si>
  <si>
    <t>Chinese</t>
  </si>
  <si>
    <t>South Indian</t>
  </si>
  <si>
    <t>North Indian</t>
  </si>
  <si>
    <t>Department</t>
  </si>
  <si>
    <t>Peference</t>
  </si>
  <si>
    <t>Q17. Use List Validation for the below:-</t>
  </si>
  <si>
    <t>Veg</t>
  </si>
  <si>
    <t>Non Veg</t>
  </si>
  <si>
    <t>Masala Dosa</t>
  </si>
  <si>
    <t>Chicken</t>
  </si>
  <si>
    <t>Shahi Paneer</t>
  </si>
  <si>
    <t>Mutton</t>
  </si>
  <si>
    <t>Dal Makhani</t>
  </si>
  <si>
    <t>Fish</t>
  </si>
  <si>
    <t>Q19. Use Validation so that user can enter ID which starts from "2E" and length should be only 5</t>
  </si>
  <si>
    <t>Q20. Use strike through to cancel below ID's</t>
  </si>
  <si>
    <t>Employee ID</t>
  </si>
  <si>
    <t>Q18. Use two cells one for Veg and another for Non veg menu</t>
  </si>
  <si>
    <t>By Using Text Function</t>
  </si>
  <si>
    <t>MIN</t>
  </si>
  <si>
    <t>Code</t>
  </si>
  <si>
    <t>Working Days</t>
  </si>
  <si>
    <t>Monday</t>
  </si>
  <si>
    <t>Tuesday</t>
  </si>
  <si>
    <t>Wednesday</t>
  </si>
  <si>
    <t>Thursday</t>
  </si>
  <si>
    <t>Friday</t>
  </si>
  <si>
    <t>Saturday</t>
  </si>
  <si>
    <t>Sunday</t>
  </si>
  <si>
    <t>Sunday &amp; Saturday</t>
  </si>
  <si>
    <t>0111111</t>
  </si>
  <si>
    <t>Ctrl+5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</si>
</sst>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/>
    <xf numFmtId="43" fontId="8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4" fontId="1" fillId="5" borderId="1" xfId="0" applyNumberFormat="1" applyFont="1" applyFill="1" applyBorder="1"/>
    <xf numFmtId="15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164" fontId="0" fillId="7" borderId="1" xfId="5" applyNumberFormat="1" applyFont="1" applyFill="1" applyBorder="1"/>
    <xf numFmtId="0" fontId="3" fillId="8" borderId="1" xfId="0" applyFont="1" applyFill="1" applyBorder="1"/>
    <xf numFmtId="15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0" fillId="6" borderId="1" xfId="0" applyFill="1" applyBorder="1"/>
    <xf numFmtId="0" fontId="6" fillId="0" borderId="1" xfId="0" applyFont="1" applyBorder="1"/>
    <xf numFmtId="0" fontId="0" fillId="7" borderId="1" xfId="0" applyFill="1" applyBorder="1"/>
    <xf numFmtId="0" fontId="7" fillId="0" borderId="1" xfId="4" applyBorder="1"/>
    <xf numFmtId="0" fontId="0" fillId="0" borderId="2" xfId="0" applyBorder="1"/>
    <xf numFmtId="15" fontId="0" fillId="0" borderId="2" xfId="0" applyNumberFormat="1" applyBorder="1"/>
    <xf numFmtId="4" fontId="0" fillId="0" borderId="2" xfId="0" applyNumberFormat="1" applyBorder="1"/>
    <xf numFmtId="0" fontId="3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10" fillId="4" borderId="1" xfId="0" applyFont="1" applyFill="1" applyBorder="1"/>
    <xf numFmtId="14" fontId="0" fillId="4" borderId="1" xfId="0" applyNumberFormat="1" applyFill="1" applyBorder="1"/>
    <xf numFmtId="0" fontId="2" fillId="6" borderId="1" xfId="0" applyFont="1" applyFill="1" applyBorder="1"/>
    <xf numFmtId="0" fontId="0" fillId="0" borderId="3" xfId="0" applyBorder="1"/>
    <xf numFmtId="0" fontId="0" fillId="0" borderId="4" xfId="0" applyBorder="1"/>
    <xf numFmtId="0" fontId="0" fillId="9" borderId="1" xfId="0" applyFill="1" applyBorder="1"/>
    <xf numFmtId="0" fontId="1" fillId="4" borderId="3" xfId="0" applyFont="1" applyFill="1" applyBorder="1"/>
    <xf numFmtId="14" fontId="0" fillId="0" borderId="5" xfId="0" applyNumberFormat="1" applyBorder="1"/>
    <xf numFmtId="14" fontId="0" fillId="0" borderId="3" xfId="0" applyNumberFormat="1" applyBorder="1"/>
    <xf numFmtId="0" fontId="0" fillId="4" borderId="3" xfId="0" applyFill="1" applyBorder="1"/>
    <xf numFmtId="165" fontId="0" fillId="4" borderId="1" xfId="0" applyNumberFormat="1" applyFill="1" applyBorder="1"/>
    <xf numFmtId="1" fontId="0" fillId="4" borderId="1" xfId="0" applyNumberFormat="1" applyFill="1" applyBorder="1"/>
    <xf numFmtId="2" fontId="0" fillId="4" borderId="1" xfId="0" applyNumberFormat="1" applyFill="1" applyBorder="1"/>
    <xf numFmtId="166" fontId="0" fillId="4" borderId="1" xfId="0" applyNumberFormat="1" applyFill="1" applyBorder="1"/>
    <xf numFmtId="14" fontId="2" fillId="4" borderId="1" xfId="0" applyNumberFormat="1" applyFont="1" applyFill="1" applyBorder="1"/>
    <xf numFmtId="14" fontId="2" fillId="0" borderId="1" xfId="0" applyNumberFormat="1" applyFont="1" applyBorder="1"/>
    <xf numFmtId="21" fontId="0" fillId="4" borderId="1" xfId="0" applyNumberFormat="1" applyFill="1" applyBorder="1"/>
    <xf numFmtId="21" fontId="2" fillId="3" borderId="1" xfId="0" applyNumberFormat="1" applyFont="1" applyFill="1" applyBorder="1"/>
    <xf numFmtId="49" fontId="0" fillId="0" borderId="1" xfId="0" applyNumberFormat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</cellXfs>
  <cellStyles count="6">
    <cellStyle name="=C:\WINNT\SYSTEM32\COMMAND.COM" xfId="2" xr:uid="{00000000-0005-0000-0000-000000000000}"/>
    <cellStyle name="Comma" xfId="5" builtinId="3"/>
    <cellStyle name="Normal" xfId="0" builtinId="0"/>
    <cellStyle name="Normal 2" xfId="1" xr:uid="{00000000-0005-0000-0000-000003000000}"/>
    <cellStyle name="Normal_Sheet2" xfId="4" xr:uid="{00000000-0005-0000-0000-000004000000}"/>
    <cellStyle name="Style 1" xfId="3" xr:uid="{00000000-0005-0000-0000-000005000000}"/>
  </cellStyles>
  <dxfs count="0"/>
  <tableStyles count="0" defaultTableStyle="TableStyleMedium9" defaultPivotStyle="PivotStyleLight16"/>
  <colors>
    <mruColors>
      <color rgb="FFFFFF3B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52389</xdr:colOff>
      <xdr:row>5</xdr:row>
      <xdr:rowOff>30481</xdr:rowOff>
    </xdr:from>
    <xdr:to>
      <xdr:col>16</xdr:col>
      <xdr:colOff>533401</xdr:colOff>
      <xdr:row>5</xdr:row>
      <xdr:rowOff>147639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C66F2435-E4DD-4DF8-ADB8-1AE3663BD042}"/>
            </a:ext>
          </a:extLst>
        </xdr:cNvPr>
        <xdr:cNvSpPr/>
      </xdr:nvSpPr>
      <xdr:spPr>
        <a:xfrm>
          <a:off x="11763377" y="935356"/>
          <a:ext cx="481012" cy="11715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2"/>
      <sheetName val="Sheet4"/>
    </sheetNames>
    <definedNames>
      <definedName name="Mylist1" refersTo="='Sheet1'!$A$1:$A$4"/>
      <definedName name="Myvalues"/>
    </definedNames>
    <sheetDataSet>
      <sheetData sheetId="0">
        <row r="1">
          <cell r="A1" t="str">
            <v>Completed</v>
          </cell>
        </row>
        <row r="2">
          <cell r="A2" t="str">
            <v>Hold</v>
          </cell>
        </row>
        <row r="3">
          <cell r="A3" t="str">
            <v>Cancelled</v>
          </cell>
        </row>
        <row r="4">
          <cell r="A4" t="str">
            <v>Rejected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zoomScale="85" zoomScaleNormal="85" workbookViewId="0">
      <selection activeCell="E7" sqref="E7"/>
    </sheetView>
  </sheetViews>
  <sheetFormatPr defaultColWidth="8.77734375" defaultRowHeight="14.4" x14ac:dyDescent="0.3"/>
  <cols>
    <col min="1" max="1" width="26.44140625" style="1" customWidth="1"/>
    <col min="2" max="16384" width="8.77734375" style="1"/>
  </cols>
  <sheetData>
    <row r="1" spans="1:1" x14ac:dyDescent="0.3">
      <c r="A1" s="17" t="s">
        <v>0</v>
      </c>
    </row>
    <row r="2" spans="1:1" x14ac:dyDescent="0.3">
      <c r="A2" s="17" t="s">
        <v>46</v>
      </c>
    </row>
    <row r="3" spans="1:1" x14ac:dyDescent="0.3">
      <c r="A3" s="17"/>
    </row>
    <row r="7" spans="1:1" ht="16.8" x14ac:dyDescent="0.4">
      <c r="A7" s="18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0"/>
  <sheetViews>
    <sheetView showGridLines="0" topLeftCell="A97" zoomScaleNormal="100" workbookViewId="0">
      <selection activeCell="B81" sqref="B81"/>
    </sheetView>
  </sheetViews>
  <sheetFormatPr defaultColWidth="16.5546875" defaultRowHeight="15.6" x14ac:dyDescent="0.3"/>
  <cols>
    <col min="1" max="6" width="16.5546875" style="20"/>
    <col min="7" max="7" width="21.21875" style="20" customWidth="1"/>
    <col min="8" max="8" width="16.5546875" style="20"/>
    <col min="9" max="9" width="18.5546875" style="20" customWidth="1"/>
    <col min="10" max="16384" width="16.5546875" style="20"/>
  </cols>
  <sheetData>
    <row r="1" spans="1:20" x14ac:dyDescent="0.3">
      <c r="A1" s="19" t="s">
        <v>2</v>
      </c>
      <c r="B1" s="19"/>
      <c r="C1" s="19"/>
      <c r="D1" s="19"/>
      <c r="E1" s="19"/>
      <c r="F1" s="19"/>
      <c r="T1" s="20" t="s">
        <v>9</v>
      </c>
    </row>
    <row r="2" spans="1:20" x14ac:dyDescent="0.3">
      <c r="T2" s="20" t="s">
        <v>11</v>
      </c>
    </row>
    <row r="3" spans="1:20" x14ac:dyDescent="0.3">
      <c r="A3" s="20">
        <v>10</v>
      </c>
      <c r="B3" s="20">
        <v>272</v>
      </c>
      <c r="C3" s="20">
        <v>220</v>
      </c>
      <c r="D3" s="20">
        <v>260</v>
      </c>
      <c r="T3" s="20" t="s">
        <v>12</v>
      </c>
    </row>
    <row r="4" spans="1:20" x14ac:dyDescent="0.3">
      <c r="A4" s="20">
        <v>177</v>
      </c>
      <c r="B4" s="20" t="str">
        <f>RIGHT(A4,4)</f>
        <v>177</v>
      </c>
      <c r="C4" s="20" t="e">
        <f>LEFT(A4, SEARCH(".",A4)-1)</f>
        <v>#VALUE!</v>
      </c>
      <c r="D4" s="21" t="e">
        <f>RIGHT(LEFT(A4, LEN(A4)-5), LEN(LEFT(A4, LEN(A4)-5))-SEARCH(".",LEFT(A4, LEN(A4)-5)))</f>
        <v>#VALUE!</v>
      </c>
      <c r="E4" s="45" t="e">
        <f>DATE(B4,C4,D4)</f>
        <v>#VALUE!</v>
      </c>
      <c r="T4" s="20" t="s">
        <v>13</v>
      </c>
    </row>
    <row r="5" spans="1:20" x14ac:dyDescent="0.3">
      <c r="A5" s="20">
        <v>235</v>
      </c>
      <c r="B5" s="20" t="str">
        <f t="shared" ref="B5:B16" si="0">RIGHT(A5,4)</f>
        <v>235</v>
      </c>
      <c r="C5" s="20" t="e">
        <f t="shared" ref="C5:C16" si="1">LEFT(A5, SEARCH(".",A5)-1)</f>
        <v>#VALUE!</v>
      </c>
      <c r="D5" s="21" t="e">
        <f t="shared" ref="D5:D16" si="2">RIGHT(LEFT(A5, LEN(A5)-5), LEN(LEFT(A5, LEN(A5)-5))-SEARCH(".",LEFT(A5, LEN(A5)-5)))</f>
        <v>#VALUE!</v>
      </c>
      <c r="E5" s="45" t="e">
        <f t="shared" ref="E5:E16" si="3">DATE(B5,C5,D5)</f>
        <v>#VALUE!</v>
      </c>
      <c r="T5" s="20" t="s">
        <v>14</v>
      </c>
    </row>
    <row r="6" spans="1:20" x14ac:dyDescent="0.3">
      <c r="A6" s="20">
        <v>99</v>
      </c>
      <c r="B6" s="20" t="str">
        <f t="shared" si="0"/>
        <v>99</v>
      </c>
      <c r="C6" s="20" t="e">
        <f t="shared" si="1"/>
        <v>#VALUE!</v>
      </c>
      <c r="D6" s="21" t="e">
        <f t="shared" si="2"/>
        <v>#VALUE!</v>
      </c>
      <c r="E6" s="45" t="e">
        <f t="shared" si="3"/>
        <v>#VALUE!</v>
      </c>
      <c r="T6" s="20" t="s">
        <v>15</v>
      </c>
    </row>
    <row r="7" spans="1:20" x14ac:dyDescent="0.3">
      <c r="A7" s="20">
        <v>242</v>
      </c>
      <c r="B7" s="20" t="str">
        <f t="shared" si="0"/>
        <v>242</v>
      </c>
      <c r="C7" s="20" t="e">
        <f t="shared" si="1"/>
        <v>#VALUE!</v>
      </c>
      <c r="D7" s="21" t="e">
        <f t="shared" si="2"/>
        <v>#VALUE!</v>
      </c>
      <c r="E7" s="45" t="e">
        <f t="shared" si="3"/>
        <v>#VALUE!</v>
      </c>
      <c r="T7" s="20" t="s">
        <v>16</v>
      </c>
    </row>
    <row r="8" spans="1:20" x14ac:dyDescent="0.3">
      <c r="A8" s="20">
        <v>141</v>
      </c>
      <c r="B8" s="20" t="str">
        <f t="shared" si="0"/>
        <v>141</v>
      </c>
      <c r="C8" s="20" t="e">
        <f t="shared" si="1"/>
        <v>#VALUE!</v>
      </c>
      <c r="D8" s="21" t="e">
        <f t="shared" si="2"/>
        <v>#VALUE!</v>
      </c>
      <c r="E8" s="45" t="e">
        <f t="shared" si="3"/>
        <v>#VALUE!</v>
      </c>
      <c r="T8" s="20" t="s">
        <v>17</v>
      </c>
    </row>
    <row r="9" spans="1:20" x14ac:dyDescent="0.3">
      <c r="A9" s="20">
        <v>130</v>
      </c>
      <c r="B9" s="20" t="str">
        <f t="shared" si="0"/>
        <v>130</v>
      </c>
      <c r="C9" s="20" t="e">
        <f t="shared" si="1"/>
        <v>#VALUE!</v>
      </c>
      <c r="D9" s="21" t="e">
        <f t="shared" si="2"/>
        <v>#VALUE!</v>
      </c>
      <c r="E9" s="45" t="e">
        <f t="shared" si="3"/>
        <v>#VALUE!</v>
      </c>
      <c r="T9" s="20" t="s">
        <v>18</v>
      </c>
    </row>
    <row r="10" spans="1:20" x14ac:dyDescent="0.3">
      <c r="A10" s="20">
        <v>73</v>
      </c>
      <c r="B10" s="20" t="str">
        <f t="shared" si="0"/>
        <v>73</v>
      </c>
      <c r="C10" s="20" t="e">
        <f t="shared" si="1"/>
        <v>#VALUE!</v>
      </c>
      <c r="D10" s="21" t="e">
        <f t="shared" si="2"/>
        <v>#VALUE!</v>
      </c>
      <c r="E10" s="45" t="e">
        <f t="shared" si="3"/>
        <v>#VALUE!</v>
      </c>
      <c r="T10" s="1"/>
    </row>
    <row r="11" spans="1:20" x14ac:dyDescent="0.3">
      <c r="A11" s="20">
        <v>256</v>
      </c>
      <c r="B11" s="20" t="str">
        <f t="shared" si="0"/>
        <v>256</v>
      </c>
      <c r="C11" s="20" t="e">
        <f t="shared" si="1"/>
        <v>#VALUE!</v>
      </c>
      <c r="D11" s="21" t="e">
        <f t="shared" si="2"/>
        <v>#VALUE!</v>
      </c>
      <c r="E11" s="45" t="e">
        <f t="shared" si="3"/>
        <v>#VALUE!</v>
      </c>
      <c r="T11" s="1"/>
    </row>
    <row r="12" spans="1:20" x14ac:dyDescent="0.3">
      <c r="A12" s="20">
        <v>155</v>
      </c>
      <c r="B12" s="20" t="str">
        <f t="shared" si="0"/>
        <v>155</v>
      </c>
      <c r="C12" s="20" t="e">
        <f t="shared" si="1"/>
        <v>#VALUE!</v>
      </c>
      <c r="D12" s="21" t="e">
        <f t="shared" si="2"/>
        <v>#VALUE!</v>
      </c>
      <c r="E12" s="45" t="e">
        <f t="shared" si="3"/>
        <v>#VALUE!</v>
      </c>
      <c r="T12" s="1"/>
    </row>
    <row r="13" spans="1:20" x14ac:dyDescent="0.3">
      <c r="A13" s="20">
        <v>165</v>
      </c>
      <c r="B13" s="20" t="str">
        <f t="shared" si="0"/>
        <v>165</v>
      </c>
      <c r="C13" s="20" t="e">
        <f t="shared" si="1"/>
        <v>#VALUE!</v>
      </c>
      <c r="D13" s="21" t="e">
        <f t="shared" si="2"/>
        <v>#VALUE!</v>
      </c>
      <c r="E13" s="45" t="e">
        <f t="shared" si="3"/>
        <v>#VALUE!</v>
      </c>
      <c r="T13" s="1"/>
    </row>
    <row r="14" spans="1:20" x14ac:dyDescent="0.3">
      <c r="A14" s="20">
        <v>196</v>
      </c>
      <c r="B14" s="20" t="str">
        <f t="shared" si="0"/>
        <v>196</v>
      </c>
      <c r="C14" s="20" t="e">
        <f t="shared" si="1"/>
        <v>#VALUE!</v>
      </c>
      <c r="D14" s="21" t="e">
        <f t="shared" si="2"/>
        <v>#VALUE!</v>
      </c>
      <c r="E14" s="45" t="e">
        <f t="shared" si="3"/>
        <v>#VALUE!</v>
      </c>
      <c r="T14" s="1"/>
    </row>
    <row r="15" spans="1:20" x14ac:dyDescent="0.3">
      <c r="A15" s="20">
        <v>199</v>
      </c>
      <c r="B15" s="20" t="str">
        <f t="shared" si="0"/>
        <v>199</v>
      </c>
      <c r="C15" s="20" t="e">
        <f t="shared" si="1"/>
        <v>#VALUE!</v>
      </c>
      <c r="D15" s="21" t="e">
        <f t="shared" si="2"/>
        <v>#VALUE!</v>
      </c>
      <c r="E15" s="45" t="e">
        <f t="shared" si="3"/>
        <v>#VALUE!</v>
      </c>
      <c r="T15" s="1"/>
    </row>
    <row r="16" spans="1:20" x14ac:dyDescent="0.3">
      <c r="A16" s="20">
        <v>120</v>
      </c>
      <c r="B16" s="20" t="str">
        <f t="shared" si="0"/>
        <v>120</v>
      </c>
      <c r="C16" s="20" t="e">
        <f t="shared" si="1"/>
        <v>#VALUE!</v>
      </c>
      <c r="D16" s="21" t="e">
        <f t="shared" si="2"/>
        <v>#VALUE!</v>
      </c>
      <c r="E16" s="45" t="e">
        <f t="shared" si="3"/>
        <v>#VALUE!</v>
      </c>
      <c r="T16" s="1"/>
    </row>
    <row r="17" spans="1:20" x14ac:dyDescent="0.3">
      <c r="A17" s="20">
        <v>163</v>
      </c>
      <c r="B17" s="20">
        <v>69</v>
      </c>
      <c r="C17" s="20">
        <v>65</v>
      </c>
      <c r="D17" s="20">
        <v>270</v>
      </c>
      <c r="T17" s="1"/>
    </row>
    <row r="18" spans="1:20" x14ac:dyDescent="0.3">
      <c r="A18" s="20">
        <v>136</v>
      </c>
      <c r="B18" s="20">
        <v>142</v>
      </c>
      <c r="C18" s="20">
        <v>266</v>
      </c>
      <c r="D18" s="20">
        <v>139</v>
      </c>
      <c r="T18" s="1"/>
    </row>
    <row r="19" spans="1:20" x14ac:dyDescent="0.3">
      <c r="A19" s="20">
        <v>108</v>
      </c>
      <c r="B19" s="20">
        <v>252</v>
      </c>
      <c r="C19" s="20">
        <v>209</v>
      </c>
      <c r="D19" s="20">
        <v>136</v>
      </c>
      <c r="T19" s="1"/>
    </row>
    <row r="20" spans="1:20" x14ac:dyDescent="0.3">
      <c r="A20" s="20">
        <v>129</v>
      </c>
      <c r="B20" s="20">
        <v>296</v>
      </c>
      <c r="C20" s="20">
        <v>29</v>
      </c>
      <c r="D20" s="20">
        <v>215</v>
      </c>
      <c r="F20" s="21">
        <f>COUNTIFS(A3:D20, "&gt;=10", A3:D20, "&lt;=99")</f>
        <v>6</v>
      </c>
      <c r="G20" s="33" t="e">
        <f>SUMPRODUCT(--(LEN(A3:D20)=2))</f>
        <v>#VALUE!</v>
      </c>
      <c r="T20" s="1"/>
    </row>
    <row r="21" spans="1:20" x14ac:dyDescent="0.3">
      <c r="B21" s="20" t="e">
        <f>C21+D21</f>
        <v>#VALUE!</v>
      </c>
      <c r="C21" s="20" t="e">
        <f>LEFT(A21, SEARCH(" ",A21))*24</f>
        <v>#VALUE!</v>
      </c>
      <c r="D21" s="20" t="e">
        <f t="shared" ref="D21:D33" si="4">RIGHT(LEFT(A21,SEARCH(" H",A21)-1),LEN(LEFT(A21,SEARCH(" H",A21)-1))-SEARCH("s ",LEFT(A21,SEARCH(" H",A21)-1)))</f>
        <v>#VALUE!</v>
      </c>
      <c r="T21" s="1"/>
    </row>
    <row r="22" spans="1:20" x14ac:dyDescent="0.3">
      <c r="B22" s="20" t="e">
        <f t="shared" ref="B22:B33" si="5">C22+D22</f>
        <v>#VALUE!</v>
      </c>
      <c r="C22" s="20" t="e">
        <f t="shared" ref="C22:C33" si="6">LEFT(A22, SEARCH(" ",A22))*24</f>
        <v>#VALUE!</v>
      </c>
      <c r="D22" s="20" t="e">
        <f t="shared" si="4"/>
        <v>#VALUE!</v>
      </c>
      <c r="T22" s="1"/>
    </row>
    <row r="23" spans="1:20" x14ac:dyDescent="0.3">
      <c r="A23" s="19" t="s">
        <v>8</v>
      </c>
      <c r="B23" s="20" t="e">
        <f t="shared" si="5"/>
        <v>#VALUE!</v>
      </c>
      <c r="C23" s="20" t="e">
        <f t="shared" si="6"/>
        <v>#VALUE!</v>
      </c>
      <c r="D23" s="20" t="e">
        <f t="shared" si="4"/>
        <v>#VALUE!</v>
      </c>
      <c r="F23" s="19"/>
      <c r="T23" s="1"/>
    </row>
    <row r="24" spans="1:20" x14ac:dyDescent="0.3">
      <c r="B24" s="20" t="e">
        <f t="shared" si="5"/>
        <v>#VALUE!</v>
      </c>
      <c r="C24" s="20" t="e">
        <f t="shared" si="6"/>
        <v>#VALUE!</v>
      </c>
      <c r="D24" s="20" t="e">
        <f t="shared" si="4"/>
        <v>#VALUE!</v>
      </c>
      <c r="T24" s="1"/>
    </row>
    <row r="25" spans="1:20" x14ac:dyDescent="0.3">
      <c r="A25" s="20" t="s">
        <v>3</v>
      </c>
      <c r="B25" s="20" t="e">
        <f t="shared" si="5"/>
        <v>#VALUE!</v>
      </c>
      <c r="C25" s="20" t="e">
        <f t="shared" si="6"/>
        <v>#VALUE!</v>
      </c>
      <c r="D25" s="20" t="e">
        <f t="shared" si="4"/>
        <v>#VALUE!</v>
      </c>
      <c r="T25" s="1"/>
    </row>
    <row r="26" spans="1:20" x14ac:dyDescent="0.3">
      <c r="A26" s="20" t="s">
        <v>4</v>
      </c>
      <c r="B26" s="20" t="e">
        <f t="shared" si="5"/>
        <v>#VALUE!</v>
      </c>
      <c r="C26" s="20" t="e">
        <f t="shared" si="6"/>
        <v>#VALUE!</v>
      </c>
      <c r="D26" s="20" t="e">
        <f t="shared" si="4"/>
        <v>#VALUE!</v>
      </c>
      <c r="T26" s="1"/>
    </row>
    <row r="27" spans="1:20" x14ac:dyDescent="0.3">
      <c r="A27" s="20" t="s">
        <v>5</v>
      </c>
      <c r="B27" s="20" t="e">
        <f t="shared" si="5"/>
        <v>#VALUE!</v>
      </c>
      <c r="C27" s="20" t="e">
        <f t="shared" si="6"/>
        <v>#VALUE!</v>
      </c>
      <c r="D27" s="20" t="e">
        <f t="shared" si="4"/>
        <v>#VALUE!</v>
      </c>
      <c r="T27" s="1"/>
    </row>
    <row r="28" spans="1:20" x14ac:dyDescent="0.3">
      <c r="A28" s="20" t="s">
        <v>6</v>
      </c>
      <c r="B28" s="20" t="e">
        <f t="shared" si="5"/>
        <v>#VALUE!</v>
      </c>
      <c r="C28" s="20" t="e">
        <f t="shared" si="6"/>
        <v>#VALUE!</v>
      </c>
      <c r="D28" s="20" t="e">
        <f t="shared" si="4"/>
        <v>#VALUE!</v>
      </c>
      <c r="T28" s="1"/>
    </row>
    <row r="29" spans="1:20" x14ac:dyDescent="0.3">
      <c r="A29" s="20" t="s">
        <v>7</v>
      </c>
      <c r="B29" s="20" t="e">
        <f t="shared" si="5"/>
        <v>#VALUE!</v>
      </c>
      <c r="C29" s="20" t="e">
        <f t="shared" si="6"/>
        <v>#VALUE!</v>
      </c>
      <c r="D29" s="20" t="e">
        <f t="shared" si="4"/>
        <v>#VALUE!</v>
      </c>
      <c r="F29" s="21" t="e">
        <f>SUMPRODUCT(--(LEN(A25:C29)=2))</f>
        <v>#VALUE!</v>
      </c>
      <c r="T29" s="1"/>
    </row>
    <row r="30" spans="1:20" x14ac:dyDescent="0.3">
      <c r="B30" s="20" t="e">
        <f t="shared" si="5"/>
        <v>#VALUE!</v>
      </c>
      <c r="C30" s="20" t="e">
        <f t="shared" si="6"/>
        <v>#VALUE!</v>
      </c>
      <c r="D30" s="20" t="e">
        <f t="shared" si="4"/>
        <v>#VALUE!</v>
      </c>
      <c r="T30" s="1"/>
    </row>
    <row r="31" spans="1:20" x14ac:dyDescent="0.3">
      <c r="B31" s="20" t="e">
        <f t="shared" si="5"/>
        <v>#VALUE!</v>
      </c>
      <c r="C31" s="20" t="e">
        <f t="shared" si="6"/>
        <v>#VALUE!</v>
      </c>
      <c r="D31" s="20" t="e">
        <f t="shared" si="4"/>
        <v>#VALUE!</v>
      </c>
      <c r="T31" s="1"/>
    </row>
    <row r="32" spans="1:20" x14ac:dyDescent="0.3">
      <c r="B32" s="20" t="e">
        <f t="shared" si="5"/>
        <v>#VALUE!</v>
      </c>
      <c r="C32" s="20" t="e">
        <f t="shared" si="6"/>
        <v>#VALUE!</v>
      </c>
      <c r="D32" s="20" t="e">
        <f t="shared" si="4"/>
        <v>#VALUE!</v>
      </c>
      <c r="T32" s="1"/>
    </row>
    <row r="33" spans="1:20" x14ac:dyDescent="0.3">
      <c r="A33" s="19" t="s">
        <v>23</v>
      </c>
      <c r="B33" s="20" t="e">
        <f t="shared" si="5"/>
        <v>#VALUE!</v>
      </c>
      <c r="C33" s="20" t="e">
        <f t="shared" si="6"/>
        <v>#VALUE!</v>
      </c>
      <c r="D33" s="20" t="e">
        <f t="shared" si="4"/>
        <v>#VALUE!</v>
      </c>
      <c r="F33" s="19"/>
      <c r="T33" s="1"/>
    </row>
    <row r="34" spans="1:20" x14ac:dyDescent="0.3">
      <c r="T34" s="1"/>
    </row>
    <row r="35" spans="1:20" x14ac:dyDescent="0.3">
      <c r="A35" s="10" t="s">
        <v>19</v>
      </c>
      <c r="B35" s="10" t="s">
        <v>9</v>
      </c>
      <c r="C35" s="10" t="s">
        <v>20</v>
      </c>
      <c r="T35" s="1"/>
    </row>
    <row r="36" spans="1:20" x14ac:dyDescent="0.3">
      <c r="A36" s="22">
        <v>10</v>
      </c>
      <c r="B36" s="1" t="s">
        <v>12</v>
      </c>
      <c r="C36" s="15">
        <f>COUNTIFS(Data1!C2:C440, 'Q1 to 11'!A36,Data1!A2:A440, 'Q1 to 11'!B36)</f>
        <v>7</v>
      </c>
      <c r="T36" s="1"/>
    </row>
    <row r="37" spans="1:20" x14ac:dyDescent="0.3">
      <c r="T37" s="1"/>
    </row>
    <row r="38" spans="1:20" x14ac:dyDescent="0.3">
      <c r="B38" s="46" t="e">
        <f>DATE(YEAR(A38), MONTH(A38)-1, DAY(A38))</f>
        <v>#NUM!</v>
      </c>
      <c r="C38" s="46">
        <f>DATE(YEAR(A38)-1, MONTH(A38), DAY(A38))</f>
        <v>693597</v>
      </c>
      <c r="T38" s="1"/>
    </row>
    <row r="39" spans="1:20" x14ac:dyDescent="0.3">
      <c r="B39" s="46" t="e">
        <f t="shared" ref="B39:B50" si="7">DATE(YEAR(A39), MONTH(A39)-1, DAY(A39))</f>
        <v>#NUM!</v>
      </c>
      <c r="C39" s="46">
        <f t="shared" ref="C39:C50" si="8">DATE(YEAR(A39)-1, MONTH(A39), DAY(A39))</f>
        <v>693597</v>
      </c>
      <c r="T39" s="1"/>
    </row>
    <row r="40" spans="1:20" x14ac:dyDescent="0.3">
      <c r="A40" s="19" t="s">
        <v>22</v>
      </c>
      <c r="B40" s="46" t="e">
        <f t="shared" si="7"/>
        <v>#VALUE!</v>
      </c>
      <c r="C40" s="46" t="e">
        <f t="shared" si="8"/>
        <v>#VALUE!</v>
      </c>
      <c r="D40" s="19"/>
      <c r="E40" s="19"/>
      <c r="F40" s="19"/>
      <c r="T40" s="1"/>
    </row>
    <row r="41" spans="1:20" x14ac:dyDescent="0.3">
      <c r="B41" s="46" t="e">
        <f t="shared" si="7"/>
        <v>#NUM!</v>
      </c>
      <c r="C41" s="46">
        <f t="shared" si="8"/>
        <v>693597</v>
      </c>
      <c r="T41" s="1"/>
    </row>
    <row r="42" spans="1:20" x14ac:dyDescent="0.3">
      <c r="B42" s="46" t="e">
        <f t="shared" si="7"/>
        <v>#NUM!</v>
      </c>
      <c r="C42" s="46">
        <f t="shared" si="8"/>
        <v>693597</v>
      </c>
      <c r="T42" s="1"/>
    </row>
    <row r="43" spans="1:20" x14ac:dyDescent="0.3">
      <c r="A43" s="10" t="s">
        <v>21</v>
      </c>
      <c r="B43" s="46" t="e">
        <f t="shared" si="7"/>
        <v>#VALUE!</v>
      </c>
      <c r="C43" s="46" t="e">
        <f t="shared" si="8"/>
        <v>#VALUE!</v>
      </c>
      <c r="T43" s="1"/>
    </row>
    <row r="44" spans="1:20" x14ac:dyDescent="0.3">
      <c r="A44" s="20">
        <v>2011</v>
      </c>
      <c r="B44" s="46">
        <f t="shared" si="7"/>
        <v>1981</v>
      </c>
      <c r="C44" s="46">
        <f t="shared" si="8"/>
        <v>1646</v>
      </c>
      <c r="T44" s="1"/>
    </row>
    <row r="45" spans="1:20" x14ac:dyDescent="0.3">
      <c r="B45" s="46" t="e">
        <f t="shared" si="7"/>
        <v>#NUM!</v>
      </c>
      <c r="C45" s="46">
        <f t="shared" si="8"/>
        <v>693597</v>
      </c>
      <c r="T45" s="1"/>
    </row>
    <row r="46" spans="1:20" x14ac:dyDescent="0.3">
      <c r="B46" s="46" t="e">
        <f t="shared" si="7"/>
        <v>#NUM!</v>
      </c>
      <c r="C46" s="46">
        <f t="shared" si="8"/>
        <v>693597</v>
      </c>
      <c r="T46" s="1"/>
    </row>
    <row r="47" spans="1:20" x14ac:dyDescent="0.3">
      <c r="B47" s="46" t="e">
        <f t="shared" si="7"/>
        <v>#NUM!</v>
      </c>
      <c r="C47" s="46">
        <f t="shared" si="8"/>
        <v>693597</v>
      </c>
      <c r="T47" s="1"/>
    </row>
    <row r="48" spans="1:20" x14ac:dyDescent="0.3">
      <c r="A48" s="19" t="s">
        <v>41</v>
      </c>
      <c r="B48" s="46" t="e">
        <f t="shared" si="7"/>
        <v>#VALUE!</v>
      </c>
      <c r="C48" s="46" t="e">
        <f t="shared" si="8"/>
        <v>#VALUE!</v>
      </c>
      <c r="D48" s="19"/>
      <c r="E48" s="19"/>
      <c r="F48" s="19"/>
      <c r="G48" s="19"/>
      <c r="H48" s="19" t="s">
        <v>40</v>
      </c>
      <c r="T48" s="1"/>
    </row>
    <row r="49" spans="1:20" x14ac:dyDescent="0.3">
      <c r="A49" s="1"/>
      <c r="B49" s="46" t="e">
        <f t="shared" si="7"/>
        <v>#NUM!</v>
      </c>
      <c r="C49" s="46">
        <f t="shared" si="8"/>
        <v>693597</v>
      </c>
      <c r="D49" s="1"/>
      <c r="E49" s="1"/>
      <c r="F49" s="1"/>
      <c r="G49" s="1"/>
      <c r="H49" s="1"/>
      <c r="T49" s="1"/>
    </row>
    <row r="50" spans="1:20" x14ac:dyDescent="0.3">
      <c r="A50" s="1"/>
      <c r="B50" s="46" t="e">
        <f t="shared" si="7"/>
        <v>#NUM!</v>
      </c>
      <c r="C50" s="46">
        <f t="shared" si="8"/>
        <v>693597</v>
      </c>
      <c r="D50" s="1"/>
      <c r="E50" s="1">
        <f ca="1">SUMIF(Data1!F2:L800, "USA", Data1!J2:J800)</f>
        <v>903006.49000000046</v>
      </c>
      <c r="F50" s="1"/>
      <c r="G50" s="1"/>
      <c r="H50" s="1"/>
      <c r="T50" s="1"/>
    </row>
    <row r="51" spans="1:20" x14ac:dyDescent="0.3">
      <c r="A51" s="15">
        <f>COUNTIFS(Data1!F2:F800, "USA", Data1!L2:L800, 2003)</f>
        <v>103</v>
      </c>
      <c r="B51" s="1"/>
      <c r="C51" s="42">
        <f>SUMIFS(Data1!J2:J800, Data1!F2:F800, "USA", Data1!L2:L800, 2003)</f>
        <v>137002.98999999993</v>
      </c>
      <c r="D51" s="1"/>
      <c r="E51" s="1"/>
      <c r="F51" s="1"/>
      <c r="G51" s="1"/>
      <c r="H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T53" s="1"/>
    </row>
    <row r="54" spans="1:20" x14ac:dyDescent="0.3">
      <c r="T54" s="1"/>
    </row>
    <row r="55" spans="1:20" x14ac:dyDescent="0.3">
      <c r="A55" s="19" t="s">
        <v>47</v>
      </c>
      <c r="B55" s="19"/>
      <c r="C55" s="19"/>
      <c r="D55" s="19"/>
      <c r="E55" s="19"/>
      <c r="F55" s="19"/>
      <c r="T55" s="1"/>
    </row>
    <row r="56" spans="1:20" x14ac:dyDescent="0.3">
      <c r="T56" s="1"/>
    </row>
    <row r="57" spans="1:20" x14ac:dyDescent="0.3">
      <c r="T57" s="1"/>
    </row>
    <row r="58" spans="1:20" x14ac:dyDescent="0.3">
      <c r="A58" s="43">
        <f>SUMIFS(Data1!J2:J800, Data1!F2:F800, "UK", Data1!L2:L800, 2005)</f>
        <v>119173.74999999999</v>
      </c>
      <c r="T58" s="1"/>
    </row>
    <row r="59" spans="1:20" x14ac:dyDescent="0.3">
      <c r="T59" s="1"/>
    </row>
    <row r="60" spans="1:20" x14ac:dyDescent="0.3">
      <c r="T60" s="1"/>
    </row>
    <row r="61" spans="1:20" x14ac:dyDescent="0.3">
      <c r="A61" s="19" t="s">
        <v>42</v>
      </c>
      <c r="B61" s="19"/>
      <c r="C61" s="19"/>
      <c r="D61" s="19"/>
      <c r="E61" s="19"/>
      <c r="F61" s="19"/>
      <c r="T61" s="1"/>
    </row>
    <row r="62" spans="1:20" x14ac:dyDescent="0.3">
      <c r="T62" s="1"/>
    </row>
    <row r="63" spans="1:20" x14ac:dyDescent="0.3">
      <c r="A63" s="23" t="s">
        <v>43</v>
      </c>
      <c r="B63" s="23"/>
      <c r="C63" s="23" t="s">
        <v>45</v>
      </c>
      <c r="D63" s="23"/>
      <c r="E63" s="23" t="s">
        <v>44</v>
      </c>
      <c r="T63" s="1"/>
    </row>
    <row r="64" spans="1:20" x14ac:dyDescent="0.3">
      <c r="T64" s="1"/>
    </row>
    <row r="65" spans="1:20" x14ac:dyDescent="0.3">
      <c r="A65" s="41">
        <f>_xlfn.MAXIFS(Data1!J2:J800, Data1!F2:F800, "USA", Data1!L2:L800, "&gt;=2004")</f>
        <v>16387.5</v>
      </c>
      <c r="C65" s="44">
        <f>AVERAGEIFS(Data1!J2:J800, Data1!F2:F800, "USA", Data1!L2:L800, "&gt;=2004")</f>
        <v>1592.5228690228685</v>
      </c>
      <c r="E65" s="15">
        <f>_xlfn.MINIFS(Data1!J2:J800, Data1!F2:F800, "USA", Data1!L2:L800, "&gt;=2004")</f>
        <v>18.399999999999999</v>
      </c>
      <c r="T65" s="1"/>
    </row>
    <row r="66" spans="1:20" x14ac:dyDescent="0.3">
      <c r="T66" s="1"/>
    </row>
    <row r="67" spans="1:20" x14ac:dyDescent="0.3">
      <c r="T67" s="1"/>
    </row>
    <row r="68" spans="1:20" x14ac:dyDescent="0.3">
      <c r="A68" s="48">
        <f>SUM(A55:A67)</f>
        <v>135561.25</v>
      </c>
      <c r="B68" s="19"/>
      <c r="C68" s="19"/>
      <c r="D68" s="19"/>
      <c r="E68" s="19"/>
      <c r="F68" s="19"/>
      <c r="T68" s="1"/>
    </row>
    <row r="69" spans="1:20" x14ac:dyDescent="0.3">
      <c r="T69" s="1"/>
    </row>
    <row r="70" spans="1:20" x14ac:dyDescent="0.3">
      <c r="A70" s="20" t="s">
        <v>49</v>
      </c>
      <c r="T70" s="1"/>
    </row>
    <row r="71" spans="1:20" ht="16.5" customHeight="1" x14ac:dyDescent="0.3">
      <c r="T71" s="1"/>
    </row>
    <row r="72" spans="1:20" x14ac:dyDescent="0.3">
      <c r="A72" s="20" t="s">
        <v>48</v>
      </c>
      <c r="T72" s="1"/>
    </row>
    <row r="73" spans="1:20" x14ac:dyDescent="0.3">
      <c r="G73" s="20" t="s">
        <v>24</v>
      </c>
      <c r="H73" s="20" t="s">
        <v>25</v>
      </c>
      <c r="T73" s="1"/>
    </row>
    <row r="74" spans="1:20" x14ac:dyDescent="0.3">
      <c r="C74" s="20">
        <f>NETWORKDAYS.INTL(A74,B74,"1111100")</f>
        <v>1</v>
      </c>
      <c r="D74" s="20">
        <f>NETWORKDAYS.INTL(A74,B74,"1111110")</f>
        <v>0</v>
      </c>
      <c r="E74" s="20">
        <f>NETWORKDAYS.INTL(A74,B74,"1111101")</f>
        <v>1</v>
      </c>
      <c r="F74" s="51">
        <f>_xlfn.DAYS(B74,A74)/7</f>
        <v>0</v>
      </c>
      <c r="G74" s="20" t="s">
        <v>29</v>
      </c>
      <c r="H74" s="20" t="s">
        <v>30</v>
      </c>
      <c r="I74" s="20" t="s">
        <v>139</v>
      </c>
      <c r="J74" s="20" t="s">
        <v>138</v>
      </c>
      <c r="T74" s="1"/>
    </row>
    <row r="75" spans="1:20" x14ac:dyDescent="0.3">
      <c r="A75" s="21">
        <f>COUNTIFS(Data1!F2:F800, "UK", Data1!G2:G800, "Buchanan")</f>
        <v>42</v>
      </c>
      <c r="C75" s="20">
        <f t="shared" ref="C75:C86" si="9">NETWORKDAYS.INTL(A75,B75,"1111100")</f>
        <v>-13</v>
      </c>
      <c r="D75" s="20">
        <f t="shared" ref="D75:D86" si="10">NETWORKDAYS.INTL(A75,B75,"1111110")</f>
        <v>-6</v>
      </c>
      <c r="E75" s="20">
        <f t="shared" ref="E75:E86" si="11">NETWORKDAYS.INTL(A75,B75,"1111101")</f>
        <v>-7</v>
      </c>
      <c r="F75" s="51">
        <f t="shared" ref="F75:F86" si="12">_xlfn.DAYS(B75,A75)/7</f>
        <v>-6</v>
      </c>
      <c r="I75" s="20" t="s">
        <v>140</v>
      </c>
      <c r="J75" s="50" t="s">
        <v>148</v>
      </c>
      <c r="T75" s="1"/>
    </row>
    <row r="76" spans="1:20" x14ac:dyDescent="0.3">
      <c r="C76" s="20">
        <f t="shared" si="9"/>
        <v>1</v>
      </c>
      <c r="D76" s="20">
        <f t="shared" si="10"/>
        <v>0</v>
      </c>
      <c r="E76" s="20">
        <f t="shared" si="11"/>
        <v>1</v>
      </c>
      <c r="F76" s="51">
        <f t="shared" si="12"/>
        <v>0</v>
      </c>
      <c r="I76" s="20" t="s">
        <v>141</v>
      </c>
      <c r="J76" s="20">
        <v>1011111</v>
      </c>
      <c r="T76" s="1"/>
    </row>
    <row r="77" spans="1:20" x14ac:dyDescent="0.3">
      <c r="C77" s="20">
        <f t="shared" si="9"/>
        <v>1</v>
      </c>
      <c r="D77" s="20">
        <f t="shared" si="10"/>
        <v>0</v>
      </c>
      <c r="E77" s="20">
        <f t="shared" si="11"/>
        <v>1</v>
      </c>
      <c r="F77" s="51">
        <f t="shared" si="12"/>
        <v>0</v>
      </c>
      <c r="I77" s="20" t="s">
        <v>142</v>
      </c>
      <c r="J77" s="20">
        <v>1101111</v>
      </c>
      <c r="T77" s="1"/>
    </row>
    <row r="78" spans="1:20" x14ac:dyDescent="0.3">
      <c r="C78" s="20">
        <f t="shared" si="9"/>
        <v>1</v>
      </c>
      <c r="D78" s="20">
        <f t="shared" si="10"/>
        <v>0</v>
      </c>
      <c r="E78" s="20">
        <f t="shared" si="11"/>
        <v>1</v>
      </c>
      <c r="F78" s="51">
        <f t="shared" si="12"/>
        <v>0</v>
      </c>
      <c r="I78" s="20" t="s">
        <v>143</v>
      </c>
      <c r="J78" s="20">
        <v>1110111</v>
      </c>
      <c r="T78" s="1"/>
    </row>
    <row r="79" spans="1:20" x14ac:dyDescent="0.3">
      <c r="C79" s="20">
        <f t="shared" si="9"/>
        <v>1</v>
      </c>
      <c r="D79" s="20">
        <f t="shared" si="10"/>
        <v>0</v>
      </c>
      <c r="E79" s="20">
        <f t="shared" si="11"/>
        <v>1</v>
      </c>
      <c r="F79" s="51">
        <f t="shared" si="12"/>
        <v>0</v>
      </c>
      <c r="I79" s="20" t="s">
        <v>144</v>
      </c>
      <c r="J79" s="20">
        <v>1111011</v>
      </c>
      <c r="T79" s="1"/>
    </row>
    <row r="80" spans="1:20" ht="15.75" customHeight="1" x14ac:dyDescent="0.3">
      <c r="C80" s="20">
        <f t="shared" si="9"/>
        <v>1</v>
      </c>
      <c r="D80" s="20">
        <f t="shared" si="10"/>
        <v>0</v>
      </c>
      <c r="E80" s="20">
        <f t="shared" si="11"/>
        <v>1</v>
      </c>
      <c r="F80" s="51">
        <f t="shared" si="12"/>
        <v>0</v>
      </c>
      <c r="I80" s="20" t="s">
        <v>145</v>
      </c>
      <c r="J80" s="20">
        <v>1111101</v>
      </c>
      <c r="T80" s="1"/>
    </row>
    <row r="81" spans="1:20" x14ac:dyDescent="0.3">
      <c r="A81" s="20" t="s">
        <v>50</v>
      </c>
      <c r="C81" s="20" t="e">
        <f t="shared" si="9"/>
        <v>#VALUE!</v>
      </c>
      <c r="D81" s="20" t="e">
        <f t="shared" si="10"/>
        <v>#VALUE!</v>
      </c>
      <c r="E81" s="20" t="e">
        <f t="shared" si="11"/>
        <v>#VALUE!</v>
      </c>
      <c r="F81" s="51" t="e">
        <f t="shared" si="12"/>
        <v>#VALUE!</v>
      </c>
      <c r="I81" s="20" t="s">
        <v>146</v>
      </c>
      <c r="J81" s="20">
        <v>1111110</v>
      </c>
      <c r="T81" s="1"/>
    </row>
    <row r="82" spans="1:20" x14ac:dyDescent="0.3">
      <c r="C82" s="20">
        <f t="shared" si="9"/>
        <v>1</v>
      </c>
      <c r="D82" s="20">
        <f t="shared" si="10"/>
        <v>0</v>
      </c>
      <c r="E82" s="20">
        <f t="shared" si="11"/>
        <v>1</v>
      </c>
      <c r="F82" s="51">
        <f t="shared" si="12"/>
        <v>0</v>
      </c>
      <c r="I82" s="20" t="s">
        <v>147</v>
      </c>
      <c r="J82" s="20">
        <v>1111100</v>
      </c>
      <c r="T82" s="1"/>
    </row>
    <row r="83" spans="1:20" x14ac:dyDescent="0.3">
      <c r="A83" s="21">
        <f>SUMIFS(Data1!J2:J800, Data1!F2:F800, "USA", Data1!J2:J800, "&gt;5000", Data1!J2:J800, "&lt;10000", Data1!H2:H800, "&gt;2005-02-01")</f>
        <v>36235.14</v>
      </c>
      <c r="C83" s="20">
        <f t="shared" si="9"/>
        <v>-10354</v>
      </c>
      <c r="D83" s="20">
        <f t="shared" si="10"/>
        <v>-5177</v>
      </c>
      <c r="E83" s="20">
        <f t="shared" si="11"/>
        <v>-5177</v>
      </c>
      <c r="F83" s="51">
        <f t="shared" si="12"/>
        <v>-5176.4285714285716</v>
      </c>
      <c r="T83" s="1"/>
    </row>
    <row r="84" spans="1:20" x14ac:dyDescent="0.3">
      <c r="C84" s="20">
        <f t="shared" si="9"/>
        <v>1</v>
      </c>
      <c r="D84" s="20">
        <f t="shared" si="10"/>
        <v>0</v>
      </c>
      <c r="E84" s="20">
        <f t="shared" si="11"/>
        <v>1</v>
      </c>
      <c r="F84" s="51">
        <f t="shared" si="12"/>
        <v>0</v>
      </c>
      <c r="T84" s="1"/>
    </row>
    <row r="85" spans="1:20" x14ac:dyDescent="0.3">
      <c r="C85" s="20">
        <f t="shared" si="9"/>
        <v>1</v>
      </c>
      <c r="D85" s="20">
        <f t="shared" si="10"/>
        <v>0</v>
      </c>
      <c r="E85" s="20">
        <f t="shared" si="11"/>
        <v>1</v>
      </c>
      <c r="F85" s="51">
        <f t="shared" si="12"/>
        <v>0</v>
      </c>
      <c r="T85" s="1"/>
    </row>
    <row r="86" spans="1:20" x14ac:dyDescent="0.3">
      <c r="C86" s="20">
        <f t="shared" si="9"/>
        <v>1</v>
      </c>
      <c r="D86" s="20">
        <f t="shared" si="10"/>
        <v>0</v>
      </c>
      <c r="E86" s="20">
        <f t="shared" si="11"/>
        <v>1</v>
      </c>
      <c r="F86" s="51">
        <f t="shared" si="12"/>
        <v>0</v>
      </c>
      <c r="T86" s="1"/>
    </row>
    <row r="87" spans="1:20" x14ac:dyDescent="0.3">
      <c r="T87" s="1"/>
    </row>
    <row r="88" spans="1:20" x14ac:dyDescent="0.3">
      <c r="T88" s="1"/>
    </row>
    <row r="89" spans="1:20" x14ac:dyDescent="0.3">
      <c r="A89" s="20" t="s">
        <v>51</v>
      </c>
      <c r="T89" s="1"/>
    </row>
    <row r="90" spans="1:20" x14ac:dyDescent="0.3">
      <c r="T90" s="1"/>
    </row>
    <row r="91" spans="1:20" x14ac:dyDescent="0.3">
      <c r="A91" s="23" t="s">
        <v>137</v>
      </c>
      <c r="C91" s="23" t="s">
        <v>43</v>
      </c>
      <c r="E91" s="23" t="s">
        <v>45</v>
      </c>
      <c r="T91" s="1"/>
    </row>
    <row r="92" spans="1:20" x14ac:dyDescent="0.3">
      <c r="A92" s="21">
        <f>_xlfn.MINIFS(Data1!J2:J800, Data1!F2:F800, {"USA","UK"}, Data1!G2:G800, {"Buchnan","Lee","Fuller"}, Data1!J2:J800, "&gt;5000", Data1!H2:H800, "&gt;2005-03-01")</f>
        <v>0</v>
      </c>
      <c r="C92" s="21">
        <f>_xlfn.MAXIFS(Data1!J2:J800, Data1!F2:F800, {"USA","UK"}, Data1!G2:G800, {"Buchnan","Lee","Fuller"}, Data1!J2:J800, "&gt;5000", Data1!H2:H800, "&gt;2005-03-01")</f>
        <v>0</v>
      </c>
      <c r="E92" s="21" t="e">
        <f>AVERAGEIFS(Data1!J2:J800, Data1!F2:F800, {"USA","UK"}, Data1!G2:G800, {"Buchnan","Lee","Fuller"}, Data1!J2:J800, "&gt;5000", Data1!H2:H800, "&gt;2005-03-01")</f>
        <v>#DIV/0!</v>
      </c>
      <c r="T92" s="1"/>
    </row>
    <row r="93" spans="1:20" x14ac:dyDescent="0.3">
      <c r="T93" s="1"/>
    </row>
    <row r="94" spans="1:20" x14ac:dyDescent="0.3">
      <c r="T94" s="1"/>
    </row>
    <row r="95" spans="1:20" x14ac:dyDescent="0.3">
      <c r="A95" s="19" t="s">
        <v>54</v>
      </c>
      <c r="B95" s="19"/>
      <c r="C95" s="19"/>
      <c r="D95" s="19"/>
      <c r="E95" s="19"/>
      <c r="F95" s="19"/>
      <c r="G95" s="19"/>
      <c r="H95" s="19"/>
      <c r="T95" s="1"/>
    </row>
    <row r="96" spans="1:20" x14ac:dyDescent="0.3">
      <c r="T96" s="1"/>
    </row>
    <row r="97" spans="1:20" x14ac:dyDescent="0.3">
      <c r="A97" s="10" t="s">
        <v>21</v>
      </c>
      <c r="B97" s="10">
        <v>2004</v>
      </c>
      <c r="C97" s="10">
        <v>2005</v>
      </c>
      <c r="D97" s="10">
        <v>2003</v>
      </c>
      <c r="T97" s="1"/>
    </row>
    <row r="98" spans="1:20" x14ac:dyDescent="0.3">
      <c r="A98" s="10" t="s">
        <v>52</v>
      </c>
      <c r="B98" s="24">
        <f>SUMPRODUCT(--(YEAR(Data1!H2:H800)=2004))</f>
        <v>399</v>
      </c>
      <c r="C98" s="24">
        <f>SUMPRODUCT(--(YEAR(Data1!H2:H800)=2005))</f>
        <v>257</v>
      </c>
      <c r="D98" s="24">
        <f>SUMPRODUCT(--(YEAR(Data1!H2:H800)=2003))</f>
        <v>143</v>
      </c>
      <c r="T98" s="1"/>
    </row>
    <row r="99" spans="1:20" x14ac:dyDescent="0.3">
      <c r="T99" s="1"/>
    </row>
    <row r="100" spans="1:20" x14ac:dyDescent="0.3">
      <c r="T100" s="1"/>
    </row>
    <row r="101" spans="1:20" x14ac:dyDescent="0.3">
      <c r="T101" s="1"/>
    </row>
    <row r="102" spans="1:20" x14ac:dyDescent="0.3">
      <c r="A102" s="19" t="s">
        <v>53</v>
      </c>
      <c r="B102" s="19"/>
      <c r="C102" s="19"/>
      <c r="D102" s="19"/>
      <c r="E102" s="19"/>
      <c r="F102" s="19"/>
      <c r="G102" s="19"/>
      <c r="H102" s="19"/>
      <c r="I102" s="19"/>
      <c r="T102" s="1"/>
    </row>
    <row r="103" spans="1:20" x14ac:dyDescent="0.3">
      <c r="T103" s="1"/>
    </row>
    <row r="104" spans="1:20" x14ac:dyDescent="0.3">
      <c r="T104" s="1"/>
    </row>
    <row r="105" spans="1:20" x14ac:dyDescent="0.3">
      <c r="A105" s="52" t="s">
        <v>55</v>
      </c>
      <c r="B105" s="53" t="s">
        <v>56</v>
      </c>
      <c r="C105" s="53"/>
      <c r="D105" s="53"/>
      <c r="T105" s="1"/>
    </row>
    <row r="106" spans="1:20" x14ac:dyDescent="0.3">
      <c r="A106" s="52"/>
      <c r="B106" s="10">
        <v>2004</v>
      </c>
      <c r="C106" s="10">
        <v>2005</v>
      </c>
      <c r="D106" s="10">
        <v>2003</v>
      </c>
      <c r="T106" s="1"/>
    </row>
    <row r="107" spans="1:20" x14ac:dyDescent="0.3">
      <c r="A107" s="10" t="s">
        <v>57</v>
      </c>
      <c r="B107" s="9">
        <f>SUMPRODUCT(--(YEAR(Data1!H2:H800)=2004) --(LEFT(Data1!G2:G800)="C"))</f>
        <v>565</v>
      </c>
      <c r="C107" s="9">
        <f>SUMPRODUCT(--(YEAR(Data1!H2:H800)=2005)--(LEFT(Data1!G2:G800)="C"))</f>
        <v>423</v>
      </c>
      <c r="D107" s="9">
        <f>SUMPRODUCT(--(YEAR(Data1!H2:H800)=2003)--(LEFT(Data1!G2:G800)="C"))</f>
        <v>309</v>
      </c>
      <c r="T107" s="1"/>
    </row>
    <row r="108" spans="1:20" ht="15.75" customHeight="1" x14ac:dyDescent="0.3">
      <c r="A108" s="10" t="s">
        <v>58</v>
      </c>
      <c r="B108" s="9">
        <f>SUMPRODUCT(--(YEAR(Data1!H2:H800)=2004) --(LEFT(Data1!G2:G800)="L"))</f>
        <v>675</v>
      </c>
      <c r="C108" s="9">
        <f>SUMPRODUCT(--(YEAR(Data1!H2:H800)=2005)--(LEFT(Data1!G2:G800)="L"))</f>
        <v>533</v>
      </c>
      <c r="D108" s="9">
        <f>SUMPRODUCT(--(YEAR(Data1!H2:H800)=2003)--(LEFT(Data1!G2:G800)="L"))</f>
        <v>419</v>
      </c>
      <c r="T108" s="1"/>
    </row>
    <row r="109" spans="1:20" x14ac:dyDescent="0.3">
      <c r="A109" s="25"/>
      <c r="B109" s="1"/>
      <c r="C109" s="1"/>
      <c r="D109" s="1"/>
      <c r="T109" s="1"/>
    </row>
    <row r="110" spans="1:20" x14ac:dyDescent="0.3">
      <c r="T110" s="1"/>
    </row>
    <row r="111" spans="1:20" x14ac:dyDescent="0.3">
      <c r="T111" s="1"/>
    </row>
    <row r="112" spans="1:20" x14ac:dyDescent="0.3">
      <c r="A112" s="19" t="s">
        <v>59</v>
      </c>
      <c r="B112" s="19"/>
      <c r="C112" s="19"/>
      <c r="D112" s="19"/>
      <c r="E112" s="19"/>
      <c r="F112" s="19"/>
      <c r="G112" s="19"/>
      <c r="H112" s="19"/>
      <c r="I112" s="19"/>
      <c r="T112" s="1"/>
    </row>
    <row r="113" spans="1:20" x14ac:dyDescent="0.3">
      <c r="T113" s="1"/>
    </row>
    <row r="114" spans="1:20" x14ac:dyDescent="0.3">
      <c r="A114" s="10" t="s">
        <v>24</v>
      </c>
      <c r="B114" s="10" t="s">
        <v>25</v>
      </c>
      <c r="C114" s="11" t="s">
        <v>26</v>
      </c>
      <c r="D114" s="10" t="s">
        <v>27</v>
      </c>
      <c r="E114" s="12" t="s">
        <v>28</v>
      </c>
      <c r="G114" s="12" t="s">
        <v>61</v>
      </c>
      <c r="T114" s="1"/>
    </row>
    <row r="115" spans="1:20" x14ac:dyDescent="0.3">
      <c r="A115" s="1" t="s">
        <v>29</v>
      </c>
      <c r="B115" s="1" t="s">
        <v>39</v>
      </c>
      <c r="C115" s="6">
        <v>38469</v>
      </c>
      <c r="D115" s="1">
        <v>11030</v>
      </c>
      <c r="E115" s="7">
        <v>12615.05</v>
      </c>
      <c r="G115" s="9">
        <f>SUM(LARGE(E115:E135, {1,2,3,4,5}))</f>
        <v>56087.12999999999</v>
      </c>
      <c r="T115" s="1"/>
    </row>
    <row r="116" spans="1:20" x14ac:dyDescent="0.3">
      <c r="A116" s="1" t="s">
        <v>37</v>
      </c>
      <c r="B116" s="1" t="s">
        <v>38</v>
      </c>
      <c r="C116" s="6">
        <v>38014</v>
      </c>
      <c r="D116" s="1">
        <v>10417</v>
      </c>
      <c r="E116" s="7">
        <v>11188.4</v>
      </c>
      <c r="T116" s="1"/>
    </row>
    <row r="117" spans="1:20" x14ac:dyDescent="0.3">
      <c r="A117" s="1" t="s">
        <v>37</v>
      </c>
      <c r="B117" s="1" t="s">
        <v>35</v>
      </c>
      <c r="C117" s="6">
        <v>38365</v>
      </c>
      <c r="D117" s="1">
        <v>10817</v>
      </c>
      <c r="E117" s="7">
        <v>10952.84</v>
      </c>
      <c r="T117" s="1"/>
    </row>
    <row r="118" spans="1:20" x14ac:dyDescent="0.3">
      <c r="A118" s="1" t="s">
        <v>37</v>
      </c>
      <c r="B118" s="1" t="s">
        <v>35</v>
      </c>
      <c r="C118" s="6">
        <v>38408</v>
      </c>
      <c r="D118" s="1">
        <v>10897</v>
      </c>
      <c r="E118" s="7">
        <v>10835.24</v>
      </c>
      <c r="T118" s="1"/>
    </row>
    <row r="119" spans="1:20" x14ac:dyDescent="0.3">
      <c r="A119" s="1" t="s">
        <v>37</v>
      </c>
      <c r="B119" s="1" t="s">
        <v>35</v>
      </c>
      <c r="C119" s="6">
        <v>38067</v>
      </c>
      <c r="D119" s="1">
        <v>10479</v>
      </c>
      <c r="E119" s="7">
        <v>10495.6</v>
      </c>
      <c r="T119" s="1"/>
    </row>
    <row r="120" spans="1:20" x14ac:dyDescent="0.3">
      <c r="A120" s="1" t="s">
        <v>37</v>
      </c>
      <c r="B120" s="1" t="s">
        <v>35</v>
      </c>
      <c r="C120" s="6">
        <v>38151</v>
      </c>
      <c r="D120" s="1">
        <v>10540</v>
      </c>
      <c r="E120" s="7">
        <v>10191.700000000001</v>
      </c>
      <c r="T120" s="1"/>
    </row>
    <row r="121" spans="1:20" x14ac:dyDescent="0.3">
      <c r="A121" s="1" t="s">
        <v>29</v>
      </c>
      <c r="B121" s="1" t="s">
        <v>39</v>
      </c>
      <c r="C121" s="6">
        <v>38013</v>
      </c>
      <c r="D121" s="1">
        <v>10424</v>
      </c>
      <c r="E121" s="7">
        <v>9194.56</v>
      </c>
      <c r="T121" s="1"/>
    </row>
    <row r="122" spans="1:20" x14ac:dyDescent="0.3">
      <c r="A122" s="1" t="s">
        <v>37</v>
      </c>
      <c r="B122" s="1" t="s">
        <v>35</v>
      </c>
      <c r="C122" s="6">
        <v>38123</v>
      </c>
      <c r="D122" s="1">
        <v>10514</v>
      </c>
      <c r="E122" s="7">
        <v>8623.4500000000007</v>
      </c>
      <c r="T122" s="1"/>
    </row>
    <row r="123" spans="1:20" x14ac:dyDescent="0.3">
      <c r="A123" s="1" t="s">
        <v>29</v>
      </c>
      <c r="B123" s="1" t="s">
        <v>39</v>
      </c>
      <c r="C123" s="6">
        <v>37950</v>
      </c>
      <c r="D123" s="1">
        <v>10353</v>
      </c>
      <c r="E123" s="7">
        <v>8593.2800000000007</v>
      </c>
      <c r="T123" s="1"/>
    </row>
    <row r="124" spans="1:20" x14ac:dyDescent="0.3">
      <c r="A124" s="1" t="s">
        <v>37</v>
      </c>
      <c r="B124" s="1" t="s">
        <v>38</v>
      </c>
      <c r="C124" s="6">
        <v>38387</v>
      </c>
      <c r="D124" s="1">
        <v>10816</v>
      </c>
      <c r="E124" s="7">
        <v>8446.4500000000007</v>
      </c>
      <c r="T124" s="1"/>
    </row>
    <row r="125" spans="1:20" x14ac:dyDescent="0.3">
      <c r="A125" s="1" t="s">
        <v>37</v>
      </c>
      <c r="B125" s="1" t="s">
        <v>38</v>
      </c>
      <c r="C125" s="6">
        <v>37957</v>
      </c>
      <c r="D125" s="1">
        <v>10360</v>
      </c>
      <c r="E125" s="7">
        <v>7390.2</v>
      </c>
      <c r="T125" s="1"/>
    </row>
    <row r="126" spans="1:20" x14ac:dyDescent="0.3">
      <c r="A126" s="1" t="s">
        <v>37</v>
      </c>
      <c r="B126" s="1" t="s">
        <v>35</v>
      </c>
      <c r="C126" s="6">
        <v>38406</v>
      </c>
      <c r="D126" s="1">
        <v>10895</v>
      </c>
      <c r="E126" s="7">
        <v>6379.4</v>
      </c>
      <c r="T126" s="1"/>
    </row>
    <row r="127" spans="1:20" x14ac:dyDescent="0.3">
      <c r="A127" s="1" t="s">
        <v>37</v>
      </c>
      <c r="B127" s="1" t="s">
        <v>35</v>
      </c>
      <c r="C127" s="6">
        <v>38463</v>
      </c>
      <c r="D127" s="1">
        <v>11021</v>
      </c>
      <c r="E127" s="7">
        <v>6306.24</v>
      </c>
      <c r="T127" s="1"/>
    </row>
    <row r="128" spans="1:20" x14ac:dyDescent="0.3">
      <c r="A128" s="1" t="s">
        <v>37</v>
      </c>
      <c r="B128" s="1" t="s">
        <v>38</v>
      </c>
      <c r="C128" s="6">
        <v>38210</v>
      </c>
      <c r="D128" s="1">
        <v>10622</v>
      </c>
      <c r="E128" s="7">
        <v>5560</v>
      </c>
      <c r="T128" s="1"/>
    </row>
    <row r="129" spans="1:20" x14ac:dyDescent="0.3">
      <c r="A129" s="1" t="s">
        <v>29</v>
      </c>
      <c r="B129" s="1" t="s">
        <v>39</v>
      </c>
      <c r="C129" s="6">
        <v>38217</v>
      </c>
      <c r="D129" s="1">
        <v>10633</v>
      </c>
      <c r="E129" s="7">
        <v>5510.59</v>
      </c>
      <c r="T129" s="1"/>
    </row>
    <row r="130" spans="1:20" x14ac:dyDescent="0.3">
      <c r="A130" s="1" t="s">
        <v>29</v>
      </c>
      <c r="B130" s="1" t="s">
        <v>39</v>
      </c>
      <c r="C130" s="6">
        <v>38276</v>
      </c>
      <c r="D130" s="1">
        <v>10678</v>
      </c>
      <c r="E130" s="7">
        <v>5256.5</v>
      </c>
      <c r="T130" s="1"/>
    </row>
    <row r="131" spans="1:20" x14ac:dyDescent="0.3">
      <c r="A131" s="1" t="s">
        <v>37</v>
      </c>
      <c r="B131" s="1" t="s">
        <v>38</v>
      </c>
      <c r="C131" s="6">
        <v>38220</v>
      </c>
      <c r="D131" s="1">
        <v>10634</v>
      </c>
      <c r="E131" s="7">
        <v>4985.5</v>
      </c>
      <c r="T131" s="1"/>
    </row>
    <row r="132" spans="1:20" x14ac:dyDescent="0.3">
      <c r="A132" s="1" t="s">
        <v>37</v>
      </c>
      <c r="B132" s="1" t="s">
        <v>38</v>
      </c>
      <c r="C132" s="6">
        <v>38393</v>
      </c>
      <c r="D132" s="1">
        <v>10847</v>
      </c>
      <c r="E132" s="7">
        <v>4931.92</v>
      </c>
      <c r="T132" s="1"/>
    </row>
    <row r="133" spans="1:20" x14ac:dyDescent="0.3">
      <c r="A133" s="1" t="s">
        <v>37</v>
      </c>
      <c r="B133" s="1" t="s">
        <v>38</v>
      </c>
      <c r="C133" s="6">
        <v>38045</v>
      </c>
      <c r="D133" s="1">
        <v>10440</v>
      </c>
      <c r="E133" s="7">
        <v>4924.13</v>
      </c>
      <c r="T133" s="1"/>
    </row>
    <row r="134" spans="1:20" x14ac:dyDescent="0.3">
      <c r="A134" s="1" t="s">
        <v>37</v>
      </c>
      <c r="B134" s="1" t="s">
        <v>38</v>
      </c>
      <c r="C134" s="6">
        <v>38020</v>
      </c>
      <c r="D134" s="1">
        <v>10430</v>
      </c>
      <c r="E134" s="7">
        <v>4899.2</v>
      </c>
      <c r="T134" s="1"/>
    </row>
    <row r="135" spans="1:20" x14ac:dyDescent="0.3">
      <c r="A135" s="1" t="s">
        <v>29</v>
      </c>
      <c r="B135" s="1" t="s">
        <v>39</v>
      </c>
      <c r="C135" s="6">
        <v>38452</v>
      </c>
      <c r="D135" s="1">
        <v>10993</v>
      </c>
      <c r="E135" s="7">
        <v>4895.4399999999996</v>
      </c>
      <c r="T135" s="1"/>
    </row>
    <row r="136" spans="1:20" x14ac:dyDescent="0.3">
      <c r="T136" s="1"/>
    </row>
    <row r="137" spans="1:20" x14ac:dyDescent="0.3">
      <c r="T137" s="1"/>
    </row>
    <row r="138" spans="1:20" x14ac:dyDescent="0.3">
      <c r="T138" s="1"/>
    </row>
    <row r="139" spans="1:20" x14ac:dyDescent="0.3">
      <c r="T139" s="1"/>
    </row>
    <row r="140" spans="1:20" x14ac:dyDescent="0.3">
      <c r="T140" s="1"/>
    </row>
    <row r="141" spans="1:20" x14ac:dyDescent="0.3">
      <c r="T141" s="1"/>
    </row>
    <row r="142" spans="1:20" x14ac:dyDescent="0.3">
      <c r="T142" s="1"/>
    </row>
    <row r="143" spans="1:20" x14ac:dyDescent="0.3">
      <c r="T143" s="1"/>
    </row>
    <row r="144" spans="1:20" x14ac:dyDescent="0.3">
      <c r="T144" s="1"/>
    </row>
    <row r="145" spans="20:20" x14ac:dyDescent="0.3">
      <c r="T145" s="1"/>
    </row>
    <row r="146" spans="20:20" x14ac:dyDescent="0.3">
      <c r="T146" s="1"/>
    </row>
    <row r="147" spans="20:20" x14ac:dyDescent="0.3">
      <c r="T147" s="1"/>
    </row>
    <row r="148" spans="20:20" x14ac:dyDescent="0.3">
      <c r="T148" s="1"/>
    </row>
    <row r="149" spans="20:20" x14ac:dyDescent="0.3">
      <c r="T149" s="1"/>
    </row>
    <row r="150" spans="20:20" x14ac:dyDescent="0.3">
      <c r="T150" s="1"/>
    </row>
    <row r="151" spans="20:20" x14ac:dyDescent="0.3">
      <c r="T151" s="1"/>
    </row>
    <row r="152" spans="20:20" x14ac:dyDescent="0.3">
      <c r="T152" s="1"/>
    </row>
    <row r="153" spans="20:20" x14ac:dyDescent="0.3">
      <c r="T153" s="1"/>
    </row>
    <row r="154" spans="20:20" x14ac:dyDescent="0.3">
      <c r="T154" s="1"/>
    </row>
    <row r="155" spans="20:20" x14ac:dyDescent="0.3">
      <c r="T155" s="1"/>
    </row>
    <row r="156" spans="20:20" x14ac:dyDescent="0.3">
      <c r="T156" s="1"/>
    </row>
    <row r="157" spans="20:20" x14ac:dyDescent="0.3">
      <c r="T157" s="1"/>
    </row>
    <row r="158" spans="20:20" x14ac:dyDescent="0.3">
      <c r="T158" s="1"/>
    </row>
    <row r="159" spans="20:20" x14ac:dyDescent="0.3">
      <c r="T159" s="1"/>
    </row>
    <row r="160" spans="20:20" x14ac:dyDescent="0.3">
      <c r="T160" s="1"/>
    </row>
    <row r="161" spans="20:20" x14ac:dyDescent="0.3">
      <c r="T161" s="1"/>
    </row>
    <row r="162" spans="20:20" x14ac:dyDescent="0.3">
      <c r="T162" s="1"/>
    </row>
    <row r="163" spans="20:20" x14ac:dyDescent="0.3">
      <c r="T163" s="1"/>
    </row>
    <row r="164" spans="20:20" x14ac:dyDescent="0.3">
      <c r="T164" s="1"/>
    </row>
    <row r="165" spans="20:20" x14ac:dyDescent="0.3">
      <c r="T165" s="1"/>
    </row>
    <row r="166" spans="20:20" x14ac:dyDescent="0.3">
      <c r="T166" s="1"/>
    </row>
    <row r="167" spans="20:20" x14ac:dyDescent="0.3">
      <c r="T167" s="1"/>
    </row>
    <row r="168" spans="20:20" x14ac:dyDescent="0.3">
      <c r="T168" s="1"/>
    </row>
    <row r="169" spans="20:20" x14ac:dyDescent="0.3">
      <c r="T169" s="1"/>
    </row>
    <row r="170" spans="20:20" x14ac:dyDescent="0.3">
      <c r="T170" s="1"/>
    </row>
    <row r="171" spans="20:20" x14ac:dyDescent="0.3">
      <c r="T171" s="1"/>
    </row>
    <row r="172" spans="20:20" x14ac:dyDescent="0.3">
      <c r="T172" s="1"/>
    </row>
    <row r="173" spans="20:20" x14ac:dyDescent="0.3">
      <c r="T173" s="1"/>
    </row>
    <row r="174" spans="20:20" x14ac:dyDescent="0.3">
      <c r="T174" s="1"/>
    </row>
    <row r="175" spans="20:20" x14ac:dyDescent="0.3">
      <c r="T175" s="1"/>
    </row>
    <row r="176" spans="20:20" x14ac:dyDescent="0.3">
      <c r="T176" s="1"/>
    </row>
    <row r="177" spans="20:20" x14ac:dyDescent="0.3">
      <c r="T177" s="1"/>
    </row>
    <row r="178" spans="20:20" x14ac:dyDescent="0.3">
      <c r="T178" s="1"/>
    </row>
    <row r="179" spans="20:20" x14ac:dyDescent="0.3">
      <c r="T179" s="1"/>
    </row>
    <row r="180" spans="20:20" x14ac:dyDescent="0.3">
      <c r="T180" s="1"/>
    </row>
    <row r="181" spans="20:20" x14ac:dyDescent="0.3">
      <c r="T181" s="1"/>
    </row>
    <row r="182" spans="20:20" x14ac:dyDescent="0.3">
      <c r="T182" s="1"/>
    </row>
    <row r="183" spans="20:20" x14ac:dyDescent="0.3">
      <c r="T183" s="1"/>
    </row>
    <row r="184" spans="20:20" x14ac:dyDescent="0.3">
      <c r="T184" s="1"/>
    </row>
    <row r="185" spans="20:20" x14ac:dyDescent="0.3">
      <c r="T185" s="1"/>
    </row>
    <row r="186" spans="20:20" x14ac:dyDescent="0.3">
      <c r="T186" s="1"/>
    </row>
    <row r="187" spans="20:20" x14ac:dyDescent="0.3">
      <c r="T187" s="1"/>
    </row>
    <row r="188" spans="20:20" x14ac:dyDescent="0.3">
      <c r="T188" s="1"/>
    </row>
    <row r="189" spans="20:20" x14ac:dyDescent="0.3">
      <c r="T189" s="1"/>
    </row>
    <row r="190" spans="20:20" x14ac:dyDescent="0.3">
      <c r="T190" s="1"/>
    </row>
    <row r="191" spans="20:20" x14ac:dyDescent="0.3">
      <c r="T191" s="1"/>
    </row>
    <row r="192" spans="20:20" x14ac:dyDescent="0.3">
      <c r="T192" s="1"/>
    </row>
    <row r="193" spans="20:20" x14ac:dyDescent="0.3">
      <c r="T193" s="1"/>
    </row>
    <row r="194" spans="20:20" x14ac:dyDescent="0.3">
      <c r="T194" s="1"/>
    </row>
    <row r="195" spans="20:20" x14ac:dyDescent="0.3">
      <c r="T195" s="1"/>
    </row>
    <row r="196" spans="20:20" x14ac:dyDescent="0.3">
      <c r="T196" s="1"/>
    </row>
    <row r="197" spans="20:20" x14ac:dyDescent="0.3">
      <c r="T197" s="1"/>
    </row>
    <row r="198" spans="20:20" x14ac:dyDescent="0.3">
      <c r="T198" s="1"/>
    </row>
    <row r="199" spans="20:20" x14ac:dyDescent="0.3">
      <c r="T199" s="1"/>
    </row>
    <row r="200" spans="20:20" x14ac:dyDescent="0.3">
      <c r="T200" s="1"/>
    </row>
    <row r="201" spans="20:20" x14ac:dyDescent="0.3">
      <c r="T201" s="1"/>
    </row>
    <row r="202" spans="20:20" x14ac:dyDescent="0.3">
      <c r="T202" s="1"/>
    </row>
    <row r="203" spans="20:20" x14ac:dyDescent="0.3">
      <c r="T203" s="1"/>
    </row>
    <row r="204" spans="20:20" x14ac:dyDescent="0.3">
      <c r="T204" s="1"/>
    </row>
    <row r="205" spans="20:20" x14ac:dyDescent="0.3">
      <c r="T205" s="1"/>
    </row>
    <row r="206" spans="20:20" x14ac:dyDescent="0.3">
      <c r="T206" s="1"/>
    </row>
    <row r="207" spans="20:20" x14ac:dyDescent="0.3">
      <c r="T207" s="1"/>
    </row>
    <row r="208" spans="20:20" x14ac:dyDescent="0.3">
      <c r="T208" s="1"/>
    </row>
    <row r="209" spans="20:20" x14ac:dyDescent="0.3">
      <c r="T209" s="1"/>
    </row>
    <row r="210" spans="20:20" x14ac:dyDescent="0.3">
      <c r="T210" s="1"/>
    </row>
    <row r="211" spans="20:20" x14ac:dyDescent="0.3">
      <c r="T211" s="1"/>
    </row>
    <row r="212" spans="20:20" x14ac:dyDescent="0.3">
      <c r="T212" s="1"/>
    </row>
    <row r="213" spans="20:20" x14ac:dyDescent="0.3">
      <c r="T213" s="1"/>
    </row>
    <row r="214" spans="20:20" x14ac:dyDescent="0.3">
      <c r="T214" s="1"/>
    </row>
    <row r="215" spans="20:20" x14ac:dyDescent="0.3">
      <c r="T215" s="1"/>
    </row>
    <row r="216" spans="20:20" x14ac:dyDescent="0.3">
      <c r="T216" s="1"/>
    </row>
    <row r="217" spans="20:20" x14ac:dyDescent="0.3">
      <c r="T217" s="1"/>
    </row>
    <row r="218" spans="20:20" x14ac:dyDescent="0.3">
      <c r="T218" s="1"/>
    </row>
    <row r="219" spans="20:20" x14ac:dyDescent="0.3">
      <c r="T219" s="1"/>
    </row>
    <row r="220" spans="20:20" x14ac:dyDescent="0.3">
      <c r="T220" s="1"/>
    </row>
    <row r="221" spans="20:20" x14ac:dyDescent="0.3">
      <c r="T221" s="1"/>
    </row>
    <row r="222" spans="20:20" x14ac:dyDescent="0.3">
      <c r="T222" s="1"/>
    </row>
    <row r="223" spans="20:20" x14ac:dyDescent="0.3">
      <c r="T223" s="1"/>
    </row>
    <row r="224" spans="20:20" x14ac:dyDescent="0.3">
      <c r="T224" s="1"/>
    </row>
    <row r="225" spans="20:20" x14ac:dyDescent="0.3">
      <c r="T225" s="1"/>
    </row>
    <row r="226" spans="20:20" x14ac:dyDescent="0.3">
      <c r="T226" s="1"/>
    </row>
    <row r="227" spans="20:20" x14ac:dyDescent="0.3">
      <c r="T227" s="1"/>
    </row>
    <row r="228" spans="20:20" x14ac:dyDescent="0.3">
      <c r="T228" s="1"/>
    </row>
    <row r="229" spans="20:20" x14ac:dyDescent="0.3">
      <c r="T229" s="1"/>
    </row>
    <row r="230" spans="20:20" x14ac:dyDescent="0.3">
      <c r="T230" s="1"/>
    </row>
    <row r="231" spans="20:20" x14ac:dyDescent="0.3">
      <c r="T231" s="1"/>
    </row>
    <row r="232" spans="20:20" x14ac:dyDescent="0.3">
      <c r="T232" s="1"/>
    </row>
    <row r="233" spans="20:20" x14ac:dyDescent="0.3">
      <c r="T233" s="1"/>
    </row>
    <row r="234" spans="20:20" x14ac:dyDescent="0.3">
      <c r="T234" s="1"/>
    </row>
    <row r="235" spans="20:20" x14ac:dyDescent="0.3">
      <c r="T235" s="1"/>
    </row>
    <row r="236" spans="20:20" x14ac:dyDescent="0.3">
      <c r="T236" s="1"/>
    </row>
    <row r="237" spans="20:20" x14ac:dyDescent="0.3">
      <c r="T237" s="1"/>
    </row>
    <row r="238" spans="20:20" x14ac:dyDescent="0.3">
      <c r="T238" s="1"/>
    </row>
    <row r="239" spans="20:20" x14ac:dyDescent="0.3">
      <c r="T239" s="1"/>
    </row>
    <row r="240" spans="20:20" x14ac:dyDescent="0.3">
      <c r="T240" s="1"/>
    </row>
    <row r="241" spans="20:20" x14ac:dyDescent="0.3">
      <c r="T241" s="1"/>
    </row>
    <row r="242" spans="20:20" x14ac:dyDescent="0.3">
      <c r="T242" s="1"/>
    </row>
    <row r="243" spans="20:20" x14ac:dyDescent="0.3">
      <c r="T243" s="1"/>
    </row>
    <row r="244" spans="20:20" x14ac:dyDescent="0.3">
      <c r="T244" s="1"/>
    </row>
    <row r="245" spans="20:20" x14ac:dyDescent="0.3">
      <c r="T245" s="1"/>
    </row>
    <row r="246" spans="20:20" x14ac:dyDescent="0.3">
      <c r="T246" s="1"/>
    </row>
    <row r="247" spans="20:20" x14ac:dyDescent="0.3">
      <c r="T247" s="1"/>
    </row>
    <row r="248" spans="20:20" x14ac:dyDescent="0.3">
      <c r="T248" s="1"/>
    </row>
    <row r="249" spans="20:20" x14ac:dyDescent="0.3">
      <c r="T249" s="1"/>
    </row>
    <row r="250" spans="20:20" x14ac:dyDescent="0.3">
      <c r="T250" s="1"/>
    </row>
    <row r="251" spans="20:20" x14ac:dyDescent="0.3">
      <c r="T251" s="1"/>
    </row>
    <row r="252" spans="20:20" x14ac:dyDescent="0.3">
      <c r="T252" s="1"/>
    </row>
    <row r="253" spans="20:20" x14ac:dyDescent="0.3">
      <c r="T253" s="1"/>
    </row>
    <row r="254" spans="20:20" x14ac:dyDescent="0.3">
      <c r="T254" s="1"/>
    </row>
    <row r="255" spans="20:20" x14ac:dyDescent="0.3">
      <c r="T255" s="1"/>
    </row>
    <row r="256" spans="20:20" x14ac:dyDescent="0.3">
      <c r="T256" s="1"/>
    </row>
    <row r="257" spans="20:20" x14ac:dyDescent="0.3">
      <c r="T257" s="1"/>
    </row>
    <row r="258" spans="20:20" x14ac:dyDescent="0.3">
      <c r="T258" s="1"/>
    </row>
    <row r="259" spans="20:20" x14ac:dyDescent="0.3">
      <c r="T259" s="1"/>
    </row>
    <row r="260" spans="20:20" x14ac:dyDescent="0.3">
      <c r="T260" s="1"/>
    </row>
    <row r="261" spans="20:20" x14ac:dyDescent="0.3">
      <c r="T261" s="1"/>
    </row>
    <row r="262" spans="20:20" x14ac:dyDescent="0.3">
      <c r="T262" s="1"/>
    </row>
    <row r="263" spans="20:20" x14ac:dyDescent="0.3">
      <c r="T263" s="1"/>
    </row>
    <row r="264" spans="20:20" x14ac:dyDescent="0.3">
      <c r="T264" s="1"/>
    </row>
    <row r="265" spans="20:20" x14ac:dyDescent="0.3">
      <c r="T265" s="1"/>
    </row>
    <row r="266" spans="20:20" x14ac:dyDescent="0.3">
      <c r="T266" s="1"/>
    </row>
    <row r="267" spans="20:20" x14ac:dyDescent="0.3">
      <c r="T267" s="1"/>
    </row>
    <row r="268" spans="20:20" x14ac:dyDescent="0.3">
      <c r="T268" s="1"/>
    </row>
    <row r="269" spans="20:20" x14ac:dyDescent="0.3">
      <c r="T269" s="1"/>
    </row>
    <row r="270" spans="20:20" x14ac:dyDescent="0.3">
      <c r="T270" s="1"/>
    </row>
    <row r="271" spans="20:20" x14ac:dyDescent="0.3">
      <c r="T271" s="1"/>
    </row>
    <row r="272" spans="20:20" x14ac:dyDescent="0.3">
      <c r="T272" s="1"/>
    </row>
    <row r="273" spans="20:20" x14ac:dyDescent="0.3">
      <c r="T273" s="1"/>
    </row>
    <row r="274" spans="20:20" x14ac:dyDescent="0.3">
      <c r="T274" s="1"/>
    </row>
    <row r="275" spans="20:20" x14ac:dyDescent="0.3">
      <c r="T275" s="1"/>
    </row>
    <row r="276" spans="20:20" x14ac:dyDescent="0.3">
      <c r="T276" s="1"/>
    </row>
    <row r="277" spans="20:20" x14ac:dyDescent="0.3">
      <c r="T277" s="1"/>
    </row>
    <row r="278" spans="20:20" x14ac:dyDescent="0.3">
      <c r="T278" s="1"/>
    </row>
    <row r="279" spans="20:20" x14ac:dyDescent="0.3">
      <c r="T279" s="1"/>
    </row>
    <row r="280" spans="20:20" x14ac:dyDescent="0.3">
      <c r="T280" s="1"/>
    </row>
    <row r="281" spans="20:20" x14ac:dyDescent="0.3">
      <c r="T281" s="1"/>
    </row>
    <row r="282" spans="20:20" x14ac:dyDescent="0.3">
      <c r="T282" s="1"/>
    </row>
    <row r="283" spans="20:20" x14ac:dyDescent="0.3">
      <c r="T283" s="1"/>
    </row>
    <row r="284" spans="20:20" x14ac:dyDescent="0.3">
      <c r="T284" s="1"/>
    </row>
    <row r="285" spans="20:20" x14ac:dyDescent="0.3">
      <c r="T285" s="1"/>
    </row>
    <row r="286" spans="20:20" x14ac:dyDescent="0.3">
      <c r="T286" s="1"/>
    </row>
    <row r="287" spans="20:20" x14ac:dyDescent="0.3">
      <c r="T287" s="1"/>
    </row>
    <row r="288" spans="20:20" x14ac:dyDescent="0.3">
      <c r="T288" s="1"/>
    </row>
    <row r="289" spans="20:20" x14ac:dyDescent="0.3">
      <c r="T289" s="1"/>
    </row>
    <row r="290" spans="20:20" x14ac:dyDescent="0.3">
      <c r="T290" s="1"/>
    </row>
    <row r="291" spans="20:20" x14ac:dyDescent="0.3">
      <c r="T291" s="1"/>
    </row>
    <row r="292" spans="20:20" x14ac:dyDescent="0.3">
      <c r="T292" s="1"/>
    </row>
    <row r="293" spans="20:20" x14ac:dyDescent="0.3">
      <c r="T293" s="1"/>
    </row>
    <row r="294" spans="20:20" x14ac:dyDescent="0.3">
      <c r="T294" s="1"/>
    </row>
    <row r="295" spans="20:20" x14ac:dyDescent="0.3">
      <c r="T295" s="1"/>
    </row>
    <row r="296" spans="20:20" x14ac:dyDescent="0.3">
      <c r="T296" s="1"/>
    </row>
    <row r="297" spans="20:20" x14ac:dyDescent="0.3">
      <c r="T297" s="1"/>
    </row>
    <row r="298" spans="20:20" x14ac:dyDescent="0.3">
      <c r="T298" s="1"/>
    </row>
    <row r="299" spans="20:20" x14ac:dyDescent="0.3">
      <c r="T299" s="1"/>
    </row>
    <row r="300" spans="20:20" x14ac:dyDescent="0.3">
      <c r="T300" s="1"/>
    </row>
    <row r="301" spans="20:20" x14ac:dyDescent="0.3">
      <c r="T301" s="1"/>
    </row>
    <row r="302" spans="20:20" x14ac:dyDescent="0.3">
      <c r="T302" s="1"/>
    </row>
    <row r="303" spans="20:20" x14ac:dyDescent="0.3">
      <c r="T303" s="1"/>
    </row>
    <row r="304" spans="20:20" x14ac:dyDescent="0.3">
      <c r="T304" s="1"/>
    </row>
    <row r="305" spans="20:20" x14ac:dyDescent="0.3">
      <c r="T305" s="1"/>
    </row>
    <row r="306" spans="20:20" x14ac:dyDescent="0.3">
      <c r="T306" s="1"/>
    </row>
    <row r="307" spans="20:20" x14ac:dyDescent="0.3">
      <c r="T307" s="1"/>
    </row>
    <row r="308" spans="20:20" x14ac:dyDescent="0.3">
      <c r="T308" s="1"/>
    </row>
    <row r="309" spans="20:20" x14ac:dyDescent="0.3">
      <c r="T309" s="1"/>
    </row>
    <row r="310" spans="20:20" x14ac:dyDescent="0.3">
      <c r="T310" s="1"/>
    </row>
    <row r="311" spans="20:20" x14ac:dyDescent="0.3">
      <c r="T311" s="1"/>
    </row>
    <row r="312" spans="20:20" x14ac:dyDescent="0.3">
      <c r="T312" s="1"/>
    </row>
    <row r="313" spans="20:20" x14ac:dyDescent="0.3">
      <c r="T313" s="1"/>
    </row>
    <row r="314" spans="20:20" x14ac:dyDescent="0.3">
      <c r="T314" s="1"/>
    </row>
    <row r="315" spans="20:20" x14ac:dyDescent="0.3">
      <c r="T315" s="1"/>
    </row>
    <row r="316" spans="20:20" x14ac:dyDescent="0.3">
      <c r="T316" s="1"/>
    </row>
    <row r="317" spans="20:20" x14ac:dyDescent="0.3">
      <c r="T317" s="1"/>
    </row>
    <row r="318" spans="20:20" x14ac:dyDescent="0.3">
      <c r="T318" s="1"/>
    </row>
    <row r="319" spans="20:20" x14ac:dyDescent="0.3">
      <c r="T319" s="1"/>
    </row>
    <row r="320" spans="20:20" x14ac:dyDescent="0.3">
      <c r="T320" s="1"/>
    </row>
    <row r="321" spans="20:20" x14ac:dyDescent="0.3">
      <c r="T321" s="1"/>
    </row>
    <row r="322" spans="20:20" x14ac:dyDescent="0.3">
      <c r="T322" s="1"/>
    </row>
    <row r="323" spans="20:20" x14ac:dyDescent="0.3">
      <c r="T323" s="1"/>
    </row>
    <row r="324" spans="20:20" x14ac:dyDescent="0.3">
      <c r="T324" s="1"/>
    </row>
    <row r="325" spans="20:20" x14ac:dyDescent="0.3">
      <c r="T325" s="1"/>
    </row>
    <row r="326" spans="20:20" x14ac:dyDescent="0.3">
      <c r="T326" s="1"/>
    </row>
    <row r="327" spans="20:20" x14ac:dyDescent="0.3">
      <c r="T327" s="1"/>
    </row>
    <row r="328" spans="20:20" x14ac:dyDescent="0.3">
      <c r="T328" s="1"/>
    </row>
    <row r="329" spans="20:20" x14ac:dyDescent="0.3">
      <c r="T329" s="1"/>
    </row>
    <row r="330" spans="20:20" x14ac:dyDescent="0.3">
      <c r="T330" s="1"/>
    </row>
    <row r="331" spans="20:20" x14ac:dyDescent="0.3">
      <c r="T331" s="1"/>
    </row>
    <row r="332" spans="20:20" x14ac:dyDescent="0.3">
      <c r="T332" s="1"/>
    </row>
    <row r="333" spans="20:20" x14ac:dyDescent="0.3">
      <c r="T333" s="1"/>
    </row>
    <row r="334" spans="20:20" x14ac:dyDescent="0.3">
      <c r="T334" s="1"/>
    </row>
    <row r="335" spans="20:20" x14ac:dyDescent="0.3">
      <c r="T335" s="1"/>
    </row>
    <row r="336" spans="20:20" x14ac:dyDescent="0.3">
      <c r="T336" s="1"/>
    </row>
    <row r="337" spans="20:20" x14ac:dyDescent="0.3">
      <c r="T337" s="1"/>
    </row>
    <row r="338" spans="20:20" x14ac:dyDescent="0.3">
      <c r="T338" s="1"/>
    </row>
    <row r="339" spans="20:20" x14ac:dyDescent="0.3">
      <c r="T339" s="1"/>
    </row>
    <row r="340" spans="20:20" x14ac:dyDescent="0.3">
      <c r="T340" s="1"/>
    </row>
    <row r="341" spans="20:20" x14ac:dyDescent="0.3">
      <c r="T341" s="1"/>
    </row>
    <row r="342" spans="20:20" x14ac:dyDescent="0.3">
      <c r="T342" s="1"/>
    </row>
    <row r="343" spans="20:20" x14ac:dyDescent="0.3">
      <c r="T343" s="1"/>
    </row>
    <row r="344" spans="20:20" x14ac:dyDescent="0.3">
      <c r="T344" s="1"/>
    </row>
    <row r="345" spans="20:20" x14ac:dyDescent="0.3">
      <c r="T345" s="1"/>
    </row>
    <row r="346" spans="20:20" x14ac:dyDescent="0.3">
      <c r="T346" s="1"/>
    </row>
    <row r="347" spans="20:20" x14ac:dyDescent="0.3">
      <c r="T347" s="1"/>
    </row>
    <row r="348" spans="20:20" x14ac:dyDescent="0.3">
      <c r="T348" s="1"/>
    </row>
    <row r="349" spans="20:20" x14ac:dyDescent="0.3">
      <c r="T349" s="1"/>
    </row>
    <row r="350" spans="20:20" x14ac:dyDescent="0.3">
      <c r="T350" s="1"/>
    </row>
    <row r="351" spans="20:20" x14ac:dyDescent="0.3">
      <c r="T351" s="1"/>
    </row>
    <row r="352" spans="20:20" x14ac:dyDescent="0.3">
      <c r="T352" s="1"/>
    </row>
    <row r="353" spans="20:20" x14ac:dyDescent="0.3">
      <c r="T353" s="1"/>
    </row>
    <row r="354" spans="20:20" x14ac:dyDescent="0.3">
      <c r="T354" s="1"/>
    </row>
    <row r="355" spans="20:20" x14ac:dyDescent="0.3">
      <c r="T355" s="1"/>
    </row>
    <row r="356" spans="20:20" x14ac:dyDescent="0.3">
      <c r="T356" s="1"/>
    </row>
    <row r="357" spans="20:20" x14ac:dyDescent="0.3">
      <c r="T357" s="1"/>
    </row>
    <row r="358" spans="20:20" x14ac:dyDescent="0.3">
      <c r="T358" s="1"/>
    </row>
    <row r="359" spans="20:20" x14ac:dyDescent="0.3">
      <c r="T359" s="1"/>
    </row>
    <row r="360" spans="20:20" x14ac:dyDescent="0.3">
      <c r="T360" s="1"/>
    </row>
    <row r="361" spans="20:20" x14ac:dyDescent="0.3">
      <c r="T361" s="1"/>
    </row>
    <row r="362" spans="20:20" x14ac:dyDescent="0.3">
      <c r="T362" s="1"/>
    </row>
    <row r="363" spans="20:20" x14ac:dyDescent="0.3">
      <c r="T363" s="1"/>
    </row>
    <row r="364" spans="20:20" x14ac:dyDescent="0.3">
      <c r="T364" s="1"/>
    </row>
    <row r="365" spans="20:20" x14ac:dyDescent="0.3">
      <c r="T365" s="1"/>
    </row>
    <row r="366" spans="20:20" x14ac:dyDescent="0.3">
      <c r="T366" s="1"/>
    </row>
    <row r="367" spans="20:20" x14ac:dyDescent="0.3">
      <c r="T367" s="1"/>
    </row>
    <row r="368" spans="20:20" x14ac:dyDescent="0.3">
      <c r="T368" s="1"/>
    </row>
    <row r="369" spans="20:20" x14ac:dyDescent="0.3">
      <c r="T369" s="1"/>
    </row>
    <row r="370" spans="20:20" x14ac:dyDescent="0.3">
      <c r="T370" s="1"/>
    </row>
    <row r="371" spans="20:20" x14ac:dyDescent="0.3">
      <c r="T371" s="1"/>
    </row>
    <row r="372" spans="20:20" x14ac:dyDescent="0.3">
      <c r="T372" s="1"/>
    </row>
    <row r="373" spans="20:20" x14ac:dyDescent="0.3">
      <c r="T373" s="1"/>
    </row>
    <row r="374" spans="20:20" x14ac:dyDescent="0.3">
      <c r="T374" s="1"/>
    </row>
    <row r="375" spans="20:20" x14ac:dyDescent="0.3">
      <c r="T375" s="1"/>
    </row>
    <row r="376" spans="20:20" x14ac:dyDescent="0.3">
      <c r="T376" s="1"/>
    </row>
    <row r="377" spans="20:20" x14ac:dyDescent="0.3">
      <c r="T377" s="1"/>
    </row>
    <row r="378" spans="20:20" x14ac:dyDescent="0.3">
      <c r="T378" s="1"/>
    </row>
    <row r="379" spans="20:20" x14ac:dyDescent="0.3">
      <c r="T379" s="1"/>
    </row>
    <row r="380" spans="20:20" x14ac:dyDescent="0.3">
      <c r="T380" s="1"/>
    </row>
    <row r="381" spans="20:20" x14ac:dyDescent="0.3">
      <c r="T381" s="1"/>
    </row>
    <row r="382" spans="20:20" x14ac:dyDescent="0.3">
      <c r="T382" s="1"/>
    </row>
    <row r="383" spans="20:20" x14ac:dyDescent="0.3">
      <c r="T383" s="1"/>
    </row>
    <row r="384" spans="20:20" x14ac:dyDescent="0.3">
      <c r="T384" s="1"/>
    </row>
    <row r="385" spans="20:20" x14ac:dyDescent="0.3">
      <c r="T385" s="1"/>
    </row>
    <row r="386" spans="20:20" x14ac:dyDescent="0.3">
      <c r="T386" s="1"/>
    </row>
    <row r="387" spans="20:20" x14ac:dyDescent="0.3">
      <c r="T387" s="1"/>
    </row>
    <row r="388" spans="20:20" x14ac:dyDescent="0.3">
      <c r="T388" s="1"/>
    </row>
    <row r="389" spans="20:20" x14ac:dyDescent="0.3">
      <c r="T389" s="1"/>
    </row>
    <row r="390" spans="20:20" x14ac:dyDescent="0.3">
      <c r="T390" s="1"/>
    </row>
    <row r="391" spans="20:20" x14ac:dyDescent="0.3">
      <c r="T391" s="1"/>
    </row>
    <row r="392" spans="20:20" x14ac:dyDescent="0.3">
      <c r="T392" s="1"/>
    </row>
    <row r="393" spans="20:20" x14ac:dyDescent="0.3">
      <c r="T393" s="1"/>
    </row>
    <row r="394" spans="20:20" x14ac:dyDescent="0.3">
      <c r="T394" s="1"/>
    </row>
    <row r="395" spans="20:20" x14ac:dyDescent="0.3">
      <c r="T395" s="1"/>
    </row>
    <row r="396" spans="20:20" x14ac:dyDescent="0.3">
      <c r="T396" s="1"/>
    </row>
    <row r="397" spans="20:20" x14ac:dyDescent="0.3">
      <c r="T397" s="1"/>
    </row>
    <row r="398" spans="20:20" x14ac:dyDescent="0.3">
      <c r="T398" s="1"/>
    </row>
    <row r="399" spans="20:20" x14ac:dyDescent="0.3">
      <c r="T399" s="1"/>
    </row>
    <row r="400" spans="20:20" x14ac:dyDescent="0.3">
      <c r="T400" s="1"/>
    </row>
    <row r="401" spans="20:20" x14ac:dyDescent="0.3">
      <c r="T401" s="1"/>
    </row>
    <row r="402" spans="20:20" x14ac:dyDescent="0.3">
      <c r="T402" s="1"/>
    </row>
    <row r="403" spans="20:20" x14ac:dyDescent="0.3">
      <c r="T403" s="1"/>
    </row>
    <row r="404" spans="20:20" x14ac:dyDescent="0.3">
      <c r="T404" s="1"/>
    </row>
    <row r="405" spans="20:20" x14ac:dyDescent="0.3">
      <c r="T405" s="1"/>
    </row>
    <row r="406" spans="20:20" x14ac:dyDescent="0.3">
      <c r="T406" s="1"/>
    </row>
    <row r="407" spans="20:20" x14ac:dyDescent="0.3">
      <c r="T407" s="1"/>
    </row>
    <row r="408" spans="20:20" x14ac:dyDescent="0.3">
      <c r="T408" s="1"/>
    </row>
    <row r="409" spans="20:20" x14ac:dyDescent="0.3">
      <c r="T409" s="1"/>
    </row>
    <row r="410" spans="20:20" x14ac:dyDescent="0.3">
      <c r="T410" s="1"/>
    </row>
    <row r="411" spans="20:20" x14ac:dyDescent="0.3">
      <c r="T411" s="1"/>
    </row>
    <row r="412" spans="20:20" x14ac:dyDescent="0.3">
      <c r="T412" s="1"/>
    </row>
    <row r="413" spans="20:20" x14ac:dyDescent="0.3">
      <c r="T413" s="1"/>
    </row>
    <row r="414" spans="20:20" x14ac:dyDescent="0.3">
      <c r="T414" s="1"/>
    </row>
    <row r="415" spans="20:20" x14ac:dyDescent="0.3">
      <c r="T415" s="1"/>
    </row>
    <row r="416" spans="20:20" x14ac:dyDescent="0.3">
      <c r="T416" s="1"/>
    </row>
    <row r="417" spans="20:20" x14ac:dyDescent="0.3">
      <c r="T417" s="1"/>
    </row>
    <row r="418" spans="20:20" x14ac:dyDescent="0.3">
      <c r="T418" s="1"/>
    </row>
    <row r="419" spans="20:20" x14ac:dyDescent="0.3">
      <c r="T419" s="1"/>
    </row>
    <row r="420" spans="20:20" x14ac:dyDescent="0.3">
      <c r="T420" s="1"/>
    </row>
    <row r="421" spans="20:20" x14ac:dyDescent="0.3">
      <c r="T421" s="1"/>
    </row>
    <row r="422" spans="20:20" x14ac:dyDescent="0.3">
      <c r="T422" s="1"/>
    </row>
    <row r="423" spans="20:20" x14ac:dyDescent="0.3">
      <c r="T423" s="1"/>
    </row>
    <row r="424" spans="20:20" x14ac:dyDescent="0.3">
      <c r="T424" s="1"/>
    </row>
    <row r="425" spans="20:20" x14ac:dyDescent="0.3">
      <c r="T425" s="1"/>
    </row>
    <row r="426" spans="20:20" x14ac:dyDescent="0.3">
      <c r="T426" s="1"/>
    </row>
    <row r="427" spans="20:20" x14ac:dyDescent="0.3">
      <c r="T427" s="1"/>
    </row>
    <row r="428" spans="20:20" x14ac:dyDescent="0.3">
      <c r="T428" s="1"/>
    </row>
    <row r="429" spans="20:20" x14ac:dyDescent="0.3">
      <c r="T429" s="1"/>
    </row>
    <row r="430" spans="20:20" x14ac:dyDescent="0.3">
      <c r="T430" s="1"/>
    </row>
    <row r="431" spans="20:20" x14ac:dyDescent="0.3">
      <c r="T431" s="1"/>
    </row>
    <row r="432" spans="20:20" x14ac:dyDescent="0.3">
      <c r="T432" s="1"/>
    </row>
    <row r="433" spans="20:20" x14ac:dyDescent="0.3">
      <c r="T433" s="1"/>
    </row>
    <row r="434" spans="20:20" x14ac:dyDescent="0.3">
      <c r="T434" s="1"/>
    </row>
    <row r="435" spans="20:20" x14ac:dyDescent="0.3">
      <c r="T435" s="1"/>
    </row>
    <row r="436" spans="20:20" x14ac:dyDescent="0.3">
      <c r="T436" s="1"/>
    </row>
    <row r="437" spans="20:20" x14ac:dyDescent="0.3">
      <c r="T437" s="1"/>
    </row>
    <row r="438" spans="20:20" x14ac:dyDescent="0.3">
      <c r="T438" s="1"/>
    </row>
    <row r="439" spans="20:20" x14ac:dyDescent="0.3">
      <c r="T439" s="1"/>
    </row>
    <row r="440" spans="20:20" x14ac:dyDescent="0.3">
      <c r="T440" s="1"/>
    </row>
  </sheetData>
  <mergeCells count="2">
    <mergeCell ref="A105:A106"/>
    <mergeCell ref="B105:D105"/>
  </mergeCells>
  <dataValidations count="2">
    <dataValidation type="list" allowBlank="1" showInputMessage="1" showErrorMessage="1" sqref="A36" xr:uid="{00000000-0002-0000-0100-000000000000}">
      <formula1>"1,2,3,4,5,6,7,8,9,10,11,12"</formula1>
    </dataValidation>
    <dataValidation type="list" allowBlank="1" showInputMessage="1" showErrorMessage="1" sqref="B36" xr:uid="{00000000-0002-0000-0100-000001000000}">
      <formula1>$T$2:$T$9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00"/>
  <sheetViews>
    <sheetView showGridLines="0" topLeftCell="C772" zoomScaleNormal="100" workbookViewId="0">
      <selection activeCell="E780" sqref="E780"/>
    </sheetView>
  </sheetViews>
  <sheetFormatPr defaultColWidth="8.77734375" defaultRowHeight="14.4" x14ac:dyDescent="0.3"/>
  <cols>
    <col min="1" max="1" width="12.109375" style="1" customWidth="1"/>
    <col min="2" max="2" width="12.109375" style="34" customWidth="1"/>
    <col min="3" max="5" width="12.109375" style="1" customWidth="1"/>
    <col min="6" max="7" width="14.88671875" style="1" customWidth="1"/>
    <col min="8" max="8" width="14.88671875" style="6" customWidth="1"/>
    <col min="9" max="9" width="14.88671875" style="1" customWidth="1"/>
    <col min="10" max="10" width="17.33203125" style="7" customWidth="1"/>
    <col min="11" max="11" width="8.6640625" style="1" bestFit="1" customWidth="1"/>
    <col min="12" max="13" width="8.77734375" style="1"/>
    <col min="14" max="14" width="8.77734375" style="35"/>
    <col min="15" max="15" width="8.77734375" style="1"/>
    <col min="16" max="16" width="9.77734375" style="1" bestFit="1" customWidth="1"/>
    <col min="17" max="17" width="8.77734375" style="1"/>
    <col min="18" max="18" width="19.5546875" style="34" bestFit="1" customWidth="1"/>
    <col min="19" max="19" width="8.77734375" style="1"/>
    <col min="20" max="20" width="8.77734375" style="35"/>
    <col min="21" max="16384" width="8.77734375" style="1"/>
  </cols>
  <sheetData>
    <row r="1" spans="1:19" x14ac:dyDescent="0.3">
      <c r="A1" s="2" t="s">
        <v>9</v>
      </c>
      <c r="B1" s="37" t="s">
        <v>10</v>
      </c>
      <c r="C1" s="1" t="s">
        <v>64</v>
      </c>
      <c r="D1" s="1" t="s">
        <v>21</v>
      </c>
      <c r="F1" s="3" t="s">
        <v>24</v>
      </c>
      <c r="G1" s="3" t="s">
        <v>25</v>
      </c>
      <c r="H1" s="4" t="s">
        <v>26</v>
      </c>
      <c r="I1" s="3" t="s">
        <v>27</v>
      </c>
      <c r="J1" s="5" t="s">
        <v>28</v>
      </c>
      <c r="K1" s="1" t="s">
        <v>64</v>
      </c>
      <c r="L1" s="1" t="s">
        <v>21</v>
      </c>
    </row>
    <row r="2" spans="1:19" customFormat="1" x14ac:dyDescent="0.3">
      <c r="A2" s="26" t="s">
        <v>17</v>
      </c>
      <c r="B2" s="38">
        <v>41263</v>
      </c>
      <c r="C2" s="36">
        <f>MONTH(B2)</f>
        <v>12</v>
      </c>
      <c r="D2" s="36">
        <f>YEAR(B2)</f>
        <v>2012</v>
      </c>
      <c r="E2" s="1"/>
      <c r="F2" s="26" t="s">
        <v>37</v>
      </c>
      <c r="G2" s="26" t="s">
        <v>32</v>
      </c>
      <c r="H2" s="27">
        <v>38395</v>
      </c>
      <c r="I2" s="26">
        <v>10865</v>
      </c>
      <c r="J2" s="28">
        <v>16387.5</v>
      </c>
      <c r="K2" s="1">
        <f>MONTH(H2)</f>
        <v>2</v>
      </c>
      <c r="L2" s="1">
        <f>YEAR(H2)</f>
        <v>2005</v>
      </c>
      <c r="M2" s="1"/>
      <c r="N2" s="35" t="str">
        <f>TEXT(H2, "MM")</f>
        <v>02</v>
      </c>
      <c r="O2" s="1" t="str">
        <f>TEXT(H2, "mmm")</f>
        <v>Feb</v>
      </c>
      <c r="P2" s="1" t="str">
        <f t="shared" ref="P2:P65" si="0">TEXT(H2, "mmmm")</f>
        <v>February</v>
      </c>
      <c r="S2" s="1">
        <f>MONTH(DATEVALUE(P2 &amp; 1))</f>
        <v>2</v>
      </c>
    </row>
    <row r="3" spans="1:19" customFormat="1" x14ac:dyDescent="0.3">
      <c r="A3" s="1" t="s">
        <v>16</v>
      </c>
      <c r="B3" s="39">
        <v>41262</v>
      </c>
      <c r="C3" s="36">
        <f t="shared" ref="C3:C66" si="1">MONTH(B3)</f>
        <v>12</v>
      </c>
      <c r="D3" s="36">
        <f t="shared" ref="D3:D66" si="2">YEAR(B3)</f>
        <v>2012</v>
      </c>
      <c r="E3" s="1"/>
      <c r="F3" s="1" t="s">
        <v>37</v>
      </c>
      <c r="G3" s="1" t="s">
        <v>33</v>
      </c>
      <c r="H3" s="6">
        <v>38444</v>
      </c>
      <c r="I3" s="1">
        <v>10981</v>
      </c>
      <c r="J3" s="7">
        <v>15810</v>
      </c>
      <c r="K3" s="1">
        <f t="shared" ref="K3:K66" si="3">MONTH(H3)</f>
        <v>4</v>
      </c>
      <c r="L3" s="1">
        <f t="shared" ref="L3:L66" si="4">YEAR(H3)</f>
        <v>2005</v>
      </c>
      <c r="M3" s="1"/>
      <c r="N3" s="35" t="str">
        <f t="shared" ref="N3:N66" si="5">TEXT(H3, "MM")</f>
        <v>04</v>
      </c>
      <c r="O3" s="1" t="str">
        <f t="shared" ref="O3:O66" si="6">TEXT(H3, "mmm")</f>
        <v>Apr</v>
      </c>
      <c r="P3" s="1" t="str">
        <f t="shared" si="0"/>
        <v>April</v>
      </c>
      <c r="S3" s="1">
        <f t="shared" ref="S3:S66" si="7">MONTH(DATEVALUE(P3 &amp; 1))</f>
        <v>4</v>
      </c>
    </row>
    <row r="4" spans="1:19" x14ac:dyDescent="0.3">
      <c r="A4" s="1" t="s">
        <v>15</v>
      </c>
      <c r="B4" s="39">
        <v>41261</v>
      </c>
      <c r="C4" s="36">
        <f t="shared" si="1"/>
        <v>12</v>
      </c>
      <c r="D4" s="36">
        <f t="shared" si="2"/>
        <v>2012</v>
      </c>
      <c r="F4" s="1" t="s">
        <v>29</v>
      </c>
      <c r="G4" s="1" t="s">
        <v>39</v>
      </c>
      <c r="H4" s="6">
        <v>38469</v>
      </c>
      <c r="I4" s="1">
        <v>11030</v>
      </c>
      <c r="J4" s="8">
        <v>12615.05</v>
      </c>
      <c r="K4" s="1">
        <f t="shared" si="3"/>
        <v>4</v>
      </c>
      <c r="L4" s="1">
        <f t="shared" si="4"/>
        <v>2005</v>
      </c>
      <c r="N4" s="35" t="str">
        <f t="shared" si="5"/>
        <v>04</v>
      </c>
      <c r="O4" s="1" t="str">
        <f t="shared" si="6"/>
        <v>Apr</v>
      </c>
      <c r="P4" s="1" t="str">
        <f t="shared" si="0"/>
        <v>April</v>
      </c>
      <c r="Q4" s="35"/>
      <c r="S4" s="1">
        <f t="shared" si="7"/>
        <v>4</v>
      </c>
    </row>
    <row r="5" spans="1:19" customFormat="1" x14ac:dyDescent="0.3">
      <c r="A5" s="26" t="s">
        <v>14</v>
      </c>
      <c r="B5" s="38">
        <v>41260</v>
      </c>
      <c r="C5" s="36">
        <f t="shared" si="1"/>
        <v>12</v>
      </c>
      <c r="D5" s="36">
        <f t="shared" si="2"/>
        <v>2012</v>
      </c>
      <c r="E5" s="1"/>
      <c r="F5" s="26" t="s">
        <v>29</v>
      </c>
      <c r="G5" s="26" t="s">
        <v>34</v>
      </c>
      <c r="H5" s="27">
        <v>38406</v>
      </c>
      <c r="I5" s="26">
        <v>10889</v>
      </c>
      <c r="J5" s="28">
        <v>11380</v>
      </c>
      <c r="K5" s="1">
        <f t="shared" si="3"/>
        <v>2</v>
      </c>
      <c r="L5" s="1">
        <f t="shared" si="4"/>
        <v>2005</v>
      </c>
      <c r="M5" s="1"/>
      <c r="N5" s="35" t="str">
        <f t="shared" si="5"/>
        <v>02</v>
      </c>
      <c r="O5" s="1" t="str">
        <f t="shared" si="6"/>
        <v>Feb</v>
      </c>
      <c r="P5" s="1" t="str">
        <f t="shared" si="0"/>
        <v>February</v>
      </c>
      <c r="S5" s="1">
        <f t="shared" si="7"/>
        <v>2</v>
      </c>
    </row>
    <row r="6" spans="1:19" x14ac:dyDescent="0.3">
      <c r="A6" s="1" t="s">
        <v>13</v>
      </c>
      <c r="B6" s="39">
        <v>41259</v>
      </c>
      <c r="C6" s="36">
        <f t="shared" si="1"/>
        <v>12</v>
      </c>
      <c r="D6" s="36">
        <f t="shared" si="2"/>
        <v>2012</v>
      </c>
      <c r="F6" s="1" t="s">
        <v>37</v>
      </c>
      <c r="G6" s="1" t="s">
        <v>38</v>
      </c>
      <c r="H6" s="6">
        <v>38014</v>
      </c>
      <c r="I6" s="1">
        <v>10417</v>
      </c>
      <c r="J6" s="7">
        <v>11188.4</v>
      </c>
      <c r="K6" s="1">
        <f t="shared" si="3"/>
        <v>1</v>
      </c>
      <c r="L6" s="1">
        <f t="shared" si="4"/>
        <v>2004</v>
      </c>
      <c r="N6" s="35" t="str">
        <f t="shared" si="5"/>
        <v>01</v>
      </c>
      <c r="O6" s="1" t="str">
        <f t="shared" si="6"/>
        <v>Jan</v>
      </c>
      <c r="P6" s="1" t="str">
        <f t="shared" si="0"/>
        <v>January</v>
      </c>
      <c r="Q6" s="35"/>
      <c r="R6" s="40" t="s">
        <v>136</v>
      </c>
      <c r="S6" s="1">
        <f t="shared" si="7"/>
        <v>1</v>
      </c>
    </row>
    <row r="7" spans="1:19" x14ac:dyDescent="0.3">
      <c r="A7" s="1" t="s">
        <v>12</v>
      </c>
      <c r="B7" s="39">
        <v>41258</v>
      </c>
      <c r="C7" s="36">
        <f t="shared" si="1"/>
        <v>12</v>
      </c>
      <c r="D7" s="36">
        <f t="shared" si="2"/>
        <v>2012</v>
      </c>
      <c r="F7" s="1" t="s">
        <v>37</v>
      </c>
      <c r="G7" s="1" t="s">
        <v>35</v>
      </c>
      <c r="H7" s="6">
        <v>38365</v>
      </c>
      <c r="I7" s="1">
        <v>10817</v>
      </c>
      <c r="J7" s="7">
        <v>10952.84</v>
      </c>
      <c r="K7" s="1">
        <f t="shared" si="3"/>
        <v>1</v>
      </c>
      <c r="L7" s="1">
        <f t="shared" si="4"/>
        <v>2005</v>
      </c>
      <c r="N7" s="35" t="str">
        <f t="shared" si="5"/>
        <v>01</v>
      </c>
      <c r="O7" s="1" t="str">
        <f t="shared" si="6"/>
        <v>Jan</v>
      </c>
      <c r="P7" s="1" t="str">
        <f t="shared" si="0"/>
        <v>January</v>
      </c>
      <c r="Q7" s="35"/>
      <c r="S7" s="1">
        <f t="shared" si="7"/>
        <v>1</v>
      </c>
    </row>
    <row r="8" spans="1:19" x14ac:dyDescent="0.3">
      <c r="A8" s="1" t="s">
        <v>11</v>
      </c>
      <c r="B8" s="39">
        <v>41257</v>
      </c>
      <c r="C8" s="36">
        <f t="shared" si="1"/>
        <v>12</v>
      </c>
      <c r="D8" s="36">
        <f t="shared" si="2"/>
        <v>2012</v>
      </c>
      <c r="F8" s="1" t="s">
        <v>37</v>
      </c>
      <c r="G8" s="1" t="s">
        <v>35</v>
      </c>
      <c r="H8" s="6">
        <v>38408</v>
      </c>
      <c r="I8" s="1">
        <v>10897</v>
      </c>
      <c r="J8" s="7">
        <v>10835.24</v>
      </c>
      <c r="K8" s="1">
        <f t="shared" si="3"/>
        <v>2</v>
      </c>
      <c r="L8" s="1">
        <f t="shared" si="4"/>
        <v>2005</v>
      </c>
      <c r="N8" s="35" t="str">
        <f t="shared" si="5"/>
        <v>02</v>
      </c>
      <c r="O8" s="1" t="str">
        <f t="shared" si="6"/>
        <v>Feb</v>
      </c>
      <c r="P8" s="1" t="str">
        <f t="shared" si="0"/>
        <v>February</v>
      </c>
      <c r="Q8" s="35"/>
      <c r="S8" s="1">
        <f t="shared" si="7"/>
        <v>2</v>
      </c>
    </row>
    <row r="9" spans="1:19" x14ac:dyDescent="0.3">
      <c r="A9" s="1" t="s">
        <v>18</v>
      </c>
      <c r="B9" s="39">
        <v>41256</v>
      </c>
      <c r="C9" s="36">
        <f t="shared" si="1"/>
        <v>12</v>
      </c>
      <c r="D9" s="36">
        <f t="shared" si="2"/>
        <v>2012</v>
      </c>
      <c r="F9" s="1" t="s">
        <v>37</v>
      </c>
      <c r="G9" s="1" t="s">
        <v>35</v>
      </c>
      <c r="H9" s="6">
        <v>38067</v>
      </c>
      <c r="I9" s="1">
        <v>10479</v>
      </c>
      <c r="J9" s="7">
        <v>10495.6</v>
      </c>
      <c r="K9" s="1">
        <f t="shared" si="3"/>
        <v>3</v>
      </c>
      <c r="L9" s="1">
        <f t="shared" si="4"/>
        <v>2004</v>
      </c>
      <c r="N9" s="35" t="str">
        <f t="shared" si="5"/>
        <v>03</v>
      </c>
      <c r="O9" s="1" t="str">
        <f t="shared" si="6"/>
        <v>Mar</v>
      </c>
      <c r="P9" s="1" t="str">
        <f t="shared" si="0"/>
        <v>March</v>
      </c>
      <c r="Q9" s="35"/>
      <c r="S9" s="1">
        <f t="shared" si="7"/>
        <v>3</v>
      </c>
    </row>
    <row r="10" spans="1:19" x14ac:dyDescent="0.3">
      <c r="A10" s="1" t="s">
        <v>17</v>
      </c>
      <c r="B10" s="39">
        <v>41255</v>
      </c>
      <c r="C10" s="36">
        <f t="shared" si="1"/>
        <v>12</v>
      </c>
      <c r="D10" s="36">
        <f t="shared" si="2"/>
        <v>2012</v>
      </c>
      <c r="F10" s="1" t="s">
        <v>37</v>
      </c>
      <c r="G10" s="1" t="s">
        <v>35</v>
      </c>
      <c r="H10" s="6">
        <v>38151</v>
      </c>
      <c r="I10" s="1">
        <v>10540</v>
      </c>
      <c r="J10" s="7">
        <v>10191.700000000001</v>
      </c>
      <c r="K10" s="1">
        <f t="shared" si="3"/>
        <v>6</v>
      </c>
      <c r="L10" s="1">
        <f t="shared" si="4"/>
        <v>2004</v>
      </c>
      <c r="N10" s="35" t="str">
        <f t="shared" si="5"/>
        <v>06</v>
      </c>
      <c r="O10" s="1" t="str">
        <f t="shared" si="6"/>
        <v>Jun</v>
      </c>
      <c r="P10" s="1" t="str">
        <f t="shared" si="0"/>
        <v>June</v>
      </c>
      <c r="Q10" s="35"/>
      <c r="S10" s="1">
        <f t="shared" si="7"/>
        <v>6</v>
      </c>
    </row>
    <row r="11" spans="1:19" customFormat="1" x14ac:dyDescent="0.3">
      <c r="A11" s="26" t="s">
        <v>16</v>
      </c>
      <c r="B11" s="38">
        <v>41254</v>
      </c>
      <c r="C11" s="36">
        <f t="shared" si="1"/>
        <v>12</v>
      </c>
      <c r="D11" s="36">
        <f t="shared" si="2"/>
        <v>2012</v>
      </c>
      <c r="E11" s="1"/>
      <c r="F11" s="26" t="s">
        <v>37</v>
      </c>
      <c r="G11" s="26" t="s">
        <v>32</v>
      </c>
      <c r="H11" s="27">
        <v>38282</v>
      </c>
      <c r="I11" s="26">
        <v>10691</v>
      </c>
      <c r="J11" s="28">
        <v>10164.799999999999</v>
      </c>
      <c r="K11" s="1">
        <f t="shared" si="3"/>
        <v>10</v>
      </c>
      <c r="L11" s="1">
        <f t="shared" si="4"/>
        <v>2004</v>
      </c>
      <c r="M11" s="1"/>
      <c r="N11" s="35" t="str">
        <f t="shared" si="5"/>
        <v>10</v>
      </c>
      <c r="O11" s="1" t="str">
        <f t="shared" si="6"/>
        <v>Oct</v>
      </c>
      <c r="P11" s="1" t="str">
        <f t="shared" si="0"/>
        <v>October</v>
      </c>
      <c r="S11" s="1">
        <f t="shared" si="7"/>
        <v>10</v>
      </c>
    </row>
    <row r="12" spans="1:19" customFormat="1" x14ac:dyDescent="0.3">
      <c r="A12" s="1" t="s">
        <v>15</v>
      </c>
      <c r="B12" s="39">
        <v>41253</v>
      </c>
      <c r="C12" s="36">
        <f t="shared" si="1"/>
        <v>12</v>
      </c>
      <c r="D12" s="36">
        <f t="shared" si="2"/>
        <v>2012</v>
      </c>
      <c r="E12" s="1"/>
      <c r="F12" s="1" t="s">
        <v>37</v>
      </c>
      <c r="G12" s="1" t="s">
        <v>32</v>
      </c>
      <c r="H12" s="6">
        <v>38130</v>
      </c>
      <c r="I12" s="1">
        <v>10515</v>
      </c>
      <c r="J12" s="7">
        <v>9921.2999999999993</v>
      </c>
      <c r="K12" s="1">
        <f t="shared" si="3"/>
        <v>5</v>
      </c>
      <c r="L12" s="1">
        <f t="shared" si="4"/>
        <v>2004</v>
      </c>
      <c r="M12" s="1"/>
      <c r="N12" s="35" t="str">
        <f t="shared" si="5"/>
        <v>05</v>
      </c>
      <c r="O12" s="1" t="str">
        <f t="shared" si="6"/>
        <v>May</v>
      </c>
      <c r="P12" s="1" t="str">
        <f t="shared" si="0"/>
        <v>May</v>
      </c>
      <c r="S12" s="1">
        <f t="shared" si="7"/>
        <v>5</v>
      </c>
    </row>
    <row r="13" spans="1:19" customFormat="1" x14ac:dyDescent="0.3">
      <c r="A13" s="1" t="s">
        <v>14</v>
      </c>
      <c r="B13" s="39">
        <v>41252</v>
      </c>
      <c r="C13" s="36">
        <f t="shared" si="1"/>
        <v>12</v>
      </c>
      <c r="D13" s="36">
        <f t="shared" si="2"/>
        <v>2012</v>
      </c>
      <c r="E13" s="1"/>
      <c r="F13" s="1" t="s">
        <v>29</v>
      </c>
      <c r="G13" s="1" t="s">
        <v>30</v>
      </c>
      <c r="H13" s="6">
        <v>37964</v>
      </c>
      <c r="I13" s="1">
        <v>10372</v>
      </c>
      <c r="J13" s="7">
        <v>9210.9</v>
      </c>
      <c r="K13" s="1">
        <f t="shared" si="3"/>
        <v>12</v>
      </c>
      <c r="L13" s="1">
        <f t="shared" si="4"/>
        <v>2003</v>
      </c>
      <c r="M13" s="1"/>
      <c r="N13" s="35" t="str">
        <f t="shared" si="5"/>
        <v>12</v>
      </c>
      <c r="O13" s="1" t="str">
        <f t="shared" si="6"/>
        <v>Dec</v>
      </c>
      <c r="P13" s="1" t="str">
        <f t="shared" si="0"/>
        <v>December</v>
      </c>
      <c r="S13" s="1">
        <f t="shared" si="7"/>
        <v>12</v>
      </c>
    </row>
    <row r="14" spans="1:19" x14ac:dyDescent="0.3">
      <c r="A14" s="1" t="s">
        <v>13</v>
      </c>
      <c r="B14" s="39">
        <v>41251</v>
      </c>
      <c r="C14" s="36">
        <f t="shared" si="1"/>
        <v>12</v>
      </c>
      <c r="D14" s="36">
        <f t="shared" si="2"/>
        <v>2012</v>
      </c>
      <c r="F14" s="1" t="s">
        <v>29</v>
      </c>
      <c r="G14" s="1" t="s">
        <v>39</v>
      </c>
      <c r="H14" s="6">
        <v>38013</v>
      </c>
      <c r="I14" s="1">
        <v>10424</v>
      </c>
      <c r="J14" s="7">
        <v>9194.56</v>
      </c>
      <c r="K14" s="1">
        <f t="shared" si="3"/>
        <v>1</v>
      </c>
      <c r="L14" s="1">
        <f t="shared" si="4"/>
        <v>2004</v>
      </c>
      <c r="N14" s="35" t="str">
        <f t="shared" si="5"/>
        <v>01</v>
      </c>
      <c r="O14" s="1" t="str">
        <f t="shared" si="6"/>
        <v>Jan</v>
      </c>
      <c r="P14" s="1" t="str">
        <f t="shared" si="0"/>
        <v>January</v>
      </c>
      <c r="Q14" s="35"/>
      <c r="S14" s="1">
        <f t="shared" si="7"/>
        <v>1</v>
      </c>
    </row>
    <row r="15" spans="1:19" customFormat="1" x14ac:dyDescent="0.3">
      <c r="A15" s="26" t="s">
        <v>12</v>
      </c>
      <c r="B15" s="38">
        <v>41250</v>
      </c>
      <c r="C15" s="36">
        <f t="shared" si="1"/>
        <v>12</v>
      </c>
      <c r="D15" s="36">
        <f t="shared" si="2"/>
        <v>2012</v>
      </c>
      <c r="E15" s="1"/>
      <c r="F15" s="26" t="s">
        <v>37</v>
      </c>
      <c r="G15" s="26" t="s">
        <v>32</v>
      </c>
      <c r="H15" s="27">
        <v>38465</v>
      </c>
      <c r="I15" s="26">
        <v>11032</v>
      </c>
      <c r="J15" s="28">
        <v>8902.5</v>
      </c>
      <c r="K15" s="1">
        <f t="shared" si="3"/>
        <v>4</v>
      </c>
      <c r="L15" s="1">
        <f t="shared" si="4"/>
        <v>2005</v>
      </c>
      <c r="M15" s="1"/>
      <c r="N15" s="35" t="str">
        <f t="shared" si="5"/>
        <v>04</v>
      </c>
      <c r="O15" s="1" t="str">
        <f t="shared" si="6"/>
        <v>Apr</v>
      </c>
      <c r="P15" s="1" t="str">
        <f t="shared" si="0"/>
        <v>April</v>
      </c>
      <c r="S15" s="1">
        <f t="shared" si="7"/>
        <v>4</v>
      </c>
    </row>
    <row r="16" spans="1:19" x14ac:dyDescent="0.3">
      <c r="A16" s="1" t="s">
        <v>11</v>
      </c>
      <c r="B16" s="39">
        <v>41249</v>
      </c>
      <c r="C16" s="36">
        <f t="shared" si="1"/>
        <v>12</v>
      </c>
      <c r="D16" s="36">
        <f t="shared" si="2"/>
        <v>2012</v>
      </c>
      <c r="F16" s="1" t="s">
        <v>37</v>
      </c>
      <c r="G16" s="1" t="s">
        <v>35</v>
      </c>
      <c r="H16" s="6">
        <v>38123</v>
      </c>
      <c r="I16" s="1">
        <v>10514</v>
      </c>
      <c r="J16" s="7">
        <v>8623.4500000000007</v>
      </c>
      <c r="K16" s="1">
        <f t="shared" si="3"/>
        <v>5</v>
      </c>
      <c r="L16" s="1">
        <f t="shared" si="4"/>
        <v>2004</v>
      </c>
      <c r="N16" s="35" t="str">
        <f t="shared" si="5"/>
        <v>05</v>
      </c>
      <c r="O16" s="1" t="str">
        <f t="shared" si="6"/>
        <v>May</v>
      </c>
      <c r="P16" s="1" t="str">
        <f t="shared" si="0"/>
        <v>May</v>
      </c>
      <c r="Q16" s="35"/>
      <c r="S16" s="1">
        <f t="shared" si="7"/>
        <v>5</v>
      </c>
    </row>
    <row r="17" spans="1:19" x14ac:dyDescent="0.3">
      <c r="A17" s="1" t="s">
        <v>18</v>
      </c>
      <c r="B17" s="39">
        <v>41248</v>
      </c>
      <c r="C17" s="36">
        <f t="shared" si="1"/>
        <v>12</v>
      </c>
      <c r="D17" s="36">
        <f t="shared" si="2"/>
        <v>2012</v>
      </c>
      <c r="F17" s="1" t="s">
        <v>29</v>
      </c>
      <c r="G17" s="1" t="s">
        <v>39</v>
      </c>
      <c r="H17" s="6">
        <v>37950</v>
      </c>
      <c r="I17" s="1">
        <v>10353</v>
      </c>
      <c r="J17" s="7">
        <v>8593.2800000000007</v>
      </c>
      <c r="K17" s="1">
        <f t="shared" si="3"/>
        <v>11</v>
      </c>
      <c r="L17" s="1">
        <f t="shared" si="4"/>
        <v>2003</v>
      </c>
      <c r="N17" s="35" t="str">
        <f t="shared" si="5"/>
        <v>11</v>
      </c>
      <c r="O17" s="1" t="str">
        <f t="shared" si="6"/>
        <v>Nov</v>
      </c>
      <c r="P17" s="1" t="str">
        <f t="shared" si="0"/>
        <v>November</v>
      </c>
      <c r="Q17" s="35"/>
      <c r="S17" s="1">
        <f t="shared" si="7"/>
        <v>11</v>
      </c>
    </row>
    <row r="18" spans="1:19" x14ac:dyDescent="0.3">
      <c r="A18" s="1" t="s">
        <v>17</v>
      </c>
      <c r="B18" s="39">
        <v>41247</v>
      </c>
      <c r="C18" s="36">
        <f t="shared" si="1"/>
        <v>12</v>
      </c>
      <c r="D18" s="36">
        <f t="shared" si="2"/>
        <v>2012</v>
      </c>
      <c r="F18" s="1" t="s">
        <v>37</v>
      </c>
      <c r="G18" s="1" t="s">
        <v>38</v>
      </c>
      <c r="H18" s="6">
        <v>38387</v>
      </c>
      <c r="I18" s="1">
        <v>10816</v>
      </c>
      <c r="J18" s="7">
        <v>8446.4500000000007</v>
      </c>
      <c r="K18" s="1">
        <f t="shared" si="3"/>
        <v>2</v>
      </c>
      <c r="L18" s="1">
        <f t="shared" si="4"/>
        <v>2005</v>
      </c>
      <c r="N18" s="35" t="str">
        <f t="shared" si="5"/>
        <v>02</v>
      </c>
      <c r="O18" s="1" t="str">
        <f t="shared" si="6"/>
        <v>Feb</v>
      </c>
      <c r="P18" s="1" t="str">
        <f t="shared" si="0"/>
        <v>February</v>
      </c>
      <c r="Q18" s="35"/>
      <c r="S18" s="1">
        <f t="shared" si="7"/>
        <v>2</v>
      </c>
    </row>
    <row r="19" spans="1:19" x14ac:dyDescent="0.3">
      <c r="A19" s="1" t="s">
        <v>16</v>
      </c>
      <c r="B19" s="39">
        <v>41246</v>
      </c>
      <c r="C19" s="36">
        <f t="shared" si="1"/>
        <v>12</v>
      </c>
      <c r="D19" s="36">
        <f t="shared" si="2"/>
        <v>2012</v>
      </c>
      <c r="F19" s="1" t="s">
        <v>37</v>
      </c>
      <c r="G19" s="1" t="s">
        <v>38</v>
      </c>
      <c r="H19" s="6">
        <v>37957</v>
      </c>
      <c r="I19" s="1">
        <v>10360</v>
      </c>
      <c r="J19" s="7">
        <v>7390.2</v>
      </c>
      <c r="K19" s="1">
        <f t="shared" si="3"/>
        <v>12</v>
      </c>
      <c r="L19" s="1">
        <f t="shared" si="4"/>
        <v>2003</v>
      </c>
      <c r="N19" s="35" t="str">
        <f t="shared" si="5"/>
        <v>12</v>
      </c>
      <c r="O19" s="1" t="str">
        <f t="shared" si="6"/>
        <v>Dec</v>
      </c>
      <c r="P19" s="1" t="str">
        <f t="shared" si="0"/>
        <v>December</v>
      </c>
      <c r="Q19" s="35"/>
      <c r="S19" s="1">
        <f t="shared" si="7"/>
        <v>12</v>
      </c>
    </row>
    <row r="20" spans="1:19" customFormat="1" x14ac:dyDescent="0.3">
      <c r="A20" s="26" t="s">
        <v>15</v>
      </c>
      <c r="B20" s="38">
        <v>41245</v>
      </c>
      <c r="C20" s="36">
        <f t="shared" si="1"/>
        <v>12</v>
      </c>
      <c r="D20" s="36">
        <f t="shared" si="2"/>
        <v>2012</v>
      </c>
      <c r="E20" s="1"/>
      <c r="F20" s="26" t="s">
        <v>29</v>
      </c>
      <c r="G20" s="26" t="s">
        <v>34</v>
      </c>
      <c r="H20" s="27">
        <v>38462</v>
      </c>
      <c r="I20" s="26">
        <v>11017</v>
      </c>
      <c r="J20" s="28">
        <v>6750</v>
      </c>
      <c r="K20" s="1">
        <f t="shared" si="3"/>
        <v>4</v>
      </c>
      <c r="L20" s="1">
        <f t="shared" si="4"/>
        <v>2005</v>
      </c>
      <c r="M20" s="1"/>
      <c r="N20" s="35" t="str">
        <f t="shared" si="5"/>
        <v>04</v>
      </c>
      <c r="O20" s="1" t="str">
        <f t="shared" si="6"/>
        <v>Apr</v>
      </c>
      <c r="P20" s="1" t="str">
        <f t="shared" si="0"/>
        <v>April</v>
      </c>
      <c r="S20" s="1">
        <f t="shared" si="7"/>
        <v>4</v>
      </c>
    </row>
    <row r="21" spans="1:19" customFormat="1" x14ac:dyDescent="0.3">
      <c r="A21" s="1" t="s">
        <v>14</v>
      </c>
      <c r="B21" s="39">
        <v>41244</v>
      </c>
      <c r="C21" s="36">
        <f t="shared" si="1"/>
        <v>12</v>
      </c>
      <c r="D21" s="36">
        <f t="shared" si="2"/>
        <v>2012</v>
      </c>
      <c r="E21" s="1"/>
      <c r="F21" s="1" t="s">
        <v>37</v>
      </c>
      <c r="G21" s="1" t="s">
        <v>33</v>
      </c>
      <c r="H21" s="6">
        <v>38339</v>
      </c>
      <c r="I21" s="1">
        <v>10776</v>
      </c>
      <c r="J21" s="7">
        <v>6635.27</v>
      </c>
      <c r="K21" s="1">
        <f t="shared" si="3"/>
        <v>12</v>
      </c>
      <c r="L21" s="1">
        <f t="shared" si="4"/>
        <v>2004</v>
      </c>
      <c r="M21" s="1"/>
      <c r="N21" s="35" t="str">
        <f t="shared" si="5"/>
        <v>12</v>
      </c>
      <c r="O21" s="1" t="str">
        <f t="shared" si="6"/>
        <v>Dec</v>
      </c>
      <c r="P21" s="1" t="str">
        <f t="shared" si="0"/>
        <v>December</v>
      </c>
      <c r="S21" s="1">
        <f t="shared" si="7"/>
        <v>12</v>
      </c>
    </row>
    <row r="22" spans="1:19" customFormat="1" x14ac:dyDescent="0.3">
      <c r="A22" s="1" t="s">
        <v>13</v>
      </c>
      <c r="B22" s="39">
        <v>41243</v>
      </c>
      <c r="C22" s="36">
        <f t="shared" si="1"/>
        <v>11</v>
      </c>
      <c r="D22" s="36">
        <f t="shared" si="2"/>
        <v>2012</v>
      </c>
      <c r="E22" s="1"/>
      <c r="F22" s="1" t="s">
        <v>29</v>
      </c>
      <c r="G22" s="1" t="s">
        <v>30</v>
      </c>
      <c r="H22" s="6">
        <v>38193</v>
      </c>
      <c r="I22" s="1">
        <v>10607</v>
      </c>
      <c r="J22" s="7">
        <v>6475.4</v>
      </c>
      <c r="K22" s="1">
        <f t="shared" si="3"/>
        <v>7</v>
      </c>
      <c r="L22" s="1">
        <f t="shared" si="4"/>
        <v>2004</v>
      </c>
      <c r="M22" s="1"/>
      <c r="N22" s="35" t="str">
        <f t="shared" si="5"/>
        <v>07</v>
      </c>
      <c r="O22" s="1" t="str">
        <f t="shared" si="6"/>
        <v>Jul</v>
      </c>
      <c r="P22" s="1" t="str">
        <f t="shared" si="0"/>
        <v>July</v>
      </c>
      <c r="S22" s="1">
        <f t="shared" si="7"/>
        <v>7</v>
      </c>
    </row>
    <row r="23" spans="1:19" x14ac:dyDescent="0.3">
      <c r="A23" s="1" t="s">
        <v>12</v>
      </c>
      <c r="B23" s="39">
        <v>41242</v>
      </c>
      <c r="C23" s="36">
        <f t="shared" si="1"/>
        <v>11</v>
      </c>
      <c r="D23" s="36">
        <f t="shared" si="2"/>
        <v>2012</v>
      </c>
      <c r="F23" s="1" t="s">
        <v>37</v>
      </c>
      <c r="G23" s="1" t="s">
        <v>35</v>
      </c>
      <c r="H23" s="6">
        <v>38406</v>
      </c>
      <c r="I23" s="1">
        <v>10895</v>
      </c>
      <c r="J23" s="7">
        <v>6379.4</v>
      </c>
      <c r="K23" s="1">
        <f t="shared" si="3"/>
        <v>2</v>
      </c>
      <c r="L23" s="1">
        <f t="shared" si="4"/>
        <v>2005</v>
      </c>
      <c r="N23" s="35" t="str">
        <f t="shared" si="5"/>
        <v>02</v>
      </c>
      <c r="O23" s="1" t="str">
        <f t="shared" si="6"/>
        <v>Feb</v>
      </c>
      <c r="P23" s="1" t="str">
        <f t="shared" si="0"/>
        <v>February</v>
      </c>
      <c r="Q23" s="35"/>
      <c r="S23" s="1">
        <f t="shared" si="7"/>
        <v>2</v>
      </c>
    </row>
    <row r="24" spans="1:19" customFormat="1" x14ac:dyDescent="0.3">
      <c r="A24" s="26" t="s">
        <v>11</v>
      </c>
      <c r="B24" s="38">
        <v>41241</v>
      </c>
      <c r="C24" s="36">
        <f t="shared" si="1"/>
        <v>11</v>
      </c>
      <c r="D24" s="36">
        <f t="shared" si="2"/>
        <v>2012</v>
      </c>
      <c r="E24" s="1"/>
      <c r="F24" s="26" t="s">
        <v>37</v>
      </c>
      <c r="G24" s="26" t="s">
        <v>33</v>
      </c>
      <c r="H24" s="27">
        <v>38200</v>
      </c>
      <c r="I24" s="26">
        <v>10612</v>
      </c>
      <c r="J24" s="28">
        <v>6375</v>
      </c>
      <c r="K24" s="1">
        <f t="shared" si="3"/>
        <v>8</v>
      </c>
      <c r="L24" s="1">
        <f t="shared" si="4"/>
        <v>2004</v>
      </c>
      <c r="M24" s="1"/>
      <c r="N24" s="35" t="str">
        <f t="shared" si="5"/>
        <v>08</v>
      </c>
      <c r="O24" s="1" t="str">
        <f t="shared" si="6"/>
        <v>Aug</v>
      </c>
      <c r="P24" s="1" t="str">
        <f t="shared" si="0"/>
        <v>August</v>
      </c>
      <c r="S24" s="1">
        <f t="shared" si="7"/>
        <v>8</v>
      </c>
    </row>
    <row r="25" spans="1:19" x14ac:dyDescent="0.3">
      <c r="A25" s="1" t="s">
        <v>18</v>
      </c>
      <c r="B25" s="39">
        <v>41240</v>
      </c>
      <c r="C25" s="36">
        <f t="shared" si="1"/>
        <v>11</v>
      </c>
      <c r="D25" s="36">
        <f t="shared" si="2"/>
        <v>2012</v>
      </c>
      <c r="F25" s="1" t="s">
        <v>37</v>
      </c>
      <c r="G25" s="1" t="s">
        <v>35</v>
      </c>
      <c r="H25" s="6">
        <v>38463</v>
      </c>
      <c r="I25" s="1">
        <v>11021</v>
      </c>
      <c r="J25" s="7">
        <v>6306.24</v>
      </c>
      <c r="K25" s="1">
        <f t="shared" si="3"/>
        <v>4</v>
      </c>
      <c r="L25" s="1">
        <f t="shared" si="4"/>
        <v>2005</v>
      </c>
      <c r="N25" s="35" t="str">
        <f t="shared" si="5"/>
        <v>04</v>
      </c>
      <c r="O25" s="1" t="str">
        <f t="shared" si="6"/>
        <v>Apr</v>
      </c>
      <c r="P25" s="1" t="str">
        <f t="shared" si="0"/>
        <v>April</v>
      </c>
      <c r="Q25" s="35"/>
      <c r="S25" s="1">
        <f t="shared" si="7"/>
        <v>4</v>
      </c>
    </row>
    <row r="26" spans="1:19" customFormat="1" x14ac:dyDescent="0.3">
      <c r="A26" s="26" t="s">
        <v>17</v>
      </c>
      <c r="B26" s="38">
        <v>41239</v>
      </c>
      <c r="C26" s="36">
        <f t="shared" si="1"/>
        <v>11</v>
      </c>
      <c r="D26" s="36">
        <f t="shared" si="2"/>
        <v>2012</v>
      </c>
      <c r="E26" s="1"/>
      <c r="F26" s="26" t="s">
        <v>37</v>
      </c>
      <c r="G26" s="26" t="s">
        <v>32</v>
      </c>
      <c r="H26" s="27">
        <v>38429</v>
      </c>
      <c r="I26" s="26">
        <v>10912</v>
      </c>
      <c r="J26" s="28">
        <v>6200.55</v>
      </c>
      <c r="K26" s="1">
        <f t="shared" si="3"/>
        <v>3</v>
      </c>
      <c r="L26" s="1">
        <f t="shared" si="4"/>
        <v>2005</v>
      </c>
      <c r="M26" s="1"/>
      <c r="N26" s="35" t="str">
        <f t="shared" si="5"/>
        <v>03</v>
      </c>
      <c r="O26" s="1" t="str">
        <f t="shared" si="6"/>
        <v>Mar</v>
      </c>
      <c r="P26" s="1" t="str">
        <f t="shared" si="0"/>
        <v>March</v>
      </c>
      <c r="S26" s="1">
        <f t="shared" si="7"/>
        <v>3</v>
      </c>
    </row>
    <row r="27" spans="1:19" x14ac:dyDescent="0.3">
      <c r="A27" s="1" t="s">
        <v>16</v>
      </c>
      <c r="B27" s="39">
        <v>41238</v>
      </c>
      <c r="C27" s="36">
        <f t="shared" si="1"/>
        <v>11</v>
      </c>
      <c r="D27" s="36">
        <f t="shared" si="2"/>
        <v>2012</v>
      </c>
      <c r="F27" s="1" t="s">
        <v>37</v>
      </c>
      <c r="G27" s="1" t="s">
        <v>38</v>
      </c>
      <c r="H27" s="6">
        <v>38210</v>
      </c>
      <c r="I27" s="1">
        <v>10622</v>
      </c>
      <c r="J27" s="7">
        <v>5560</v>
      </c>
      <c r="K27" s="1">
        <f t="shared" si="3"/>
        <v>8</v>
      </c>
      <c r="L27" s="1">
        <f t="shared" si="4"/>
        <v>2004</v>
      </c>
      <c r="N27" s="35" t="str">
        <f t="shared" si="5"/>
        <v>08</v>
      </c>
      <c r="O27" s="1" t="str">
        <f t="shared" si="6"/>
        <v>Aug</v>
      </c>
      <c r="P27" s="1" t="str">
        <f t="shared" si="0"/>
        <v>August</v>
      </c>
      <c r="Q27" s="35"/>
      <c r="S27" s="1">
        <f t="shared" si="7"/>
        <v>8</v>
      </c>
    </row>
    <row r="28" spans="1:19" x14ac:dyDescent="0.3">
      <c r="A28" s="1" t="s">
        <v>15</v>
      </c>
      <c r="B28" s="39">
        <v>41237</v>
      </c>
      <c r="C28" s="36">
        <f t="shared" si="1"/>
        <v>11</v>
      </c>
      <c r="D28" s="36">
        <f t="shared" si="2"/>
        <v>2012</v>
      </c>
      <c r="F28" s="1" t="s">
        <v>29</v>
      </c>
      <c r="G28" s="1" t="s">
        <v>39</v>
      </c>
      <c r="H28" s="6">
        <v>38217</v>
      </c>
      <c r="I28" s="1">
        <v>10633</v>
      </c>
      <c r="J28" s="7">
        <v>5510.59</v>
      </c>
      <c r="K28" s="1">
        <f t="shared" si="3"/>
        <v>8</v>
      </c>
      <c r="L28" s="1">
        <f t="shared" si="4"/>
        <v>2004</v>
      </c>
      <c r="N28" s="35" t="str">
        <f t="shared" si="5"/>
        <v>08</v>
      </c>
      <c r="O28" s="1" t="str">
        <f t="shared" si="6"/>
        <v>Aug</v>
      </c>
      <c r="P28" s="1" t="str">
        <f t="shared" si="0"/>
        <v>August</v>
      </c>
      <c r="Q28" s="35"/>
      <c r="S28" s="1">
        <f t="shared" si="7"/>
        <v>8</v>
      </c>
    </row>
    <row r="29" spans="1:19" customFormat="1" x14ac:dyDescent="0.3">
      <c r="A29" s="26" t="s">
        <v>14</v>
      </c>
      <c r="B29" s="38">
        <v>41236</v>
      </c>
      <c r="C29" s="36">
        <f t="shared" si="1"/>
        <v>11</v>
      </c>
      <c r="D29" s="36">
        <f t="shared" si="2"/>
        <v>2012</v>
      </c>
      <c r="E29" s="1"/>
      <c r="F29" s="26" t="s">
        <v>29</v>
      </c>
      <c r="G29" s="26" t="s">
        <v>34</v>
      </c>
      <c r="H29" s="27">
        <v>38403</v>
      </c>
      <c r="I29" s="26">
        <v>10893</v>
      </c>
      <c r="J29" s="28">
        <v>5502.11</v>
      </c>
      <c r="K29" s="1">
        <f t="shared" si="3"/>
        <v>2</v>
      </c>
      <c r="L29" s="1">
        <f t="shared" si="4"/>
        <v>2005</v>
      </c>
      <c r="M29" s="1"/>
      <c r="N29" s="35" t="str">
        <f t="shared" si="5"/>
        <v>02</v>
      </c>
      <c r="O29" s="1" t="str">
        <f t="shared" si="6"/>
        <v>Feb</v>
      </c>
      <c r="P29" s="1" t="str">
        <f t="shared" si="0"/>
        <v>February</v>
      </c>
      <c r="S29" s="1">
        <f t="shared" si="7"/>
        <v>2</v>
      </c>
    </row>
    <row r="30" spans="1:19" customFormat="1" x14ac:dyDescent="0.3">
      <c r="A30" s="1" t="s">
        <v>13</v>
      </c>
      <c r="B30" s="39">
        <v>41235</v>
      </c>
      <c r="C30" s="36">
        <f t="shared" si="1"/>
        <v>11</v>
      </c>
      <c r="D30" s="36">
        <f t="shared" si="2"/>
        <v>2012</v>
      </c>
      <c r="E30" s="1"/>
      <c r="F30" s="1" t="s">
        <v>37</v>
      </c>
      <c r="G30" s="1" t="s">
        <v>33</v>
      </c>
      <c r="H30" s="6">
        <v>37945</v>
      </c>
      <c r="I30" s="1">
        <v>10351</v>
      </c>
      <c r="J30" s="7">
        <v>5398.72</v>
      </c>
      <c r="K30" s="1">
        <f t="shared" si="3"/>
        <v>11</v>
      </c>
      <c r="L30" s="1">
        <f t="shared" si="4"/>
        <v>2003</v>
      </c>
      <c r="M30" s="1"/>
      <c r="N30" s="35" t="str">
        <f t="shared" si="5"/>
        <v>11</v>
      </c>
      <c r="O30" s="1" t="str">
        <f t="shared" si="6"/>
        <v>Nov</v>
      </c>
      <c r="P30" s="1" t="str">
        <f t="shared" si="0"/>
        <v>November</v>
      </c>
      <c r="S30" s="1">
        <f t="shared" si="7"/>
        <v>11</v>
      </c>
    </row>
    <row r="31" spans="1:19" customFormat="1" x14ac:dyDescent="0.3">
      <c r="A31" s="1" t="s">
        <v>12</v>
      </c>
      <c r="B31" s="39">
        <v>41234</v>
      </c>
      <c r="C31" s="36">
        <f t="shared" si="1"/>
        <v>11</v>
      </c>
      <c r="D31" s="36">
        <f t="shared" si="2"/>
        <v>2012</v>
      </c>
      <c r="E31" s="1"/>
      <c r="F31" s="1" t="s">
        <v>29</v>
      </c>
      <c r="G31" s="1" t="s">
        <v>34</v>
      </c>
      <c r="H31" s="6">
        <v>37904</v>
      </c>
      <c r="I31" s="1">
        <v>10324</v>
      </c>
      <c r="J31" s="7">
        <v>5275.71</v>
      </c>
      <c r="K31" s="1">
        <f t="shared" si="3"/>
        <v>10</v>
      </c>
      <c r="L31" s="1">
        <f t="shared" si="4"/>
        <v>2003</v>
      </c>
      <c r="M31" s="1"/>
      <c r="N31" s="35" t="str">
        <f t="shared" si="5"/>
        <v>10</v>
      </c>
      <c r="O31" s="1" t="str">
        <f t="shared" si="6"/>
        <v>Oct</v>
      </c>
      <c r="P31" s="1" t="str">
        <f t="shared" si="0"/>
        <v>October</v>
      </c>
      <c r="S31" s="1">
        <f t="shared" si="7"/>
        <v>10</v>
      </c>
    </row>
    <row r="32" spans="1:19" x14ac:dyDescent="0.3">
      <c r="A32" s="1" t="s">
        <v>11</v>
      </c>
      <c r="B32" s="39">
        <v>41233</v>
      </c>
      <c r="C32" s="36">
        <f t="shared" si="1"/>
        <v>11</v>
      </c>
      <c r="D32" s="36">
        <f t="shared" si="2"/>
        <v>2012</v>
      </c>
      <c r="F32" s="1" t="s">
        <v>29</v>
      </c>
      <c r="G32" s="1" t="s">
        <v>39</v>
      </c>
      <c r="H32" s="6">
        <v>38276</v>
      </c>
      <c r="I32" s="1">
        <v>10678</v>
      </c>
      <c r="J32" s="7">
        <v>5256.5</v>
      </c>
      <c r="K32" s="1">
        <f t="shared" si="3"/>
        <v>10</v>
      </c>
      <c r="L32" s="1">
        <f t="shared" si="4"/>
        <v>2004</v>
      </c>
      <c r="N32" s="35" t="str">
        <f t="shared" si="5"/>
        <v>10</v>
      </c>
      <c r="O32" s="1" t="str">
        <f t="shared" si="6"/>
        <v>Oct</v>
      </c>
      <c r="P32" s="1" t="str">
        <f t="shared" si="0"/>
        <v>October</v>
      </c>
      <c r="Q32" s="35"/>
      <c r="S32" s="1">
        <f t="shared" si="7"/>
        <v>10</v>
      </c>
    </row>
    <row r="33" spans="1:19" x14ac:dyDescent="0.3">
      <c r="A33" s="1" t="s">
        <v>18</v>
      </c>
      <c r="B33" s="39">
        <v>41232</v>
      </c>
      <c r="C33" s="36">
        <f t="shared" si="1"/>
        <v>11</v>
      </c>
      <c r="D33" s="36">
        <f t="shared" si="2"/>
        <v>2012</v>
      </c>
      <c r="F33" s="1" t="s">
        <v>37</v>
      </c>
      <c r="G33" s="1" t="s">
        <v>38</v>
      </c>
      <c r="H33" s="6">
        <v>38220</v>
      </c>
      <c r="I33" s="1">
        <v>10634</v>
      </c>
      <c r="J33" s="7">
        <v>4985.5</v>
      </c>
      <c r="K33" s="1">
        <f t="shared" si="3"/>
        <v>8</v>
      </c>
      <c r="L33" s="1">
        <f t="shared" si="4"/>
        <v>2004</v>
      </c>
      <c r="N33" s="35" t="str">
        <f t="shared" si="5"/>
        <v>08</v>
      </c>
      <c r="O33" s="1" t="str">
        <f t="shared" si="6"/>
        <v>Aug</v>
      </c>
      <c r="P33" s="1" t="str">
        <f t="shared" si="0"/>
        <v>August</v>
      </c>
      <c r="Q33" s="35"/>
      <c r="S33" s="1">
        <f t="shared" si="7"/>
        <v>8</v>
      </c>
    </row>
    <row r="34" spans="1:19" customFormat="1" x14ac:dyDescent="0.3">
      <c r="A34" s="26" t="s">
        <v>17</v>
      </c>
      <c r="B34" s="38">
        <v>41231</v>
      </c>
      <c r="C34" s="36">
        <f t="shared" si="1"/>
        <v>11</v>
      </c>
      <c r="D34" s="36">
        <f t="shared" si="2"/>
        <v>2012</v>
      </c>
      <c r="E34" s="1"/>
      <c r="F34" s="26" t="s">
        <v>29</v>
      </c>
      <c r="G34" s="26" t="s">
        <v>34</v>
      </c>
      <c r="H34" s="27">
        <v>38290</v>
      </c>
      <c r="I34" s="26">
        <v>10687</v>
      </c>
      <c r="J34" s="28">
        <v>4960.8999999999996</v>
      </c>
      <c r="K34" s="1">
        <f t="shared" si="3"/>
        <v>10</v>
      </c>
      <c r="L34" s="1">
        <f t="shared" si="4"/>
        <v>2004</v>
      </c>
      <c r="M34" s="1"/>
      <c r="N34" s="35" t="str">
        <f t="shared" si="5"/>
        <v>10</v>
      </c>
      <c r="O34" s="1" t="str">
        <f t="shared" si="6"/>
        <v>Oct</v>
      </c>
      <c r="P34" s="1" t="str">
        <f t="shared" si="0"/>
        <v>October</v>
      </c>
      <c r="S34" s="1">
        <f t="shared" si="7"/>
        <v>10</v>
      </c>
    </row>
    <row r="35" spans="1:19" x14ac:dyDescent="0.3">
      <c r="A35" s="1" t="s">
        <v>16</v>
      </c>
      <c r="B35" s="39">
        <v>41230</v>
      </c>
      <c r="C35" s="36">
        <f t="shared" si="1"/>
        <v>11</v>
      </c>
      <c r="D35" s="36">
        <f t="shared" si="2"/>
        <v>2012</v>
      </c>
      <c r="F35" s="1" t="s">
        <v>37</v>
      </c>
      <c r="G35" s="1" t="s">
        <v>38</v>
      </c>
      <c r="H35" s="6">
        <v>38393</v>
      </c>
      <c r="I35" s="1">
        <v>10847</v>
      </c>
      <c r="J35" s="7">
        <v>4931.92</v>
      </c>
      <c r="K35" s="1">
        <f t="shared" si="3"/>
        <v>2</v>
      </c>
      <c r="L35" s="1">
        <f t="shared" si="4"/>
        <v>2005</v>
      </c>
      <c r="N35" s="35" t="str">
        <f t="shared" si="5"/>
        <v>02</v>
      </c>
      <c r="O35" s="1" t="str">
        <f t="shared" si="6"/>
        <v>Feb</v>
      </c>
      <c r="P35" s="1" t="str">
        <f t="shared" si="0"/>
        <v>February</v>
      </c>
      <c r="Q35" s="35"/>
      <c r="S35" s="1">
        <f t="shared" si="7"/>
        <v>2</v>
      </c>
    </row>
    <row r="36" spans="1:19" x14ac:dyDescent="0.3">
      <c r="A36" s="1" t="s">
        <v>15</v>
      </c>
      <c r="B36" s="39">
        <v>41229</v>
      </c>
      <c r="C36" s="36">
        <f t="shared" si="1"/>
        <v>11</v>
      </c>
      <c r="D36" s="36">
        <f t="shared" si="2"/>
        <v>2012</v>
      </c>
      <c r="F36" s="1" t="s">
        <v>37</v>
      </c>
      <c r="G36" s="1" t="s">
        <v>38</v>
      </c>
      <c r="H36" s="6">
        <v>38045</v>
      </c>
      <c r="I36" s="1">
        <v>10440</v>
      </c>
      <c r="J36" s="7">
        <v>4924.13</v>
      </c>
      <c r="K36" s="1">
        <f t="shared" si="3"/>
        <v>2</v>
      </c>
      <c r="L36" s="1">
        <f t="shared" si="4"/>
        <v>2004</v>
      </c>
      <c r="N36" s="35" t="str">
        <f t="shared" si="5"/>
        <v>02</v>
      </c>
      <c r="O36" s="1" t="str">
        <f t="shared" si="6"/>
        <v>Feb</v>
      </c>
      <c r="P36" s="1" t="str">
        <f t="shared" si="0"/>
        <v>February</v>
      </c>
      <c r="Q36" s="35"/>
      <c r="S36" s="1">
        <f t="shared" si="7"/>
        <v>2</v>
      </c>
    </row>
    <row r="37" spans="1:19" x14ac:dyDescent="0.3">
      <c r="A37" s="1" t="s">
        <v>14</v>
      </c>
      <c r="B37" s="39">
        <v>41228</v>
      </c>
      <c r="C37" s="36">
        <f t="shared" si="1"/>
        <v>11</v>
      </c>
      <c r="D37" s="36">
        <f t="shared" si="2"/>
        <v>2012</v>
      </c>
      <c r="F37" s="1" t="s">
        <v>37</v>
      </c>
      <c r="G37" s="1" t="s">
        <v>38</v>
      </c>
      <c r="H37" s="6">
        <v>38020</v>
      </c>
      <c r="I37" s="1">
        <v>10430</v>
      </c>
      <c r="J37" s="7">
        <v>4899.2</v>
      </c>
      <c r="K37" s="1">
        <f t="shared" si="3"/>
        <v>2</v>
      </c>
      <c r="L37" s="1">
        <f t="shared" si="4"/>
        <v>2004</v>
      </c>
      <c r="N37" s="35" t="str">
        <f t="shared" si="5"/>
        <v>02</v>
      </c>
      <c r="O37" s="1" t="str">
        <f t="shared" si="6"/>
        <v>Feb</v>
      </c>
      <c r="P37" s="1" t="str">
        <f t="shared" si="0"/>
        <v>February</v>
      </c>
      <c r="Q37" s="35"/>
      <c r="S37" s="1">
        <f t="shared" si="7"/>
        <v>2</v>
      </c>
    </row>
    <row r="38" spans="1:19" x14ac:dyDescent="0.3">
      <c r="A38" s="1" t="s">
        <v>13</v>
      </c>
      <c r="B38" s="39">
        <v>41227</v>
      </c>
      <c r="C38" s="36">
        <f t="shared" si="1"/>
        <v>11</v>
      </c>
      <c r="D38" s="36">
        <f t="shared" si="2"/>
        <v>2012</v>
      </c>
      <c r="F38" s="1" t="s">
        <v>29</v>
      </c>
      <c r="G38" s="1" t="s">
        <v>39</v>
      </c>
      <c r="H38" s="6">
        <v>38452</v>
      </c>
      <c r="I38" s="1">
        <v>10993</v>
      </c>
      <c r="J38" s="7">
        <v>4895.4399999999996</v>
      </c>
      <c r="K38" s="1">
        <f t="shared" si="3"/>
        <v>4</v>
      </c>
      <c r="L38" s="1">
        <f t="shared" si="4"/>
        <v>2005</v>
      </c>
      <c r="N38" s="35" t="str">
        <f t="shared" si="5"/>
        <v>04</v>
      </c>
      <c r="O38" s="1" t="str">
        <f t="shared" si="6"/>
        <v>Apr</v>
      </c>
      <c r="P38" s="1" t="str">
        <f t="shared" si="0"/>
        <v>April</v>
      </c>
      <c r="Q38" s="35"/>
      <c r="S38" s="1">
        <f t="shared" si="7"/>
        <v>4</v>
      </c>
    </row>
    <row r="39" spans="1:19" x14ac:dyDescent="0.3">
      <c r="A39" s="1" t="s">
        <v>12</v>
      </c>
      <c r="B39" s="39">
        <v>41226</v>
      </c>
      <c r="C39" s="36">
        <f t="shared" si="1"/>
        <v>11</v>
      </c>
      <c r="D39" s="36">
        <f t="shared" si="2"/>
        <v>2012</v>
      </c>
      <c r="F39" s="1" t="s">
        <v>37</v>
      </c>
      <c r="G39" s="1" t="s">
        <v>36</v>
      </c>
      <c r="H39" s="6">
        <v>38269</v>
      </c>
      <c r="I39" s="1">
        <v>10694</v>
      </c>
      <c r="J39" s="7">
        <v>4825</v>
      </c>
      <c r="K39" s="1">
        <f t="shared" si="3"/>
        <v>10</v>
      </c>
      <c r="L39" s="1">
        <f t="shared" si="4"/>
        <v>2004</v>
      </c>
      <c r="N39" s="35" t="str">
        <f t="shared" si="5"/>
        <v>10</v>
      </c>
      <c r="O39" s="1" t="str">
        <f t="shared" si="6"/>
        <v>Oct</v>
      </c>
      <c r="P39" s="1" t="str">
        <f t="shared" si="0"/>
        <v>October</v>
      </c>
      <c r="Q39" s="35"/>
      <c r="S39" s="1">
        <f t="shared" si="7"/>
        <v>10</v>
      </c>
    </row>
    <row r="40" spans="1:19" x14ac:dyDescent="0.3">
      <c r="A40" s="1" t="s">
        <v>11</v>
      </c>
      <c r="B40" s="39">
        <v>41225</v>
      </c>
      <c r="C40" s="36">
        <f t="shared" si="1"/>
        <v>11</v>
      </c>
      <c r="D40" s="36">
        <f t="shared" si="2"/>
        <v>2012</v>
      </c>
      <c r="F40" s="1" t="s">
        <v>37</v>
      </c>
      <c r="G40" s="1" t="s">
        <v>36</v>
      </c>
      <c r="H40" s="6">
        <v>38442</v>
      </c>
      <c r="I40" s="1">
        <v>10979</v>
      </c>
      <c r="J40" s="7">
        <v>4813.5</v>
      </c>
      <c r="K40" s="1">
        <f t="shared" si="3"/>
        <v>3</v>
      </c>
      <c r="L40" s="1">
        <f t="shared" si="4"/>
        <v>2005</v>
      </c>
      <c r="N40" s="35" t="str">
        <f t="shared" si="5"/>
        <v>03</v>
      </c>
      <c r="O40" s="1" t="str">
        <f t="shared" si="6"/>
        <v>Mar</v>
      </c>
      <c r="P40" s="1" t="str">
        <f t="shared" si="0"/>
        <v>March</v>
      </c>
      <c r="Q40" s="35"/>
      <c r="S40" s="1">
        <f t="shared" si="7"/>
        <v>3</v>
      </c>
    </row>
    <row r="41" spans="1:19" customFormat="1" x14ac:dyDescent="0.3">
      <c r="A41" s="26" t="s">
        <v>18</v>
      </c>
      <c r="B41" s="38">
        <v>41224</v>
      </c>
      <c r="C41" s="36">
        <f t="shared" si="1"/>
        <v>11</v>
      </c>
      <c r="D41" s="36">
        <f t="shared" si="2"/>
        <v>2012</v>
      </c>
      <c r="E41" s="1"/>
      <c r="F41" s="26" t="s">
        <v>37</v>
      </c>
      <c r="G41" s="26" t="s">
        <v>33</v>
      </c>
      <c r="H41" s="27">
        <v>38204</v>
      </c>
      <c r="I41" s="26">
        <v>10616</v>
      </c>
      <c r="J41" s="28">
        <v>4806.99</v>
      </c>
      <c r="K41" s="1">
        <f t="shared" si="3"/>
        <v>8</v>
      </c>
      <c r="L41" s="1">
        <f t="shared" si="4"/>
        <v>2004</v>
      </c>
      <c r="M41" s="1"/>
      <c r="N41" s="35" t="str">
        <f t="shared" si="5"/>
        <v>08</v>
      </c>
      <c r="O41" s="1" t="str">
        <f t="shared" si="6"/>
        <v>Aug</v>
      </c>
      <c r="P41" s="1" t="str">
        <f t="shared" si="0"/>
        <v>August</v>
      </c>
      <c r="S41" s="1">
        <f t="shared" si="7"/>
        <v>8</v>
      </c>
    </row>
    <row r="42" spans="1:19" customFormat="1" x14ac:dyDescent="0.3">
      <c r="A42" s="1" t="s">
        <v>17</v>
      </c>
      <c r="B42" s="39">
        <v>41223</v>
      </c>
      <c r="C42" s="36">
        <f t="shared" si="1"/>
        <v>11</v>
      </c>
      <c r="D42" s="36">
        <f t="shared" si="2"/>
        <v>2012</v>
      </c>
      <c r="E42" s="1"/>
      <c r="F42" s="1" t="s">
        <v>37</v>
      </c>
      <c r="G42" s="1" t="s">
        <v>32</v>
      </c>
      <c r="H42" s="6">
        <v>38182</v>
      </c>
      <c r="I42" s="1">
        <v>10595</v>
      </c>
      <c r="J42" s="7">
        <v>4725</v>
      </c>
      <c r="K42" s="1">
        <f t="shared" si="3"/>
        <v>7</v>
      </c>
      <c r="L42" s="1">
        <f t="shared" si="4"/>
        <v>2004</v>
      </c>
      <c r="M42" s="1"/>
      <c r="N42" s="35" t="str">
        <f t="shared" si="5"/>
        <v>07</v>
      </c>
      <c r="O42" s="1" t="str">
        <f t="shared" si="6"/>
        <v>Jul</v>
      </c>
      <c r="P42" s="1" t="str">
        <f t="shared" si="0"/>
        <v>July</v>
      </c>
      <c r="S42" s="1">
        <f t="shared" si="7"/>
        <v>7</v>
      </c>
    </row>
    <row r="43" spans="1:19" customFormat="1" x14ac:dyDescent="0.3">
      <c r="A43" s="1" t="s">
        <v>16</v>
      </c>
      <c r="B43" s="39">
        <v>41222</v>
      </c>
      <c r="C43" s="36">
        <f t="shared" si="1"/>
        <v>11</v>
      </c>
      <c r="D43" s="36">
        <f t="shared" si="2"/>
        <v>2012</v>
      </c>
      <c r="E43" s="1"/>
      <c r="F43" s="1" t="s">
        <v>29</v>
      </c>
      <c r="G43" s="1" t="s">
        <v>31</v>
      </c>
      <c r="H43" s="6">
        <v>38105</v>
      </c>
      <c r="I43" s="1">
        <v>10510</v>
      </c>
      <c r="J43" s="7">
        <v>4707.54</v>
      </c>
      <c r="K43" s="1">
        <f t="shared" si="3"/>
        <v>4</v>
      </c>
      <c r="L43" s="1">
        <f t="shared" si="4"/>
        <v>2004</v>
      </c>
      <c r="M43" s="1"/>
      <c r="N43" s="35" t="str">
        <f t="shared" si="5"/>
        <v>04</v>
      </c>
      <c r="O43" s="1" t="str">
        <f t="shared" si="6"/>
        <v>Apr</v>
      </c>
      <c r="P43" s="1" t="str">
        <f t="shared" si="0"/>
        <v>April</v>
      </c>
      <c r="S43" s="1">
        <f t="shared" si="7"/>
        <v>4</v>
      </c>
    </row>
    <row r="44" spans="1:19" x14ac:dyDescent="0.3">
      <c r="A44" s="1" t="s">
        <v>15</v>
      </c>
      <c r="B44" s="39">
        <v>41221</v>
      </c>
      <c r="C44" s="36">
        <f t="shared" si="1"/>
        <v>11</v>
      </c>
      <c r="D44" s="36">
        <f t="shared" si="2"/>
        <v>2012</v>
      </c>
      <c r="F44" s="1" t="s">
        <v>29</v>
      </c>
      <c r="G44" s="1" t="s">
        <v>39</v>
      </c>
      <c r="H44" s="6">
        <v>38373</v>
      </c>
      <c r="I44" s="1">
        <v>10836</v>
      </c>
      <c r="J44" s="7">
        <v>4705.5</v>
      </c>
      <c r="K44" s="1">
        <f t="shared" si="3"/>
        <v>1</v>
      </c>
      <c r="L44" s="1">
        <f t="shared" si="4"/>
        <v>2005</v>
      </c>
      <c r="N44" s="35" t="str">
        <f t="shared" si="5"/>
        <v>01</v>
      </c>
      <c r="O44" s="1" t="str">
        <f t="shared" si="6"/>
        <v>Jan</v>
      </c>
      <c r="P44" s="1" t="str">
        <f t="shared" si="0"/>
        <v>January</v>
      </c>
      <c r="Q44" s="35"/>
      <c r="S44" s="1">
        <f t="shared" si="7"/>
        <v>1</v>
      </c>
    </row>
    <row r="45" spans="1:19" x14ac:dyDescent="0.3">
      <c r="A45" s="1" t="s">
        <v>14</v>
      </c>
      <c r="B45" s="39">
        <v>41220</v>
      </c>
      <c r="C45" s="36">
        <f t="shared" si="1"/>
        <v>11</v>
      </c>
      <c r="D45" s="36">
        <f t="shared" si="2"/>
        <v>2012</v>
      </c>
      <c r="F45" s="1" t="s">
        <v>29</v>
      </c>
      <c r="G45" s="1" t="s">
        <v>39</v>
      </c>
      <c r="H45" s="6">
        <v>38252</v>
      </c>
      <c r="I45" s="1">
        <v>10666</v>
      </c>
      <c r="J45" s="7">
        <v>4666.9399999999996</v>
      </c>
      <c r="K45" s="1">
        <f t="shared" si="3"/>
        <v>9</v>
      </c>
      <c r="L45" s="1">
        <f t="shared" si="4"/>
        <v>2004</v>
      </c>
      <c r="N45" s="35" t="str">
        <f t="shared" si="5"/>
        <v>09</v>
      </c>
      <c r="O45" s="1" t="str">
        <f t="shared" si="6"/>
        <v>Sep</v>
      </c>
      <c r="P45" s="1" t="str">
        <f t="shared" si="0"/>
        <v>September</v>
      </c>
      <c r="Q45" s="35"/>
      <c r="S45" s="1">
        <f t="shared" si="7"/>
        <v>9</v>
      </c>
    </row>
    <row r="46" spans="1:19" customFormat="1" x14ac:dyDescent="0.3">
      <c r="A46" s="26" t="s">
        <v>13</v>
      </c>
      <c r="B46" s="38">
        <v>41219</v>
      </c>
      <c r="C46" s="36">
        <f t="shared" si="1"/>
        <v>11</v>
      </c>
      <c r="D46" s="36">
        <f t="shared" si="2"/>
        <v>2012</v>
      </c>
      <c r="E46" s="1"/>
      <c r="F46" s="26" t="s">
        <v>29</v>
      </c>
      <c r="G46" s="26" t="s">
        <v>30</v>
      </c>
      <c r="H46" s="27">
        <v>38381</v>
      </c>
      <c r="I46" s="26">
        <v>10841</v>
      </c>
      <c r="J46" s="28">
        <v>4581</v>
      </c>
      <c r="K46" s="1">
        <f t="shared" si="3"/>
        <v>1</v>
      </c>
      <c r="L46" s="1">
        <f t="shared" si="4"/>
        <v>2005</v>
      </c>
      <c r="M46" s="1"/>
      <c r="N46" s="35" t="str">
        <f t="shared" si="5"/>
        <v>01</v>
      </c>
      <c r="O46" s="1" t="str">
        <f t="shared" si="6"/>
        <v>Jan</v>
      </c>
      <c r="P46" s="1" t="str">
        <f t="shared" si="0"/>
        <v>January</v>
      </c>
      <c r="S46" s="1">
        <f t="shared" si="7"/>
        <v>1</v>
      </c>
    </row>
    <row r="47" spans="1:19" x14ac:dyDescent="0.3">
      <c r="A47" s="1" t="s">
        <v>12</v>
      </c>
      <c r="B47" s="39">
        <v>41218</v>
      </c>
      <c r="C47" s="36">
        <f t="shared" si="1"/>
        <v>11</v>
      </c>
      <c r="D47" s="36">
        <f t="shared" si="2"/>
        <v>2012</v>
      </c>
      <c r="F47" s="1" t="s">
        <v>37</v>
      </c>
      <c r="G47" s="1" t="s">
        <v>38</v>
      </c>
      <c r="H47" s="6">
        <v>37917</v>
      </c>
      <c r="I47" s="1">
        <v>10329</v>
      </c>
      <c r="J47" s="7">
        <v>4578.43</v>
      </c>
      <c r="K47" s="1">
        <f t="shared" si="3"/>
        <v>10</v>
      </c>
      <c r="L47" s="1">
        <f t="shared" si="4"/>
        <v>2003</v>
      </c>
      <c r="N47" s="35" t="str">
        <f t="shared" si="5"/>
        <v>10</v>
      </c>
      <c r="O47" s="1" t="str">
        <f t="shared" si="6"/>
        <v>Oct</v>
      </c>
      <c r="P47" s="1" t="str">
        <f t="shared" si="0"/>
        <v>October</v>
      </c>
      <c r="Q47" s="35"/>
      <c r="S47" s="1">
        <f t="shared" si="7"/>
        <v>10</v>
      </c>
    </row>
    <row r="48" spans="1:19" customFormat="1" x14ac:dyDescent="0.3">
      <c r="A48" s="26" t="s">
        <v>11</v>
      </c>
      <c r="B48" s="38">
        <v>41217</v>
      </c>
      <c r="C48" s="36">
        <f t="shared" si="1"/>
        <v>11</v>
      </c>
      <c r="D48" s="36">
        <f t="shared" si="2"/>
        <v>2012</v>
      </c>
      <c r="E48" s="1"/>
      <c r="F48" s="26" t="s">
        <v>29</v>
      </c>
      <c r="G48" s="26" t="s">
        <v>34</v>
      </c>
      <c r="H48" s="27">
        <v>38318</v>
      </c>
      <c r="I48" s="26">
        <v>10745</v>
      </c>
      <c r="J48" s="28">
        <v>4529.8</v>
      </c>
      <c r="K48" s="1">
        <f t="shared" si="3"/>
        <v>11</v>
      </c>
      <c r="L48" s="1">
        <f t="shared" si="4"/>
        <v>2004</v>
      </c>
      <c r="M48" s="1"/>
      <c r="N48" s="35" t="str">
        <f t="shared" si="5"/>
        <v>11</v>
      </c>
      <c r="O48" s="1" t="str">
        <f t="shared" si="6"/>
        <v>Nov</v>
      </c>
      <c r="P48" s="1" t="str">
        <f t="shared" si="0"/>
        <v>November</v>
      </c>
      <c r="S48" s="1">
        <f t="shared" si="7"/>
        <v>11</v>
      </c>
    </row>
    <row r="49" spans="1:19" x14ac:dyDescent="0.3">
      <c r="A49" s="1" t="s">
        <v>18</v>
      </c>
      <c r="B49" s="39">
        <v>41216</v>
      </c>
      <c r="C49" s="36">
        <f t="shared" si="1"/>
        <v>11</v>
      </c>
      <c r="D49" s="36">
        <f t="shared" si="2"/>
        <v>2012</v>
      </c>
      <c r="F49" s="1" t="s">
        <v>37</v>
      </c>
      <c r="G49" s="1" t="s">
        <v>38</v>
      </c>
      <c r="H49" s="6">
        <v>38238</v>
      </c>
      <c r="I49" s="1">
        <v>10658</v>
      </c>
      <c r="J49" s="7">
        <v>4464.6000000000004</v>
      </c>
      <c r="K49" s="1">
        <f t="shared" si="3"/>
        <v>9</v>
      </c>
      <c r="L49" s="1">
        <f t="shared" si="4"/>
        <v>2004</v>
      </c>
      <c r="N49" s="35" t="str">
        <f t="shared" si="5"/>
        <v>09</v>
      </c>
      <c r="O49" s="1" t="str">
        <f t="shared" si="6"/>
        <v>Sep</v>
      </c>
      <c r="P49" s="1" t="str">
        <f t="shared" si="0"/>
        <v>September</v>
      </c>
      <c r="Q49" s="35"/>
      <c r="S49" s="1">
        <f t="shared" si="7"/>
        <v>9</v>
      </c>
    </row>
    <row r="50" spans="1:19" customFormat="1" x14ac:dyDescent="0.3">
      <c r="A50" s="26" t="s">
        <v>17</v>
      </c>
      <c r="B50" s="38">
        <v>41215</v>
      </c>
      <c r="C50" s="36">
        <f t="shared" si="1"/>
        <v>11</v>
      </c>
      <c r="D50" s="36">
        <f t="shared" si="2"/>
        <v>2012</v>
      </c>
      <c r="E50" s="1"/>
      <c r="F50" s="26" t="s">
        <v>29</v>
      </c>
      <c r="G50" s="26" t="s">
        <v>30</v>
      </c>
      <c r="H50" s="27">
        <v>38289</v>
      </c>
      <c r="I50" s="26">
        <v>10711</v>
      </c>
      <c r="J50" s="28">
        <v>4451.7</v>
      </c>
      <c r="K50" s="1">
        <f t="shared" si="3"/>
        <v>10</v>
      </c>
      <c r="L50" s="1">
        <f t="shared" si="4"/>
        <v>2004</v>
      </c>
      <c r="M50" s="1"/>
      <c r="N50" s="35" t="str">
        <f t="shared" si="5"/>
        <v>10</v>
      </c>
      <c r="O50" s="1" t="str">
        <f t="shared" si="6"/>
        <v>Oct</v>
      </c>
      <c r="P50" s="1" t="str">
        <f t="shared" si="0"/>
        <v>October</v>
      </c>
      <c r="S50" s="1">
        <f t="shared" si="7"/>
        <v>10</v>
      </c>
    </row>
    <row r="51" spans="1:19" customFormat="1" x14ac:dyDescent="0.3">
      <c r="A51" s="1" t="s">
        <v>16</v>
      </c>
      <c r="B51" s="39">
        <v>41214</v>
      </c>
      <c r="C51" s="36">
        <f t="shared" si="1"/>
        <v>11</v>
      </c>
      <c r="D51" s="36">
        <f t="shared" si="2"/>
        <v>2012</v>
      </c>
      <c r="E51" s="1"/>
      <c r="F51" s="1" t="s">
        <v>29</v>
      </c>
      <c r="G51" s="1" t="s">
        <v>34</v>
      </c>
      <c r="H51" s="6">
        <v>38436</v>
      </c>
      <c r="I51" s="1">
        <v>10953</v>
      </c>
      <c r="J51" s="7">
        <v>4441.25</v>
      </c>
      <c r="K51" s="1">
        <f t="shared" si="3"/>
        <v>3</v>
      </c>
      <c r="L51" s="1">
        <f t="shared" si="4"/>
        <v>2005</v>
      </c>
      <c r="M51" s="1"/>
      <c r="N51" s="35" t="str">
        <f t="shared" si="5"/>
        <v>03</v>
      </c>
      <c r="O51" s="1" t="str">
        <f t="shared" si="6"/>
        <v>Mar</v>
      </c>
      <c r="P51" s="1" t="str">
        <f t="shared" si="0"/>
        <v>March</v>
      </c>
      <c r="S51" s="1">
        <f t="shared" si="7"/>
        <v>3</v>
      </c>
    </row>
    <row r="52" spans="1:19" customFormat="1" x14ac:dyDescent="0.3">
      <c r="A52" s="1" t="s">
        <v>15</v>
      </c>
      <c r="B52" s="39">
        <v>41213</v>
      </c>
      <c r="C52" s="36">
        <f t="shared" si="1"/>
        <v>10</v>
      </c>
      <c r="D52" s="36">
        <f t="shared" si="2"/>
        <v>2012</v>
      </c>
      <c r="E52" s="1"/>
      <c r="F52" s="1" t="s">
        <v>37</v>
      </c>
      <c r="G52" s="1" t="s">
        <v>32</v>
      </c>
      <c r="H52" s="6">
        <v>38428</v>
      </c>
      <c r="I52" s="1">
        <v>10949</v>
      </c>
      <c r="J52" s="7">
        <v>4422</v>
      </c>
      <c r="K52" s="1">
        <f t="shared" si="3"/>
        <v>3</v>
      </c>
      <c r="L52" s="1">
        <f t="shared" si="4"/>
        <v>2005</v>
      </c>
      <c r="M52" s="1"/>
      <c r="N52" s="35" t="str">
        <f t="shared" si="5"/>
        <v>03</v>
      </c>
      <c r="O52" s="1" t="str">
        <f t="shared" si="6"/>
        <v>Mar</v>
      </c>
      <c r="P52" s="1" t="str">
        <f t="shared" si="0"/>
        <v>March</v>
      </c>
      <c r="S52" s="1">
        <f t="shared" si="7"/>
        <v>3</v>
      </c>
    </row>
    <row r="53" spans="1:19" customFormat="1" x14ac:dyDescent="0.3">
      <c r="A53" s="1" t="s">
        <v>14</v>
      </c>
      <c r="B53" s="39">
        <v>41212</v>
      </c>
      <c r="C53" s="36">
        <f t="shared" si="1"/>
        <v>10</v>
      </c>
      <c r="D53" s="36">
        <f t="shared" si="2"/>
        <v>2012</v>
      </c>
      <c r="E53" s="1"/>
      <c r="F53" s="1" t="s">
        <v>37</v>
      </c>
      <c r="G53" s="1" t="s">
        <v>32</v>
      </c>
      <c r="H53" s="6">
        <v>38245</v>
      </c>
      <c r="I53" s="1">
        <v>10657</v>
      </c>
      <c r="J53" s="7">
        <v>4371.6000000000004</v>
      </c>
      <c r="K53" s="1">
        <f t="shared" si="3"/>
        <v>9</v>
      </c>
      <c r="L53" s="1">
        <f t="shared" si="4"/>
        <v>2004</v>
      </c>
      <c r="M53" s="1"/>
      <c r="N53" s="35" t="str">
        <f t="shared" si="5"/>
        <v>09</v>
      </c>
      <c r="O53" s="1" t="str">
        <f t="shared" si="6"/>
        <v>Sep</v>
      </c>
      <c r="P53" s="1" t="str">
        <f t="shared" si="0"/>
        <v>September</v>
      </c>
      <c r="S53" s="1">
        <f t="shared" si="7"/>
        <v>9</v>
      </c>
    </row>
    <row r="54" spans="1:19" x14ac:dyDescent="0.3">
      <c r="A54" s="1" t="s">
        <v>13</v>
      </c>
      <c r="B54" s="39">
        <v>41211</v>
      </c>
      <c r="C54" s="36">
        <f t="shared" si="1"/>
        <v>10</v>
      </c>
      <c r="D54" s="36">
        <f t="shared" si="2"/>
        <v>2012</v>
      </c>
      <c r="F54" s="1" t="s">
        <v>37</v>
      </c>
      <c r="G54" s="1" t="s">
        <v>35</v>
      </c>
      <c r="H54" s="6">
        <v>38330</v>
      </c>
      <c r="I54" s="1">
        <v>10762</v>
      </c>
      <c r="J54" s="7">
        <v>4337</v>
      </c>
      <c r="K54" s="1">
        <f t="shared" si="3"/>
        <v>12</v>
      </c>
      <c r="L54" s="1">
        <f t="shared" si="4"/>
        <v>2004</v>
      </c>
      <c r="N54" s="35" t="str">
        <f t="shared" si="5"/>
        <v>12</v>
      </c>
      <c r="O54" s="1" t="str">
        <f t="shared" si="6"/>
        <v>Dec</v>
      </c>
      <c r="P54" s="1" t="str">
        <f t="shared" si="0"/>
        <v>December</v>
      </c>
      <c r="Q54" s="35"/>
      <c r="S54" s="1">
        <f t="shared" si="7"/>
        <v>12</v>
      </c>
    </row>
    <row r="55" spans="1:19" customFormat="1" x14ac:dyDescent="0.3">
      <c r="A55" s="26" t="s">
        <v>12</v>
      </c>
      <c r="B55" s="38">
        <v>41210</v>
      </c>
      <c r="C55" s="36">
        <f t="shared" si="1"/>
        <v>10</v>
      </c>
      <c r="D55" s="36">
        <f t="shared" si="2"/>
        <v>2012</v>
      </c>
      <c r="E55" s="1"/>
      <c r="F55" s="26" t="s">
        <v>37</v>
      </c>
      <c r="G55" s="26" t="s">
        <v>32</v>
      </c>
      <c r="H55" s="27">
        <v>38449</v>
      </c>
      <c r="I55" s="26">
        <v>10990</v>
      </c>
      <c r="J55" s="28">
        <v>4288.8500000000004</v>
      </c>
      <c r="K55" s="1">
        <f t="shared" si="3"/>
        <v>4</v>
      </c>
      <c r="L55" s="1">
        <f t="shared" si="4"/>
        <v>2005</v>
      </c>
      <c r="M55" s="1"/>
      <c r="N55" s="35" t="str">
        <f t="shared" si="5"/>
        <v>04</v>
      </c>
      <c r="O55" s="1" t="str">
        <f t="shared" si="6"/>
        <v>Apr</v>
      </c>
      <c r="P55" s="1" t="str">
        <f t="shared" si="0"/>
        <v>April</v>
      </c>
      <c r="S55" s="1">
        <f t="shared" si="7"/>
        <v>4</v>
      </c>
    </row>
    <row r="56" spans="1:19" x14ac:dyDescent="0.3">
      <c r="A56" s="1" t="s">
        <v>11</v>
      </c>
      <c r="B56" s="39">
        <v>41209</v>
      </c>
      <c r="C56" s="36">
        <f t="shared" si="1"/>
        <v>10</v>
      </c>
      <c r="D56" s="36">
        <f t="shared" si="2"/>
        <v>2012</v>
      </c>
      <c r="F56" s="1" t="s">
        <v>37</v>
      </c>
      <c r="G56" s="1" t="s">
        <v>35</v>
      </c>
      <c r="H56" s="6">
        <v>38119</v>
      </c>
      <c r="I56" s="1">
        <v>10530</v>
      </c>
      <c r="J56" s="7">
        <v>4180</v>
      </c>
      <c r="K56" s="1">
        <f t="shared" si="3"/>
        <v>5</v>
      </c>
      <c r="L56" s="1">
        <f t="shared" si="4"/>
        <v>2004</v>
      </c>
      <c r="N56" s="35" t="str">
        <f t="shared" si="5"/>
        <v>05</v>
      </c>
      <c r="O56" s="1" t="str">
        <f t="shared" si="6"/>
        <v>May</v>
      </c>
      <c r="P56" s="1" t="str">
        <f t="shared" si="0"/>
        <v>May</v>
      </c>
      <c r="Q56" s="35"/>
      <c r="S56" s="1">
        <f t="shared" si="7"/>
        <v>5</v>
      </c>
    </row>
    <row r="57" spans="1:19" x14ac:dyDescent="0.3">
      <c r="A57" s="1" t="s">
        <v>18</v>
      </c>
      <c r="B57" s="39">
        <v>41208</v>
      </c>
      <c r="C57" s="36">
        <f t="shared" si="1"/>
        <v>10</v>
      </c>
      <c r="D57" s="36">
        <f t="shared" si="2"/>
        <v>2012</v>
      </c>
      <c r="F57" s="1" t="s">
        <v>37</v>
      </c>
      <c r="G57" s="1" t="s">
        <v>38</v>
      </c>
      <c r="H57" s="6">
        <v>38112</v>
      </c>
      <c r="I57" s="1">
        <v>10518</v>
      </c>
      <c r="J57" s="7">
        <v>4150.05</v>
      </c>
      <c r="K57" s="1">
        <f t="shared" si="3"/>
        <v>5</v>
      </c>
      <c r="L57" s="1">
        <f t="shared" si="4"/>
        <v>2004</v>
      </c>
      <c r="N57" s="35" t="str">
        <f t="shared" si="5"/>
        <v>05</v>
      </c>
      <c r="O57" s="1" t="str">
        <f t="shared" si="6"/>
        <v>May</v>
      </c>
      <c r="P57" s="1" t="str">
        <f t="shared" si="0"/>
        <v>May</v>
      </c>
      <c r="Q57" s="35"/>
      <c r="S57" s="1">
        <f t="shared" si="7"/>
        <v>5</v>
      </c>
    </row>
    <row r="58" spans="1:19" customFormat="1" x14ac:dyDescent="0.3">
      <c r="A58" s="26" t="s">
        <v>17</v>
      </c>
      <c r="B58" s="38">
        <v>41207</v>
      </c>
      <c r="C58" s="36">
        <f t="shared" si="1"/>
        <v>10</v>
      </c>
      <c r="D58" s="36">
        <f t="shared" si="2"/>
        <v>2012</v>
      </c>
      <c r="E58" s="1"/>
      <c r="F58" s="26" t="s">
        <v>37</v>
      </c>
      <c r="G58" s="26" t="s">
        <v>33</v>
      </c>
      <c r="H58" s="27">
        <v>38197</v>
      </c>
      <c r="I58" s="26">
        <v>10605</v>
      </c>
      <c r="J58" s="28">
        <v>4109.6899999999996</v>
      </c>
      <c r="K58" s="1">
        <f t="shared" si="3"/>
        <v>7</v>
      </c>
      <c r="L58" s="1">
        <f t="shared" si="4"/>
        <v>2004</v>
      </c>
      <c r="M58" s="1"/>
      <c r="N58" s="35" t="str">
        <f t="shared" si="5"/>
        <v>07</v>
      </c>
      <c r="O58" s="1" t="str">
        <f t="shared" si="6"/>
        <v>Jul</v>
      </c>
      <c r="P58" s="1" t="str">
        <f t="shared" si="0"/>
        <v>July</v>
      </c>
      <c r="S58" s="1">
        <f t="shared" si="7"/>
        <v>7</v>
      </c>
    </row>
    <row r="59" spans="1:19" x14ac:dyDescent="0.3">
      <c r="A59" s="1" t="s">
        <v>16</v>
      </c>
      <c r="B59" s="39">
        <v>41206</v>
      </c>
      <c r="C59" s="36">
        <f t="shared" si="1"/>
        <v>10</v>
      </c>
      <c r="D59" s="36">
        <f t="shared" si="2"/>
        <v>2012</v>
      </c>
      <c r="F59" s="1" t="s">
        <v>29</v>
      </c>
      <c r="G59" s="1" t="s">
        <v>39</v>
      </c>
      <c r="H59" s="6">
        <v>38431</v>
      </c>
      <c r="I59" s="1">
        <v>10941</v>
      </c>
      <c r="J59" s="7">
        <v>4011.75</v>
      </c>
      <c r="K59" s="1">
        <f t="shared" si="3"/>
        <v>3</v>
      </c>
      <c r="L59" s="1">
        <f t="shared" si="4"/>
        <v>2005</v>
      </c>
      <c r="N59" s="35" t="str">
        <f t="shared" si="5"/>
        <v>03</v>
      </c>
      <c r="O59" s="1" t="str">
        <f t="shared" si="6"/>
        <v>Mar</v>
      </c>
      <c r="P59" s="1" t="str">
        <f t="shared" si="0"/>
        <v>March</v>
      </c>
      <c r="Q59" s="35"/>
      <c r="S59" s="1">
        <f t="shared" si="7"/>
        <v>3</v>
      </c>
    </row>
    <row r="60" spans="1:19" x14ac:dyDescent="0.3">
      <c r="A60" s="1" t="s">
        <v>15</v>
      </c>
      <c r="B60" s="39">
        <v>41205</v>
      </c>
      <c r="C60" s="36">
        <f t="shared" si="1"/>
        <v>10</v>
      </c>
      <c r="D60" s="36">
        <f t="shared" si="2"/>
        <v>2012</v>
      </c>
      <c r="F60" s="1" t="s">
        <v>29</v>
      </c>
      <c r="G60" s="1" t="s">
        <v>39</v>
      </c>
      <c r="H60" s="6">
        <v>38050</v>
      </c>
      <c r="I60" s="1">
        <v>10458</v>
      </c>
      <c r="J60" s="7">
        <v>3891</v>
      </c>
      <c r="K60" s="1">
        <f t="shared" si="3"/>
        <v>3</v>
      </c>
      <c r="L60" s="1">
        <f t="shared" si="4"/>
        <v>2004</v>
      </c>
      <c r="N60" s="35" t="str">
        <f t="shared" si="5"/>
        <v>03</v>
      </c>
      <c r="O60" s="1" t="str">
        <f t="shared" si="6"/>
        <v>Mar</v>
      </c>
      <c r="P60" s="1" t="str">
        <f t="shared" si="0"/>
        <v>March</v>
      </c>
      <c r="Q60" s="35"/>
      <c r="S60" s="1">
        <f t="shared" si="7"/>
        <v>3</v>
      </c>
    </row>
    <row r="61" spans="1:19" customFormat="1" x14ac:dyDescent="0.3">
      <c r="A61" s="26" t="s">
        <v>14</v>
      </c>
      <c r="B61" s="38">
        <v>41204</v>
      </c>
      <c r="C61" s="36">
        <f t="shared" si="1"/>
        <v>10</v>
      </c>
      <c r="D61" s="36">
        <f t="shared" si="2"/>
        <v>2012</v>
      </c>
      <c r="E61" s="1"/>
      <c r="F61" s="26" t="s">
        <v>37</v>
      </c>
      <c r="G61" s="26" t="s">
        <v>33</v>
      </c>
      <c r="H61" s="27">
        <v>37996</v>
      </c>
      <c r="I61" s="26">
        <v>10401</v>
      </c>
      <c r="J61" s="28">
        <v>3868.6</v>
      </c>
      <c r="K61" s="1">
        <f t="shared" si="3"/>
        <v>1</v>
      </c>
      <c r="L61" s="1">
        <f t="shared" si="4"/>
        <v>2004</v>
      </c>
      <c r="M61" s="1"/>
      <c r="N61" s="35" t="str">
        <f t="shared" si="5"/>
        <v>01</v>
      </c>
      <c r="O61" s="1" t="str">
        <f t="shared" si="6"/>
        <v>Jan</v>
      </c>
      <c r="P61" s="1" t="str">
        <f t="shared" si="0"/>
        <v>January</v>
      </c>
      <c r="S61" s="1">
        <f t="shared" si="7"/>
        <v>1</v>
      </c>
    </row>
    <row r="62" spans="1:19" x14ac:dyDescent="0.3">
      <c r="A62" s="1" t="s">
        <v>13</v>
      </c>
      <c r="B62" s="39">
        <v>41203</v>
      </c>
      <c r="C62" s="36">
        <f t="shared" si="1"/>
        <v>10</v>
      </c>
      <c r="D62" s="36">
        <f t="shared" si="2"/>
        <v>2012</v>
      </c>
      <c r="F62" s="1" t="s">
        <v>37</v>
      </c>
      <c r="G62" s="1" t="s">
        <v>38</v>
      </c>
      <c r="H62" s="6">
        <v>38058</v>
      </c>
      <c r="I62" s="1">
        <v>10451</v>
      </c>
      <c r="J62" s="7">
        <v>3849.66</v>
      </c>
      <c r="K62" s="1">
        <f t="shared" si="3"/>
        <v>3</v>
      </c>
      <c r="L62" s="1">
        <f t="shared" si="4"/>
        <v>2004</v>
      </c>
      <c r="N62" s="35" t="str">
        <f t="shared" si="5"/>
        <v>03</v>
      </c>
      <c r="O62" s="1" t="str">
        <f t="shared" si="6"/>
        <v>Mar</v>
      </c>
      <c r="P62" s="1" t="str">
        <f t="shared" si="0"/>
        <v>March</v>
      </c>
      <c r="Q62" s="35"/>
      <c r="S62" s="1">
        <f t="shared" si="7"/>
        <v>3</v>
      </c>
    </row>
    <row r="63" spans="1:19" customFormat="1" x14ac:dyDescent="0.3">
      <c r="A63" s="26" t="s">
        <v>12</v>
      </c>
      <c r="B63" s="38">
        <v>41202</v>
      </c>
      <c r="C63" s="36">
        <f t="shared" si="1"/>
        <v>10</v>
      </c>
      <c r="D63" s="36">
        <f t="shared" si="2"/>
        <v>2012</v>
      </c>
      <c r="E63" s="1"/>
      <c r="F63" s="26" t="s">
        <v>29</v>
      </c>
      <c r="G63" s="26" t="s">
        <v>34</v>
      </c>
      <c r="H63" s="27">
        <v>38256</v>
      </c>
      <c r="I63" s="26">
        <v>10672</v>
      </c>
      <c r="J63" s="28">
        <v>3815.25</v>
      </c>
      <c r="K63" s="1">
        <f t="shared" si="3"/>
        <v>9</v>
      </c>
      <c r="L63" s="1">
        <f t="shared" si="4"/>
        <v>2004</v>
      </c>
      <c r="M63" s="1"/>
      <c r="N63" s="35" t="str">
        <f t="shared" si="5"/>
        <v>09</v>
      </c>
      <c r="O63" s="1" t="str">
        <f t="shared" si="6"/>
        <v>Sep</v>
      </c>
      <c r="P63" s="1" t="str">
        <f t="shared" si="0"/>
        <v>September</v>
      </c>
      <c r="S63" s="1">
        <f t="shared" si="7"/>
        <v>9</v>
      </c>
    </row>
    <row r="64" spans="1:19" x14ac:dyDescent="0.3">
      <c r="A64" s="1" t="s">
        <v>11</v>
      </c>
      <c r="B64" s="39">
        <v>41201</v>
      </c>
      <c r="C64" s="36">
        <f t="shared" si="1"/>
        <v>10</v>
      </c>
      <c r="D64" s="36">
        <f t="shared" si="2"/>
        <v>2012</v>
      </c>
      <c r="F64" s="1" t="s">
        <v>37</v>
      </c>
      <c r="G64" s="1" t="s">
        <v>36</v>
      </c>
      <c r="H64" s="6">
        <v>38382</v>
      </c>
      <c r="I64" s="1">
        <v>10845</v>
      </c>
      <c r="J64" s="7">
        <v>3812.7</v>
      </c>
      <c r="K64" s="1">
        <f t="shared" si="3"/>
        <v>1</v>
      </c>
      <c r="L64" s="1">
        <f t="shared" si="4"/>
        <v>2005</v>
      </c>
      <c r="N64" s="35" t="str">
        <f t="shared" si="5"/>
        <v>01</v>
      </c>
      <c r="O64" s="1" t="str">
        <f t="shared" si="6"/>
        <v>Jan</v>
      </c>
      <c r="P64" s="1" t="str">
        <f t="shared" si="0"/>
        <v>January</v>
      </c>
      <c r="Q64" s="35"/>
      <c r="S64" s="1">
        <f t="shared" si="7"/>
        <v>1</v>
      </c>
    </row>
    <row r="65" spans="1:19" x14ac:dyDescent="0.3">
      <c r="A65" s="1" t="s">
        <v>18</v>
      </c>
      <c r="B65" s="39">
        <v>41200</v>
      </c>
      <c r="C65" s="36">
        <f t="shared" si="1"/>
        <v>10</v>
      </c>
      <c r="D65" s="36">
        <f t="shared" si="2"/>
        <v>2012</v>
      </c>
      <c r="F65" s="1" t="s">
        <v>37</v>
      </c>
      <c r="G65" s="1" t="s">
        <v>36</v>
      </c>
      <c r="H65" s="6">
        <v>37903</v>
      </c>
      <c r="I65" s="1">
        <v>10305</v>
      </c>
      <c r="J65" s="7">
        <v>3741.3</v>
      </c>
      <c r="K65" s="1">
        <f t="shared" si="3"/>
        <v>10</v>
      </c>
      <c r="L65" s="1">
        <f t="shared" si="4"/>
        <v>2003</v>
      </c>
      <c r="N65" s="35" t="str">
        <f t="shared" si="5"/>
        <v>10</v>
      </c>
      <c r="O65" s="1" t="str">
        <f t="shared" si="6"/>
        <v>Oct</v>
      </c>
      <c r="P65" s="1" t="str">
        <f t="shared" si="0"/>
        <v>October</v>
      </c>
      <c r="Q65" s="35"/>
      <c r="S65" s="1">
        <f t="shared" si="7"/>
        <v>10</v>
      </c>
    </row>
    <row r="66" spans="1:19" x14ac:dyDescent="0.3">
      <c r="A66" s="1" t="s">
        <v>17</v>
      </c>
      <c r="B66" s="39">
        <v>41199</v>
      </c>
      <c r="C66" s="36">
        <f t="shared" si="1"/>
        <v>10</v>
      </c>
      <c r="D66" s="36">
        <f t="shared" si="2"/>
        <v>2012</v>
      </c>
      <c r="F66" s="1" t="s">
        <v>37</v>
      </c>
      <c r="G66" s="1" t="s">
        <v>36</v>
      </c>
      <c r="H66" s="6">
        <v>38473</v>
      </c>
      <c r="I66" s="1">
        <v>11056</v>
      </c>
      <c r="J66" s="7">
        <v>3740</v>
      </c>
      <c r="K66" s="1">
        <f t="shared" si="3"/>
        <v>5</v>
      </c>
      <c r="L66" s="1">
        <f t="shared" si="4"/>
        <v>2005</v>
      </c>
      <c r="N66" s="35" t="str">
        <f t="shared" si="5"/>
        <v>05</v>
      </c>
      <c r="O66" s="1" t="str">
        <f t="shared" si="6"/>
        <v>May</v>
      </c>
      <c r="P66" s="1" t="str">
        <f t="shared" ref="P66:P129" si="8">TEXT(H66, "mmmm")</f>
        <v>May</v>
      </c>
      <c r="Q66" s="35"/>
      <c r="S66" s="1">
        <f t="shared" si="7"/>
        <v>5</v>
      </c>
    </row>
    <row r="67" spans="1:19" customFormat="1" x14ac:dyDescent="0.3">
      <c r="A67" s="26" t="s">
        <v>16</v>
      </c>
      <c r="B67" s="38">
        <v>41198</v>
      </c>
      <c r="C67" s="36">
        <f t="shared" ref="C67:C130" si="9">MONTH(B67)</f>
        <v>10</v>
      </c>
      <c r="D67" s="36">
        <f t="shared" ref="D67:D130" si="10">YEAR(B67)</f>
        <v>2012</v>
      </c>
      <c r="E67" s="1"/>
      <c r="F67" s="26" t="s">
        <v>37</v>
      </c>
      <c r="G67" s="26" t="s">
        <v>33</v>
      </c>
      <c r="H67" s="27">
        <v>38352</v>
      </c>
      <c r="I67" s="26">
        <v>10789</v>
      </c>
      <c r="J67" s="28">
        <v>3687</v>
      </c>
      <c r="K67" s="1">
        <f t="shared" ref="K67:K130" si="11">MONTH(H67)</f>
        <v>12</v>
      </c>
      <c r="L67" s="1">
        <f t="shared" ref="L67:L130" si="12">YEAR(H67)</f>
        <v>2004</v>
      </c>
      <c r="M67" s="1"/>
      <c r="N67" s="35" t="str">
        <f t="shared" ref="N67:N130" si="13">TEXT(H67, "MM")</f>
        <v>12</v>
      </c>
      <c r="O67" s="1" t="str">
        <f t="shared" ref="O67:O130" si="14">TEXT(H67, "mmm")</f>
        <v>Dec</v>
      </c>
      <c r="P67" s="1" t="str">
        <f t="shared" si="8"/>
        <v>December</v>
      </c>
      <c r="S67" s="1">
        <f t="shared" ref="S67:S130" si="15">MONTH(DATEVALUE(P67 &amp; 1))</f>
        <v>12</v>
      </c>
    </row>
    <row r="68" spans="1:19" x14ac:dyDescent="0.3">
      <c r="A68" s="1" t="s">
        <v>15</v>
      </c>
      <c r="B68" s="39">
        <v>41197</v>
      </c>
      <c r="C68" s="36">
        <f t="shared" si="9"/>
        <v>10</v>
      </c>
      <c r="D68" s="36">
        <f t="shared" si="10"/>
        <v>2012</v>
      </c>
      <c r="F68" s="1" t="s">
        <v>37</v>
      </c>
      <c r="G68" s="1" t="s">
        <v>35</v>
      </c>
      <c r="H68" s="6">
        <v>38340</v>
      </c>
      <c r="I68" s="1">
        <v>10772</v>
      </c>
      <c r="J68" s="7">
        <v>3603.22</v>
      </c>
      <c r="K68" s="1">
        <f t="shared" si="11"/>
        <v>12</v>
      </c>
      <c r="L68" s="1">
        <f t="shared" si="12"/>
        <v>2004</v>
      </c>
      <c r="N68" s="35" t="str">
        <f t="shared" si="13"/>
        <v>12</v>
      </c>
      <c r="O68" s="1" t="str">
        <f t="shared" si="14"/>
        <v>Dec</v>
      </c>
      <c r="P68" s="1" t="str">
        <f t="shared" si="8"/>
        <v>December</v>
      </c>
      <c r="Q68" s="35"/>
      <c r="S68" s="1">
        <f t="shared" si="15"/>
        <v>12</v>
      </c>
    </row>
    <row r="69" spans="1:19" x14ac:dyDescent="0.3">
      <c r="A69" s="1" t="s">
        <v>14</v>
      </c>
      <c r="B69" s="39">
        <v>41196</v>
      </c>
      <c r="C69" s="36">
        <f t="shared" si="9"/>
        <v>10</v>
      </c>
      <c r="D69" s="36">
        <f t="shared" si="10"/>
        <v>2012</v>
      </c>
      <c r="F69" s="1" t="s">
        <v>37</v>
      </c>
      <c r="G69" s="1" t="s">
        <v>38</v>
      </c>
      <c r="H69" s="6">
        <v>37813</v>
      </c>
      <c r="I69" s="1">
        <v>10252</v>
      </c>
      <c r="J69" s="7">
        <v>3597.9</v>
      </c>
      <c r="K69" s="1">
        <f t="shared" si="11"/>
        <v>7</v>
      </c>
      <c r="L69" s="1">
        <f t="shared" si="12"/>
        <v>2003</v>
      </c>
      <c r="N69" s="35" t="str">
        <f t="shared" si="13"/>
        <v>07</v>
      </c>
      <c r="O69" s="1" t="str">
        <f t="shared" si="14"/>
        <v>Jul</v>
      </c>
      <c r="P69" s="1" t="str">
        <f t="shared" si="8"/>
        <v>July</v>
      </c>
      <c r="Q69" s="35"/>
      <c r="S69" s="1">
        <f t="shared" si="15"/>
        <v>7</v>
      </c>
    </row>
    <row r="70" spans="1:19" x14ac:dyDescent="0.3">
      <c r="A70" s="1" t="s">
        <v>13</v>
      </c>
      <c r="B70" s="39">
        <v>41195</v>
      </c>
      <c r="C70" s="36">
        <f t="shared" si="9"/>
        <v>10</v>
      </c>
      <c r="D70" s="36">
        <f t="shared" si="10"/>
        <v>2012</v>
      </c>
      <c r="F70" s="1" t="s">
        <v>37</v>
      </c>
      <c r="G70" s="1" t="s">
        <v>36</v>
      </c>
      <c r="H70" s="6">
        <v>38434</v>
      </c>
      <c r="I70" s="1">
        <v>10962</v>
      </c>
      <c r="J70" s="7">
        <v>3584</v>
      </c>
      <c r="K70" s="1">
        <f t="shared" si="11"/>
        <v>3</v>
      </c>
      <c r="L70" s="1">
        <f t="shared" si="12"/>
        <v>2005</v>
      </c>
      <c r="N70" s="35" t="str">
        <f t="shared" si="13"/>
        <v>03</v>
      </c>
      <c r="O70" s="1" t="str">
        <f t="shared" si="14"/>
        <v>Mar</v>
      </c>
      <c r="P70" s="1" t="str">
        <f t="shared" si="8"/>
        <v>March</v>
      </c>
      <c r="Q70" s="35"/>
      <c r="S70" s="1">
        <f t="shared" si="15"/>
        <v>3</v>
      </c>
    </row>
    <row r="71" spans="1:19" x14ac:dyDescent="0.3">
      <c r="A71" s="1" t="s">
        <v>12</v>
      </c>
      <c r="B71" s="39">
        <v>41194</v>
      </c>
      <c r="C71" s="36">
        <f t="shared" si="9"/>
        <v>10</v>
      </c>
      <c r="D71" s="36">
        <f t="shared" si="10"/>
        <v>2012</v>
      </c>
      <c r="F71" s="1" t="s">
        <v>37</v>
      </c>
      <c r="G71" s="1" t="s">
        <v>35</v>
      </c>
      <c r="H71" s="6">
        <v>38452</v>
      </c>
      <c r="I71" s="1">
        <v>10988</v>
      </c>
      <c r="J71" s="7">
        <v>3574.8</v>
      </c>
      <c r="K71" s="1">
        <f t="shared" si="11"/>
        <v>4</v>
      </c>
      <c r="L71" s="1">
        <f t="shared" si="12"/>
        <v>2005</v>
      </c>
      <c r="N71" s="35" t="str">
        <f t="shared" si="13"/>
        <v>04</v>
      </c>
      <c r="O71" s="1" t="str">
        <f t="shared" si="14"/>
        <v>Apr</v>
      </c>
      <c r="P71" s="1" t="str">
        <f t="shared" si="8"/>
        <v>April</v>
      </c>
      <c r="Q71" s="35"/>
      <c r="S71" s="1">
        <f t="shared" si="15"/>
        <v>4</v>
      </c>
    </row>
    <row r="72" spans="1:19" customFormat="1" x14ac:dyDescent="0.3">
      <c r="A72" s="26" t="s">
        <v>11</v>
      </c>
      <c r="B72" s="38">
        <v>41193</v>
      </c>
      <c r="C72" s="36">
        <f t="shared" si="9"/>
        <v>10</v>
      </c>
      <c r="D72" s="36">
        <f t="shared" si="10"/>
        <v>2012</v>
      </c>
      <c r="E72" s="1"/>
      <c r="F72" s="26" t="s">
        <v>29</v>
      </c>
      <c r="G72" s="26" t="s">
        <v>30</v>
      </c>
      <c r="H72" s="27">
        <v>38137</v>
      </c>
      <c r="I72" s="26">
        <v>10549</v>
      </c>
      <c r="J72" s="28">
        <v>3554.27</v>
      </c>
      <c r="K72" s="1">
        <f t="shared" si="11"/>
        <v>5</v>
      </c>
      <c r="L72" s="1">
        <f t="shared" si="12"/>
        <v>2004</v>
      </c>
      <c r="M72" s="1"/>
      <c r="N72" s="35" t="str">
        <f t="shared" si="13"/>
        <v>05</v>
      </c>
      <c r="O72" s="1" t="str">
        <f t="shared" si="14"/>
        <v>May</v>
      </c>
      <c r="P72" s="1" t="str">
        <f t="shared" si="8"/>
        <v>May</v>
      </c>
      <c r="S72" s="1">
        <f t="shared" si="15"/>
        <v>5</v>
      </c>
    </row>
    <row r="73" spans="1:19" x14ac:dyDescent="0.3">
      <c r="A73" s="1" t="s">
        <v>18</v>
      </c>
      <c r="B73" s="39">
        <v>41192</v>
      </c>
      <c r="C73" s="36">
        <f t="shared" si="9"/>
        <v>10</v>
      </c>
      <c r="D73" s="36">
        <f t="shared" si="10"/>
        <v>2012</v>
      </c>
      <c r="F73" s="1" t="s">
        <v>37</v>
      </c>
      <c r="G73" s="1" t="s">
        <v>38</v>
      </c>
      <c r="H73" s="6">
        <v>37839</v>
      </c>
      <c r="I73" s="1">
        <v>10267</v>
      </c>
      <c r="J73" s="7">
        <v>3536.6</v>
      </c>
      <c r="K73" s="1">
        <f t="shared" si="11"/>
        <v>8</v>
      </c>
      <c r="L73" s="1">
        <f t="shared" si="12"/>
        <v>2003</v>
      </c>
      <c r="N73" s="35" t="str">
        <f t="shared" si="13"/>
        <v>08</v>
      </c>
      <c r="O73" s="1" t="str">
        <f t="shared" si="14"/>
        <v>Aug</v>
      </c>
      <c r="P73" s="1" t="str">
        <f t="shared" si="8"/>
        <v>August</v>
      </c>
      <c r="Q73" s="35"/>
      <c r="S73" s="1">
        <f t="shared" si="15"/>
        <v>8</v>
      </c>
    </row>
    <row r="74" spans="1:19" x14ac:dyDescent="0.3">
      <c r="A74" s="1" t="s">
        <v>17</v>
      </c>
      <c r="B74" s="39">
        <v>41191</v>
      </c>
      <c r="C74" s="36">
        <f t="shared" si="9"/>
        <v>10</v>
      </c>
      <c r="D74" s="36">
        <f t="shared" si="10"/>
        <v>2012</v>
      </c>
      <c r="F74" s="1" t="s">
        <v>37</v>
      </c>
      <c r="G74" s="1" t="s">
        <v>38</v>
      </c>
      <c r="H74" s="6">
        <v>38400</v>
      </c>
      <c r="I74" s="1">
        <v>10861</v>
      </c>
      <c r="J74" s="7">
        <v>3523.4</v>
      </c>
      <c r="K74" s="1">
        <f t="shared" si="11"/>
        <v>2</v>
      </c>
      <c r="L74" s="1">
        <f t="shared" si="12"/>
        <v>2005</v>
      </c>
      <c r="N74" s="35" t="str">
        <f t="shared" si="13"/>
        <v>02</v>
      </c>
      <c r="O74" s="1" t="str">
        <f t="shared" si="14"/>
        <v>Feb</v>
      </c>
      <c r="P74" s="1" t="str">
        <f t="shared" si="8"/>
        <v>February</v>
      </c>
      <c r="Q74" s="35"/>
      <c r="S74" s="1">
        <f t="shared" si="15"/>
        <v>2</v>
      </c>
    </row>
    <row r="75" spans="1:19" customFormat="1" x14ac:dyDescent="0.3">
      <c r="A75" s="26" t="s">
        <v>16</v>
      </c>
      <c r="B75" s="38">
        <v>41190</v>
      </c>
      <c r="C75" s="36">
        <f t="shared" si="9"/>
        <v>10</v>
      </c>
      <c r="D75" s="36">
        <f t="shared" si="10"/>
        <v>2012</v>
      </c>
      <c r="E75" s="1"/>
      <c r="F75" s="26" t="s">
        <v>29</v>
      </c>
      <c r="G75" s="26" t="s">
        <v>30</v>
      </c>
      <c r="H75" s="27">
        <v>37951</v>
      </c>
      <c r="I75" s="26">
        <v>10359</v>
      </c>
      <c r="J75" s="28">
        <v>3471.68</v>
      </c>
      <c r="K75" s="1">
        <f t="shared" si="11"/>
        <v>11</v>
      </c>
      <c r="L75" s="1">
        <f t="shared" si="12"/>
        <v>2003</v>
      </c>
      <c r="M75" s="1"/>
      <c r="N75" s="35" t="str">
        <f t="shared" si="13"/>
        <v>11</v>
      </c>
      <c r="O75" s="1" t="str">
        <f t="shared" si="14"/>
        <v>Nov</v>
      </c>
      <c r="P75" s="1" t="str">
        <f t="shared" si="8"/>
        <v>November</v>
      </c>
      <c r="S75" s="1">
        <f t="shared" si="15"/>
        <v>11</v>
      </c>
    </row>
    <row r="76" spans="1:19" customFormat="1" x14ac:dyDescent="0.3">
      <c r="A76" s="1" t="s">
        <v>15</v>
      </c>
      <c r="B76" s="39">
        <v>41189</v>
      </c>
      <c r="C76" s="36">
        <f t="shared" si="9"/>
        <v>10</v>
      </c>
      <c r="D76" s="36">
        <f t="shared" si="10"/>
        <v>2012</v>
      </c>
      <c r="E76" s="1"/>
      <c r="F76" s="1" t="s">
        <v>37</v>
      </c>
      <c r="G76" s="1" t="s">
        <v>33</v>
      </c>
      <c r="H76" s="6">
        <v>38289</v>
      </c>
      <c r="I76" s="1">
        <v>10718</v>
      </c>
      <c r="J76" s="7">
        <v>3463</v>
      </c>
      <c r="K76" s="1">
        <f t="shared" si="11"/>
        <v>10</v>
      </c>
      <c r="L76" s="1">
        <f t="shared" si="12"/>
        <v>2004</v>
      </c>
      <c r="M76" s="1"/>
      <c r="N76" s="35" t="str">
        <f t="shared" si="13"/>
        <v>10</v>
      </c>
      <c r="O76" s="1" t="str">
        <f t="shared" si="14"/>
        <v>Oct</v>
      </c>
      <c r="P76" s="1" t="str">
        <f t="shared" si="8"/>
        <v>October</v>
      </c>
      <c r="S76" s="1">
        <f t="shared" si="15"/>
        <v>10</v>
      </c>
    </row>
    <row r="77" spans="1:19" x14ac:dyDescent="0.3">
      <c r="A77" s="1" t="s">
        <v>14</v>
      </c>
      <c r="B77" s="39">
        <v>41188</v>
      </c>
      <c r="C77" s="36">
        <f t="shared" si="9"/>
        <v>10</v>
      </c>
      <c r="D77" s="36">
        <f t="shared" si="10"/>
        <v>2012</v>
      </c>
      <c r="F77" s="1" t="s">
        <v>37</v>
      </c>
      <c r="G77" s="1" t="s">
        <v>38</v>
      </c>
      <c r="H77" s="6">
        <v>38277</v>
      </c>
      <c r="I77" s="1">
        <v>10698</v>
      </c>
      <c r="J77" s="7">
        <v>3436.45</v>
      </c>
      <c r="K77" s="1">
        <f t="shared" si="11"/>
        <v>10</v>
      </c>
      <c r="L77" s="1">
        <f t="shared" si="12"/>
        <v>2004</v>
      </c>
      <c r="N77" s="35" t="str">
        <f t="shared" si="13"/>
        <v>10</v>
      </c>
      <c r="O77" s="1" t="str">
        <f t="shared" si="14"/>
        <v>Oct</v>
      </c>
      <c r="P77" s="1" t="str">
        <f t="shared" si="8"/>
        <v>October</v>
      </c>
      <c r="Q77" s="35"/>
      <c r="S77" s="1">
        <f t="shared" si="15"/>
        <v>10</v>
      </c>
    </row>
    <row r="78" spans="1:19" customFormat="1" x14ac:dyDescent="0.3">
      <c r="A78" s="26" t="s">
        <v>13</v>
      </c>
      <c r="B78" s="38">
        <v>41187</v>
      </c>
      <c r="C78" s="36">
        <f t="shared" si="9"/>
        <v>10</v>
      </c>
      <c r="D78" s="36">
        <f t="shared" si="10"/>
        <v>2012</v>
      </c>
      <c r="E78" s="1"/>
      <c r="F78" s="26" t="s">
        <v>37</v>
      </c>
      <c r="G78" s="26" t="s">
        <v>33</v>
      </c>
      <c r="H78" s="27">
        <v>38311</v>
      </c>
      <c r="I78" s="26">
        <v>10709</v>
      </c>
      <c r="J78" s="28">
        <v>3424</v>
      </c>
      <c r="K78" s="1">
        <f t="shared" si="11"/>
        <v>11</v>
      </c>
      <c r="L78" s="1">
        <f t="shared" si="12"/>
        <v>2004</v>
      </c>
      <c r="M78" s="1"/>
      <c r="N78" s="35" t="str">
        <f t="shared" si="13"/>
        <v>11</v>
      </c>
      <c r="O78" s="1" t="str">
        <f t="shared" si="14"/>
        <v>Nov</v>
      </c>
      <c r="P78" s="1" t="str">
        <f t="shared" si="8"/>
        <v>November</v>
      </c>
      <c r="S78" s="1">
        <f t="shared" si="15"/>
        <v>11</v>
      </c>
    </row>
    <row r="79" spans="1:19" customFormat="1" x14ac:dyDescent="0.3">
      <c r="A79" s="1" t="s">
        <v>12</v>
      </c>
      <c r="B79" s="39">
        <v>41186</v>
      </c>
      <c r="C79" s="36">
        <f t="shared" si="9"/>
        <v>10</v>
      </c>
      <c r="D79" s="36">
        <f t="shared" si="10"/>
        <v>2012</v>
      </c>
      <c r="E79" s="1"/>
      <c r="F79" s="1" t="s">
        <v>37</v>
      </c>
      <c r="G79" s="1" t="s">
        <v>32</v>
      </c>
      <c r="H79" s="6">
        <v>37929</v>
      </c>
      <c r="I79" s="1">
        <v>10339</v>
      </c>
      <c r="J79" s="7">
        <v>3354</v>
      </c>
      <c r="K79" s="1">
        <f t="shared" si="11"/>
        <v>11</v>
      </c>
      <c r="L79" s="1">
        <f t="shared" si="12"/>
        <v>2003</v>
      </c>
      <c r="M79" s="1"/>
      <c r="N79" s="35" t="str">
        <f t="shared" si="13"/>
        <v>11</v>
      </c>
      <c r="O79" s="1" t="str">
        <f t="shared" si="14"/>
        <v>Nov</v>
      </c>
      <c r="P79" s="1" t="str">
        <f t="shared" si="8"/>
        <v>November</v>
      </c>
      <c r="S79" s="1">
        <f t="shared" si="15"/>
        <v>11</v>
      </c>
    </row>
    <row r="80" spans="1:19" x14ac:dyDescent="0.3">
      <c r="A80" s="1" t="s">
        <v>11</v>
      </c>
      <c r="B80" s="39">
        <v>41185</v>
      </c>
      <c r="C80" s="36">
        <f t="shared" si="9"/>
        <v>10</v>
      </c>
      <c r="D80" s="36">
        <f t="shared" si="10"/>
        <v>2012</v>
      </c>
      <c r="F80" s="1" t="s">
        <v>29</v>
      </c>
      <c r="G80" s="1" t="s">
        <v>39</v>
      </c>
      <c r="H80" s="6">
        <v>38465</v>
      </c>
      <c r="I80" s="1">
        <v>11033</v>
      </c>
      <c r="J80" s="7">
        <v>3232.8</v>
      </c>
      <c r="K80" s="1">
        <f t="shared" si="11"/>
        <v>4</v>
      </c>
      <c r="L80" s="1">
        <f t="shared" si="12"/>
        <v>2005</v>
      </c>
      <c r="N80" s="35" t="str">
        <f t="shared" si="13"/>
        <v>04</v>
      </c>
      <c r="O80" s="1" t="str">
        <f t="shared" si="14"/>
        <v>Apr</v>
      </c>
      <c r="P80" s="1" t="str">
        <f t="shared" si="8"/>
        <v>April</v>
      </c>
      <c r="Q80" s="35"/>
      <c r="S80" s="1">
        <f t="shared" si="15"/>
        <v>4</v>
      </c>
    </row>
    <row r="81" spans="1:19" customFormat="1" x14ac:dyDescent="0.3">
      <c r="A81" s="26" t="s">
        <v>18</v>
      </c>
      <c r="B81" s="38">
        <v>41184</v>
      </c>
      <c r="C81" s="36">
        <f t="shared" si="9"/>
        <v>10</v>
      </c>
      <c r="D81" s="36">
        <f t="shared" si="10"/>
        <v>2012</v>
      </c>
      <c r="E81" s="1"/>
      <c r="F81" s="26" t="s">
        <v>37</v>
      </c>
      <c r="G81" s="26" t="s">
        <v>33</v>
      </c>
      <c r="H81" s="27">
        <v>38114</v>
      </c>
      <c r="I81" s="26">
        <v>10524</v>
      </c>
      <c r="J81" s="28">
        <v>3192.65</v>
      </c>
      <c r="K81" s="1">
        <f t="shared" si="11"/>
        <v>5</v>
      </c>
      <c r="L81" s="1">
        <f t="shared" si="12"/>
        <v>2004</v>
      </c>
      <c r="M81" s="1"/>
      <c r="N81" s="35" t="str">
        <f t="shared" si="13"/>
        <v>05</v>
      </c>
      <c r="O81" s="1" t="str">
        <f t="shared" si="14"/>
        <v>May</v>
      </c>
      <c r="P81" s="1" t="str">
        <f t="shared" si="8"/>
        <v>May</v>
      </c>
      <c r="S81" s="1">
        <f t="shared" si="15"/>
        <v>5</v>
      </c>
    </row>
    <row r="82" spans="1:19" x14ac:dyDescent="0.3">
      <c r="A82" s="1" t="s">
        <v>17</v>
      </c>
      <c r="B82" s="39">
        <v>41183</v>
      </c>
      <c r="C82" s="36">
        <f t="shared" si="9"/>
        <v>10</v>
      </c>
      <c r="D82" s="36">
        <f t="shared" si="10"/>
        <v>2012</v>
      </c>
      <c r="F82" s="1" t="s">
        <v>29</v>
      </c>
      <c r="G82" s="1" t="s">
        <v>39</v>
      </c>
      <c r="H82" s="6">
        <v>38080</v>
      </c>
      <c r="I82" s="1">
        <v>10490</v>
      </c>
      <c r="J82" s="7">
        <v>3163.2</v>
      </c>
      <c r="K82" s="1">
        <f t="shared" si="11"/>
        <v>4</v>
      </c>
      <c r="L82" s="1">
        <f t="shared" si="12"/>
        <v>2004</v>
      </c>
      <c r="N82" s="35" t="str">
        <f t="shared" si="13"/>
        <v>04</v>
      </c>
      <c r="O82" s="1" t="str">
        <f t="shared" si="14"/>
        <v>Apr</v>
      </c>
      <c r="P82" s="1" t="str">
        <f t="shared" si="8"/>
        <v>April</v>
      </c>
      <c r="Q82" s="35"/>
      <c r="S82" s="1">
        <f t="shared" si="15"/>
        <v>4</v>
      </c>
    </row>
    <row r="83" spans="1:19" x14ac:dyDescent="0.3">
      <c r="A83" s="1" t="s">
        <v>16</v>
      </c>
      <c r="B83" s="39">
        <v>41182</v>
      </c>
      <c r="C83" s="36">
        <f t="shared" si="9"/>
        <v>9</v>
      </c>
      <c r="D83" s="36">
        <f t="shared" si="10"/>
        <v>2012</v>
      </c>
      <c r="F83" s="1" t="s">
        <v>37</v>
      </c>
      <c r="G83" s="1" t="s">
        <v>38</v>
      </c>
      <c r="H83" s="6">
        <v>38267</v>
      </c>
      <c r="I83" s="1">
        <v>10688</v>
      </c>
      <c r="J83" s="7">
        <v>3160.6</v>
      </c>
      <c r="K83" s="1">
        <f t="shared" si="11"/>
        <v>10</v>
      </c>
      <c r="L83" s="1">
        <f t="shared" si="12"/>
        <v>2004</v>
      </c>
      <c r="N83" s="35" t="str">
        <f t="shared" si="13"/>
        <v>10</v>
      </c>
      <c r="O83" s="1" t="str">
        <f t="shared" si="14"/>
        <v>Oct</v>
      </c>
      <c r="P83" s="1" t="str">
        <f t="shared" si="8"/>
        <v>October</v>
      </c>
      <c r="Q83" s="35"/>
      <c r="S83" s="1">
        <f t="shared" si="15"/>
        <v>10</v>
      </c>
    </row>
    <row r="84" spans="1:19" customFormat="1" x14ac:dyDescent="0.3">
      <c r="A84" s="26" t="s">
        <v>15</v>
      </c>
      <c r="B84" s="38">
        <v>41181</v>
      </c>
      <c r="C84" s="36">
        <f t="shared" si="9"/>
        <v>9</v>
      </c>
      <c r="D84" s="36">
        <f t="shared" si="10"/>
        <v>2012</v>
      </c>
      <c r="E84" s="1"/>
      <c r="F84" s="26" t="s">
        <v>37</v>
      </c>
      <c r="G84" s="26" t="s">
        <v>33</v>
      </c>
      <c r="H84" s="27">
        <v>38413</v>
      </c>
      <c r="I84" s="26">
        <v>10886</v>
      </c>
      <c r="J84" s="28">
        <v>3127.5</v>
      </c>
      <c r="K84" s="1">
        <f t="shared" si="11"/>
        <v>3</v>
      </c>
      <c r="L84" s="1">
        <f t="shared" si="12"/>
        <v>2005</v>
      </c>
      <c r="M84" s="1"/>
      <c r="N84" s="35" t="str">
        <f t="shared" si="13"/>
        <v>03</v>
      </c>
      <c r="O84" s="1" t="str">
        <f t="shared" si="14"/>
        <v>Mar</v>
      </c>
      <c r="P84" s="1" t="str">
        <f t="shared" si="8"/>
        <v>March</v>
      </c>
      <c r="S84" s="1">
        <f t="shared" si="15"/>
        <v>3</v>
      </c>
    </row>
    <row r="85" spans="1:19" customFormat="1" x14ac:dyDescent="0.3">
      <c r="A85" s="1" t="s">
        <v>14</v>
      </c>
      <c r="B85" s="39">
        <v>41180</v>
      </c>
      <c r="C85" s="36">
        <f t="shared" si="9"/>
        <v>9</v>
      </c>
      <c r="D85" s="36">
        <f t="shared" si="10"/>
        <v>2012</v>
      </c>
      <c r="E85" s="1"/>
      <c r="F85" s="1" t="s">
        <v>37</v>
      </c>
      <c r="G85" s="1" t="s">
        <v>32</v>
      </c>
      <c r="H85" s="6">
        <v>38178</v>
      </c>
      <c r="I85" s="1">
        <v>10588</v>
      </c>
      <c r="J85" s="7">
        <v>3120</v>
      </c>
      <c r="K85" s="1">
        <f t="shared" si="11"/>
        <v>7</v>
      </c>
      <c r="L85" s="1">
        <f t="shared" si="12"/>
        <v>2004</v>
      </c>
      <c r="M85" s="1"/>
      <c r="N85" s="35" t="str">
        <f t="shared" si="13"/>
        <v>07</v>
      </c>
      <c r="O85" s="1" t="str">
        <f t="shared" si="14"/>
        <v>Jul</v>
      </c>
      <c r="P85" s="1" t="str">
        <f t="shared" si="8"/>
        <v>July</v>
      </c>
      <c r="S85" s="1">
        <f t="shared" si="15"/>
        <v>7</v>
      </c>
    </row>
    <row r="86" spans="1:19" x14ac:dyDescent="0.3">
      <c r="A86" s="1" t="s">
        <v>13</v>
      </c>
      <c r="B86" s="39">
        <v>41179</v>
      </c>
      <c r="C86" s="36">
        <f t="shared" si="9"/>
        <v>9</v>
      </c>
      <c r="D86" s="36">
        <f t="shared" si="10"/>
        <v>2012</v>
      </c>
      <c r="F86" s="1" t="s">
        <v>37</v>
      </c>
      <c r="G86" s="1" t="s">
        <v>35</v>
      </c>
      <c r="H86" s="6">
        <v>38309</v>
      </c>
      <c r="I86" s="1">
        <v>10742</v>
      </c>
      <c r="J86" s="7">
        <v>3118</v>
      </c>
      <c r="K86" s="1">
        <f t="shared" si="11"/>
        <v>11</v>
      </c>
      <c r="L86" s="1">
        <f t="shared" si="12"/>
        <v>2004</v>
      </c>
      <c r="N86" s="35" t="str">
        <f t="shared" si="13"/>
        <v>11</v>
      </c>
      <c r="O86" s="1" t="str">
        <f t="shared" si="14"/>
        <v>Nov</v>
      </c>
      <c r="P86" s="1" t="str">
        <f t="shared" si="8"/>
        <v>November</v>
      </c>
      <c r="Q86" s="35"/>
      <c r="S86" s="1">
        <f t="shared" si="15"/>
        <v>11</v>
      </c>
    </row>
    <row r="87" spans="1:19" customFormat="1" x14ac:dyDescent="0.3">
      <c r="A87" s="26" t="s">
        <v>12</v>
      </c>
      <c r="B87" s="38">
        <v>41178</v>
      </c>
      <c r="C87" s="36">
        <f t="shared" si="9"/>
        <v>9</v>
      </c>
      <c r="D87" s="36">
        <f t="shared" si="10"/>
        <v>2012</v>
      </c>
      <c r="E87" s="1"/>
      <c r="F87" s="26" t="s">
        <v>29</v>
      </c>
      <c r="G87" s="26" t="s">
        <v>31</v>
      </c>
      <c r="H87" s="27">
        <v>38336</v>
      </c>
      <c r="I87" s="26">
        <v>10757</v>
      </c>
      <c r="J87" s="28">
        <v>3082</v>
      </c>
      <c r="K87" s="1">
        <f t="shared" si="11"/>
        <v>12</v>
      </c>
      <c r="L87" s="1">
        <f t="shared" si="12"/>
        <v>2004</v>
      </c>
      <c r="M87" s="1"/>
      <c r="N87" s="35" t="str">
        <f t="shared" si="13"/>
        <v>12</v>
      </c>
      <c r="O87" s="1" t="str">
        <f t="shared" si="14"/>
        <v>Dec</v>
      </c>
      <c r="P87" s="1" t="str">
        <f t="shared" si="8"/>
        <v>December</v>
      </c>
      <c r="S87" s="1">
        <f t="shared" si="15"/>
        <v>12</v>
      </c>
    </row>
    <row r="88" spans="1:19" customFormat="1" x14ac:dyDescent="0.3">
      <c r="A88" s="1" t="s">
        <v>11</v>
      </c>
      <c r="B88" s="39">
        <v>41177</v>
      </c>
      <c r="C88" s="36">
        <f t="shared" si="9"/>
        <v>9</v>
      </c>
      <c r="D88" s="36">
        <f t="shared" si="10"/>
        <v>2012</v>
      </c>
      <c r="E88" s="1"/>
      <c r="F88" s="1" t="s">
        <v>37</v>
      </c>
      <c r="G88" s="1" t="s">
        <v>33</v>
      </c>
      <c r="H88" s="6">
        <v>38002</v>
      </c>
      <c r="I88" s="1">
        <v>10400</v>
      </c>
      <c r="J88" s="7">
        <v>3063</v>
      </c>
      <c r="K88" s="1">
        <f t="shared" si="11"/>
        <v>1</v>
      </c>
      <c r="L88" s="1">
        <f t="shared" si="12"/>
        <v>2004</v>
      </c>
      <c r="M88" s="1"/>
      <c r="N88" s="35" t="str">
        <f t="shared" si="13"/>
        <v>01</v>
      </c>
      <c r="O88" s="1" t="str">
        <f t="shared" si="14"/>
        <v>Jan</v>
      </c>
      <c r="P88" s="1" t="str">
        <f t="shared" si="8"/>
        <v>January</v>
      </c>
      <c r="S88" s="1">
        <f t="shared" si="15"/>
        <v>1</v>
      </c>
    </row>
    <row r="89" spans="1:19" customFormat="1" x14ac:dyDescent="0.3">
      <c r="A89" s="1" t="s">
        <v>18</v>
      </c>
      <c r="B89" s="39">
        <v>41176</v>
      </c>
      <c r="C89" s="36">
        <f t="shared" si="9"/>
        <v>9</v>
      </c>
      <c r="D89" s="36">
        <f t="shared" si="10"/>
        <v>2012</v>
      </c>
      <c r="E89" s="1"/>
      <c r="F89" s="1" t="s">
        <v>37</v>
      </c>
      <c r="G89" s="1" t="s">
        <v>32</v>
      </c>
      <c r="H89" s="6">
        <v>38471</v>
      </c>
      <c r="I89" s="1">
        <v>11053</v>
      </c>
      <c r="J89" s="7">
        <v>3055</v>
      </c>
      <c r="K89" s="1">
        <f t="shared" si="11"/>
        <v>4</v>
      </c>
      <c r="L89" s="1">
        <f t="shared" si="12"/>
        <v>2005</v>
      </c>
      <c r="M89" s="1"/>
      <c r="N89" s="35" t="str">
        <f t="shared" si="13"/>
        <v>04</v>
      </c>
      <c r="O89" s="1" t="str">
        <f t="shared" si="14"/>
        <v>Apr</v>
      </c>
      <c r="P89" s="1" t="str">
        <f t="shared" si="8"/>
        <v>April</v>
      </c>
      <c r="S89" s="1">
        <f t="shared" si="15"/>
        <v>4</v>
      </c>
    </row>
    <row r="90" spans="1:19" x14ac:dyDescent="0.3">
      <c r="A90" s="1" t="s">
        <v>17</v>
      </c>
      <c r="B90" s="39">
        <v>41175</v>
      </c>
      <c r="C90" s="36">
        <f t="shared" si="9"/>
        <v>9</v>
      </c>
      <c r="D90" s="36">
        <f t="shared" si="10"/>
        <v>2012</v>
      </c>
      <c r="F90" s="1" t="s">
        <v>37</v>
      </c>
      <c r="G90" s="1" t="s">
        <v>38</v>
      </c>
      <c r="H90" s="6">
        <v>38352</v>
      </c>
      <c r="I90" s="1">
        <v>10801</v>
      </c>
      <c r="J90" s="7">
        <v>3026.85</v>
      </c>
      <c r="K90" s="1">
        <f t="shared" si="11"/>
        <v>12</v>
      </c>
      <c r="L90" s="1">
        <f t="shared" si="12"/>
        <v>2004</v>
      </c>
      <c r="N90" s="35" t="str">
        <f t="shared" si="13"/>
        <v>12</v>
      </c>
      <c r="O90" s="1" t="str">
        <f t="shared" si="14"/>
        <v>Dec</v>
      </c>
      <c r="P90" s="1" t="str">
        <f t="shared" si="8"/>
        <v>December</v>
      </c>
      <c r="Q90" s="35"/>
      <c r="S90" s="1">
        <f t="shared" si="15"/>
        <v>12</v>
      </c>
    </row>
    <row r="91" spans="1:19" x14ac:dyDescent="0.3">
      <c r="A91" s="1" t="s">
        <v>16</v>
      </c>
      <c r="B91" s="39">
        <v>41174</v>
      </c>
      <c r="C91" s="36">
        <f t="shared" si="9"/>
        <v>9</v>
      </c>
      <c r="D91" s="36">
        <f t="shared" si="10"/>
        <v>2012</v>
      </c>
      <c r="F91" s="1" t="s">
        <v>37</v>
      </c>
      <c r="G91" s="1" t="s">
        <v>36</v>
      </c>
      <c r="H91" s="6">
        <v>37863</v>
      </c>
      <c r="I91" s="1">
        <v>10286</v>
      </c>
      <c r="J91" s="7">
        <v>3016</v>
      </c>
      <c r="K91" s="1">
        <f t="shared" si="11"/>
        <v>8</v>
      </c>
      <c r="L91" s="1">
        <f t="shared" si="12"/>
        <v>2003</v>
      </c>
      <c r="N91" s="35" t="str">
        <f t="shared" si="13"/>
        <v>08</v>
      </c>
      <c r="O91" s="1" t="str">
        <f t="shared" si="14"/>
        <v>Aug</v>
      </c>
      <c r="P91" s="1" t="str">
        <f t="shared" si="8"/>
        <v>August</v>
      </c>
      <c r="Q91" s="35"/>
      <c r="S91" s="1">
        <f t="shared" si="15"/>
        <v>8</v>
      </c>
    </row>
    <row r="92" spans="1:19" x14ac:dyDescent="0.3">
      <c r="A92" s="1" t="s">
        <v>15</v>
      </c>
      <c r="B92" s="39">
        <v>41173</v>
      </c>
      <c r="C92" s="36">
        <f t="shared" si="9"/>
        <v>9</v>
      </c>
      <c r="D92" s="36">
        <f t="shared" si="10"/>
        <v>2012</v>
      </c>
      <c r="F92" s="1" t="s">
        <v>37</v>
      </c>
      <c r="G92" s="1" t="s">
        <v>36</v>
      </c>
      <c r="H92" s="6">
        <v>38382</v>
      </c>
      <c r="I92" s="1">
        <v>10852</v>
      </c>
      <c r="J92" s="7">
        <v>2984</v>
      </c>
      <c r="K92" s="1">
        <f t="shared" si="11"/>
        <v>1</v>
      </c>
      <c r="L92" s="1">
        <f t="shared" si="12"/>
        <v>2005</v>
      </c>
      <c r="N92" s="35" t="str">
        <f t="shared" si="13"/>
        <v>01</v>
      </c>
      <c r="O92" s="1" t="str">
        <f t="shared" si="14"/>
        <v>Jan</v>
      </c>
      <c r="P92" s="1" t="str">
        <f t="shared" si="8"/>
        <v>January</v>
      </c>
      <c r="Q92" s="35"/>
      <c r="S92" s="1">
        <f t="shared" si="15"/>
        <v>1</v>
      </c>
    </row>
    <row r="93" spans="1:19" x14ac:dyDescent="0.3">
      <c r="A93" s="1" t="s">
        <v>14</v>
      </c>
      <c r="B93" s="39">
        <v>41172</v>
      </c>
      <c r="C93" s="36">
        <f t="shared" si="9"/>
        <v>9</v>
      </c>
      <c r="D93" s="36">
        <f t="shared" si="10"/>
        <v>2012</v>
      </c>
      <c r="F93" s="1" t="s">
        <v>37</v>
      </c>
      <c r="G93" s="1" t="s">
        <v>35</v>
      </c>
      <c r="H93" s="6">
        <v>38388</v>
      </c>
      <c r="I93" s="1">
        <v>10854</v>
      </c>
      <c r="J93" s="7">
        <v>2966.5</v>
      </c>
      <c r="K93" s="1">
        <f t="shared" si="11"/>
        <v>2</v>
      </c>
      <c r="L93" s="1">
        <f t="shared" si="12"/>
        <v>2005</v>
      </c>
      <c r="N93" s="35" t="str">
        <f t="shared" si="13"/>
        <v>02</v>
      </c>
      <c r="O93" s="1" t="str">
        <f t="shared" si="14"/>
        <v>Feb</v>
      </c>
      <c r="P93" s="1" t="str">
        <f t="shared" si="8"/>
        <v>February</v>
      </c>
      <c r="Q93" s="35"/>
      <c r="S93" s="1">
        <f t="shared" si="15"/>
        <v>2</v>
      </c>
    </row>
    <row r="94" spans="1:19" customFormat="1" x14ac:dyDescent="0.3">
      <c r="A94" s="26" t="s">
        <v>13</v>
      </c>
      <c r="B94" s="38">
        <v>41171</v>
      </c>
      <c r="C94" s="36">
        <f t="shared" si="9"/>
        <v>9</v>
      </c>
      <c r="D94" s="36">
        <f t="shared" si="10"/>
        <v>2012</v>
      </c>
      <c r="E94" s="1"/>
      <c r="F94" s="26" t="s">
        <v>29</v>
      </c>
      <c r="G94" s="26" t="s">
        <v>31</v>
      </c>
      <c r="H94" s="27">
        <v>38142</v>
      </c>
      <c r="I94" s="26">
        <v>10555</v>
      </c>
      <c r="J94" s="28">
        <v>2944.4</v>
      </c>
      <c r="K94" s="1">
        <f t="shared" si="11"/>
        <v>6</v>
      </c>
      <c r="L94" s="1">
        <f t="shared" si="12"/>
        <v>2004</v>
      </c>
      <c r="M94" s="1"/>
      <c r="N94" s="35" t="str">
        <f t="shared" si="13"/>
        <v>06</v>
      </c>
      <c r="O94" s="1" t="str">
        <f t="shared" si="14"/>
        <v>Jun</v>
      </c>
      <c r="P94" s="1" t="str">
        <f t="shared" si="8"/>
        <v>June</v>
      </c>
      <c r="S94" s="1">
        <f t="shared" si="15"/>
        <v>6</v>
      </c>
    </row>
    <row r="95" spans="1:19" x14ac:dyDescent="0.3">
      <c r="A95" s="1" t="s">
        <v>12</v>
      </c>
      <c r="B95" s="39">
        <v>41170</v>
      </c>
      <c r="C95" s="36">
        <f t="shared" si="9"/>
        <v>9</v>
      </c>
      <c r="D95" s="36">
        <f t="shared" si="10"/>
        <v>2012</v>
      </c>
      <c r="F95" s="1" t="s">
        <v>37</v>
      </c>
      <c r="G95" s="1" t="s">
        <v>38</v>
      </c>
      <c r="H95" s="6">
        <v>38354</v>
      </c>
      <c r="I95" s="1">
        <v>10802</v>
      </c>
      <c r="J95" s="7">
        <v>2942.81</v>
      </c>
      <c r="K95" s="1">
        <f t="shared" si="11"/>
        <v>1</v>
      </c>
      <c r="L95" s="1">
        <f t="shared" si="12"/>
        <v>2005</v>
      </c>
      <c r="N95" s="35" t="str">
        <f t="shared" si="13"/>
        <v>01</v>
      </c>
      <c r="O95" s="1" t="str">
        <f t="shared" si="14"/>
        <v>Jan</v>
      </c>
      <c r="P95" s="1" t="str">
        <f t="shared" si="8"/>
        <v>January</v>
      </c>
      <c r="Q95" s="35"/>
      <c r="S95" s="1">
        <f t="shared" si="15"/>
        <v>1</v>
      </c>
    </row>
    <row r="96" spans="1:19" customFormat="1" x14ac:dyDescent="0.3">
      <c r="A96" s="26" t="s">
        <v>11</v>
      </c>
      <c r="B96" s="38">
        <v>41169</v>
      </c>
      <c r="C96" s="36">
        <f t="shared" si="9"/>
        <v>9</v>
      </c>
      <c r="D96" s="36">
        <f t="shared" si="10"/>
        <v>2012</v>
      </c>
      <c r="E96" s="1"/>
      <c r="F96" s="26" t="s">
        <v>37</v>
      </c>
      <c r="G96" s="26" t="s">
        <v>32</v>
      </c>
      <c r="H96" s="27">
        <v>37936</v>
      </c>
      <c r="I96" s="26">
        <v>10345</v>
      </c>
      <c r="J96" s="28">
        <v>2924.8</v>
      </c>
      <c r="K96" s="1">
        <f t="shared" si="11"/>
        <v>11</v>
      </c>
      <c r="L96" s="1">
        <f t="shared" si="12"/>
        <v>2003</v>
      </c>
      <c r="M96" s="1"/>
      <c r="N96" s="35" t="str">
        <f t="shared" si="13"/>
        <v>11</v>
      </c>
      <c r="O96" s="1" t="str">
        <f t="shared" si="14"/>
        <v>Nov</v>
      </c>
      <c r="P96" s="1" t="str">
        <f t="shared" si="8"/>
        <v>November</v>
      </c>
      <c r="S96" s="1">
        <f t="shared" si="15"/>
        <v>11</v>
      </c>
    </row>
    <row r="97" spans="1:19" x14ac:dyDescent="0.3">
      <c r="A97" s="1" t="s">
        <v>18</v>
      </c>
      <c r="B97" s="39">
        <v>41168</v>
      </c>
      <c r="C97" s="36">
        <f t="shared" si="9"/>
        <v>9</v>
      </c>
      <c r="D97" s="36">
        <f t="shared" si="10"/>
        <v>2012</v>
      </c>
      <c r="F97" s="1" t="s">
        <v>37</v>
      </c>
      <c r="G97" s="1" t="s">
        <v>38</v>
      </c>
      <c r="H97" s="6">
        <v>38331</v>
      </c>
      <c r="I97" s="1">
        <v>10760</v>
      </c>
      <c r="J97" s="7">
        <v>2917</v>
      </c>
      <c r="K97" s="1">
        <f t="shared" si="11"/>
        <v>12</v>
      </c>
      <c r="L97" s="1">
        <f t="shared" si="12"/>
        <v>2004</v>
      </c>
      <c r="N97" s="35" t="str">
        <f t="shared" si="13"/>
        <v>12</v>
      </c>
      <c r="O97" s="1" t="str">
        <f t="shared" si="14"/>
        <v>Dec</v>
      </c>
      <c r="P97" s="1" t="str">
        <f t="shared" si="8"/>
        <v>December</v>
      </c>
      <c r="Q97" s="35"/>
      <c r="S97" s="1">
        <f t="shared" si="15"/>
        <v>12</v>
      </c>
    </row>
    <row r="98" spans="1:19" x14ac:dyDescent="0.3">
      <c r="A98" s="1" t="s">
        <v>17</v>
      </c>
      <c r="B98" s="39">
        <v>41167</v>
      </c>
      <c r="C98" s="36">
        <f t="shared" si="9"/>
        <v>9</v>
      </c>
      <c r="D98" s="36">
        <f t="shared" si="10"/>
        <v>2012</v>
      </c>
      <c r="F98" s="1" t="s">
        <v>37</v>
      </c>
      <c r="G98" s="1" t="s">
        <v>38</v>
      </c>
      <c r="H98" s="6">
        <v>37971</v>
      </c>
      <c r="I98" s="1">
        <v>10382</v>
      </c>
      <c r="J98" s="7">
        <v>2900</v>
      </c>
      <c r="K98" s="1">
        <f t="shared" si="11"/>
        <v>12</v>
      </c>
      <c r="L98" s="1">
        <f t="shared" si="12"/>
        <v>2003</v>
      </c>
      <c r="N98" s="35" t="str">
        <f t="shared" si="13"/>
        <v>12</v>
      </c>
      <c r="O98" s="1" t="str">
        <f t="shared" si="14"/>
        <v>Dec</v>
      </c>
      <c r="P98" s="1" t="str">
        <f t="shared" si="8"/>
        <v>December</v>
      </c>
      <c r="Q98" s="35"/>
      <c r="S98" s="1">
        <f t="shared" si="15"/>
        <v>12</v>
      </c>
    </row>
    <row r="99" spans="1:19" customFormat="1" x14ac:dyDescent="0.3">
      <c r="A99" s="26" t="s">
        <v>16</v>
      </c>
      <c r="B99" s="38">
        <v>41166</v>
      </c>
      <c r="C99" s="36">
        <f t="shared" si="9"/>
        <v>9</v>
      </c>
      <c r="D99" s="36">
        <f t="shared" si="10"/>
        <v>2012</v>
      </c>
      <c r="E99" s="1"/>
      <c r="F99" s="26" t="s">
        <v>29</v>
      </c>
      <c r="G99" s="26" t="s">
        <v>31</v>
      </c>
      <c r="H99" s="27">
        <v>38275</v>
      </c>
      <c r="I99" s="26">
        <v>10701</v>
      </c>
      <c r="J99" s="28">
        <v>2864.5</v>
      </c>
      <c r="K99" s="1">
        <f t="shared" si="11"/>
        <v>10</v>
      </c>
      <c r="L99" s="1">
        <f t="shared" si="12"/>
        <v>2004</v>
      </c>
      <c r="M99" s="1"/>
      <c r="N99" s="35" t="str">
        <f t="shared" si="13"/>
        <v>10</v>
      </c>
      <c r="O99" s="1" t="str">
        <f t="shared" si="14"/>
        <v>Oct</v>
      </c>
      <c r="P99" s="1" t="str">
        <f t="shared" si="8"/>
        <v>October</v>
      </c>
      <c r="S99" s="1">
        <f t="shared" si="15"/>
        <v>10</v>
      </c>
    </row>
    <row r="100" spans="1:19" x14ac:dyDescent="0.3">
      <c r="A100" s="1" t="s">
        <v>15</v>
      </c>
      <c r="B100" s="39">
        <v>41165</v>
      </c>
      <c r="C100" s="36">
        <f t="shared" si="9"/>
        <v>9</v>
      </c>
      <c r="D100" s="36">
        <f t="shared" si="10"/>
        <v>2012</v>
      </c>
      <c r="F100" s="1" t="s">
        <v>37</v>
      </c>
      <c r="G100" s="1" t="s">
        <v>35</v>
      </c>
      <c r="H100" s="6">
        <v>38050</v>
      </c>
      <c r="I100" s="1">
        <v>10433</v>
      </c>
      <c r="J100" s="7">
        <v>2851.2</v>
      </c>
      <c r="K100" s="1">
        <f t="shared" si="11"/>
        <v>3</v>
      </c>
      <c r="L100" s="1">
        <f t="shared" si="12"/>
        <v>2004</v>
      </c>
      <c r="N100" s="35" t="str">
        <f t="shared" si="13"/>
        <v>03</v>
      </c>
      <c r="O100" s="1" t="str">
        <f t="shared" si="14"/>
        <v>Mar</v>
      </c>
      <c r="P100" s="1" t="str">
        <f t="shared" si="8"/>
        <v>March</v>
      </c>
      <c r="Q100" s="35"/>
      <c r="S100" s="1">
        <f t="shared" si="15"/>
        <v>3</v>
      </c>
    </row>
    <row r="101" spans="1:19" customFormat="1" x14ac:dyDescent="0.3">
      <c r="A101" s="26" t="s">
        <v>14</v>
      </c>
      <c r="B101" s="38">
        <v>41164</v>
      </c>
      <c r="C101" s="36">
        <f t="shared" si="9"/>
        <v>9</v>
      </c>
      <c r="D101" s="36">
        <f t="shared" si="10"/>
        <v>2012</v>
      </c>
      <c r="E101" s="1"/>
      <c r="F101" s="26" t="s">
        <v>37</v>
      </c>
      <c r="G101" s="26" t="s">
        <v>32</v>
      </c>
      <c r="H101" s="27">
        <v>38147</v>
      </c>
      <c r="I101" s="26">
        <v>10561</v>
      </c>
      <c r="J101" s="28">
        <v>2844.5</v>
      </c>
      <c r="K101" s="1">
        <f t="shared" si="11"/>
        <v>6</v>
      </c>
      <c r="L101" s="1">
        <f t="shared" si="12"/>
        <v>2004</v>
      </c>
      <c r="M101" s="1"/>
      <c r="N101" s="35" t="str">
        <f t="shared" si="13"/>
        <v>06</v>
      </c>
      <c r="O101" s="1" t="str">
        <f t="shared" si="14"/>
        <v>Jun</v>
      </c>
      <c r="P101" s="1" t="str">
        <f t="shared" si="8"/>
        <v>June</v>
      </c>
      <c r="S101" s="1">
        <f t="shared" si="15"/>
        <v>6</v>
      </c>
    </row>
    <row r="102" spans="1:19" customFormat="1" x14ac:dyDescent="0.3">
      <c r="A102" s="1" t="s">
        <v>13</v>
      </c>
      <c r="B102" s="39">
        <v>41163</v>
      </c>
      <c r="C102" s="36">
        <f t="shared" si="9"/>
        <v>9</v>
      </c>
      <c r="D102" s="36">
        <f t="shared" si="10"/>
        <v>2012</v>
      </c>
      <c r="E102" s="1"/>
      <c r="F102" s="1" t="s">
        <v>37</v>
      </c>
      <c r="G102" s="1" t="s">
        <v>33</v>
      </c>
      <c r="H102" s="6">
        <v>37902</v>
      </c>
      <c r="I102" s="1">
        <v>10316</v>
      </c>
      <c r="J102" s="7">
        <v>2835</v>
      </c>
      <c r="K102" s="1">
        <f t="shared" si="11"/>
        <v>10</v>
      </c>
      <c r="L102" s="1">
        <f t="shared" si="12"/>
        <v>2003</v>
      </c>
      <c r="M102" s="1"/>
      <c r="N102" s="35" t="str">
        <f t="shared" si="13"/>
        <v>10</v>
      </c>
      <c r="O102" s="1" t="str">
        <f t="shared" si="14"/>
        <v>Oct</v>
      </c>
      <c r="P102" s="1" t="str">
        <f t="shared" si="8"/>
        <v>October</v>
      </c>
      <c r="S102" s="1">
        <f t="shared" si="15"/>
        <v>10</v>
      </c>
    </row>
    <row r="103" spans="1:19" customFormat="1" x14ac:dyDescent="0.3">
      <c r="A103" s="1" t="s">
        <v>12</v>
      </c>
      <c r="B103" s="39">
        <v>41162</v>
      </c>
      <c r="C103" s="36">
        <f t="shared" si="9"/>
        <v>9</v>
      </c>
      <c r="D103" s="36">
        <f t="shared" si="10"/>
        <v>2012</v>
      </c>
      <c r="E103" s="1"/>
      <c r="F103" s="1" t="s">
        <v>37</v>
      </c>
      <c r="G103" s="1" t="s">
        <v>33</v>
      </c>
      <c r="H103" s="6">
        <v>38284</v>
      </c>
      <c r="I103" s="1">
        <v>10713</v>
      </c>
      <c r="J103" s="7">
        <v>2827.9</v>
      </c>
      <c r="K103" s="1">
        <f t="shared" si="11"/>
        <v>10</v>
      </c>
      <c r="L103" s="1">
        <f t="shared" si="12"/>
        <v>2004</v>
      </c>
      <c r="M103" s="1"/>
      <c r="N103" s="35" t="str">
        <f t="shared" si="13"/>
        <v>10</v>
      </c>
      <c r="O103" s="1" t="str">
        <f t="shared" si="14"/>
        <v>Oct</v>
      </c>
      <c r="P103" s="1" t="str">
        <f t="shared" si="8"/>
        <v>October</v>
      </c>
      <c r="S103" s="1">
        <f t="shared" si="15"/>
        <v>10</v>
      </c>
    </row>
    <row r="104" spans="1:19" customFormat="1" x14ac:dyDescent="0.3">
      <c r="A104" s="1" t="s">
        <v>11</v>
      </c>
      <c r="B104" s="39">
        <v>41161</v>
      </c>
      <c r="C104" s="36">
        <f t="shared" si="9"/>
        <v>9</v>
      </c>
      <c r="D104" s="36">
        <f t="shared" si="10"/>
        <v>2012</v>
      </c>
      <c r="E104" s="1"/>
      <c r="F104" s="1" t="s">
        <v>29</v>
      </c>
      <c r="G104" s="1" t="s">
        <v>30</v>
      </c>
      <c r="H104" s="6">
        <v>38365</v>
      </c>
      <c r="I104" s="1">
        <v>10823</v>
      </c>
      <c r="J104" s="7">
        <v>2826</v>
      </c>
      <c r="K104" s="1">
        <f t="shared" si="11"/>
        <v>1</v>
      </c>
      <c r="L104" s="1">
        <f t="shared" si="12"/>
        <v>2005</v>
      </c>
      <c r="M104" s="1"/>
      <c r="N104" s="35" t="str">
        <f t="shared" si="13"/>
        <v>01</v>
      </c>
      <c r="O104" s="1" t="str">
        <f t="shared" si="14"/>
        <v>Jan</v>
      </c>
      <c r="P104" s="1" t="str">
        <f t="shared" si="8"/>
        <v>January</v>
      </c>
      <c r="S104" s="1">
        <f t="shared" si="15"/>
        <v>1</v>
      </c>
    </row>
    <row r="105" spans="1:19" customFormat="1" x14ac:dyDescent="0.3">
      <c r="A105" s="1" t="s">
        <v>18</v>
      </c>
      <c r="B105" s="39">
        <v>41160</v>
      </c>
      <c r="C105" s="36">
        <f t="shared" si="9"/>
        <v>9</v>
      </c>
      <c r="D105" s="36">
        <f t="shared" si="10"/>
        <v>2012</v>
      </c>
      <c r="E105" s="1"/>
      <c r="F105" s="1" t="s">
        <v>37</v>
      </c>
      <c r="G105" s="1" t="s">
        <v>33</v>
      </c>
      <c r="H105" s="6">
        <v>38459</v>
      </c>
      <c r="I105" s="1">
        <v>11012</v>
      </c>
      <c r="J105" s="7">
        <v>2825.3</v>
      </c>
      <c r="K105" s="1">
        <f t="shared" si="11"/>
        <v>4</v>
      </c>
      <c r="L105" s="1">
        <f t="shared" si="12"/>
        <v>2005</v>
      </c>
      <c r="M105" s="1"/>
      <c r="N105" s="35" t="str">
        <f t="shared" si="13"/>
        <v>04</v>
      </c>
      <c r="O105" s="1" t="str">
        <f t="shared" si="14"/>
        <v>Apr</v>
      </c>
      <c r="P105" s="1" t="str">
        <f t="shared" si="8"/>
        <v>April</v>
      </c>
      <c r="S105" s="1">
        <f t="shared" si="15"/>
        <v>4</v>
      </c>
    </row>
    <row r="106" spans="1:19" customFormat="1" x14ac:dyDescent="0.3">
      <c r="A106" s="1" t="s">
        <v>17</v>
      </c>
      <c r="B106" s="39">
        <v>41159</v>
      </c>
      <c r="C106" s="36">
        <f t="shared" si="9"/>
        <v>9</v>
      </c>
      <c r="D106" s="36">
        <f t="shared" si="10"/>
        <v>2012</v>
      </c>
      <c r="E106" s="1"/>
      <c r="F106" s="1" t="s">
        <v>37</v>
      </c>
      <c r="G106" s="1" t="s">
        <v>33</v>
      </c>
      <c r="H106" s="6">
        <v>38134</v>
      </c>
      <c r="I106" s="1">
        <v>10546</v>
      </c>
      <c r="J106" s="7">
        <v>2812</v>
      </c>
      <c r="K106" s="1">
        <f t="shared" si="11"/>
        <v>5</v>
      </c>
      <c r="L106" s="1">
        <f t="shared" si="12"/>
        <v>2004</v>
      </c>
      <c r="M106" s="1"/>
      <c r="N106" s="35" t="str">
        <f t="shared" si="13"/>
        <v>05</v>
      </c>
      <c r="O106" s="1" t="str">
        <f t="shared" si="14"/>
        <v>May</v>
      </c>
      <c r="P106" s="1" t="str">
        <f t="shared" si="8"/>
        <v>May</v>
      </c>
      <c r="S106" s="1">
        <f t="shared" si="15"/>
        <v>5</v>
      </c>
    </row>
    <row r="107" spans="1:19" x14ac:dyDescent="0.3">
      <c r="A107" s="1" t="s">
        <v>16</v>
      </c>
      <c r="B107" s="39">
        <v>41158</v>
      </c>
      <c r="C107" s="36">
        <f t="shared" si="9"/>
        <v>9</v>
      </c>
      <c r="D107" s="36">
        <f t="shared" si="10"/>
        <v>2012</v>
      </c>
      <c r="F107" s="1" t="s">
        <v>37</v>
      </c>
      <c r="G107" s="1" t="s">
        <v>38</v>
      </c>
      <c r="H107" s="6">
        <v>38219</v>
      </c>
      <c r="I107" s="1">
        <v>10629</v>
      </c>
      <c r="J107" s="7">
        <v>2775.05</v>
      </c>
      <c r="K107" s="1">
        <f t="shared" si="11"/>
        <v>8</v>
      </c>
      <c r="L107" s="1">
        <f t="shared" si="12"/>
        <v>2004</v>
      </c>
      <c r="N107" s="35" t="str">
        <f t="shared" si="13"/>
        <v>08</v>
      </c>
      <c r="O107" s="1" t="str">
        <f t="shared" si="14"/>
        <v>Aug</v>
      </c>
      <c r="P107" s="1" t="str">
        <f t="shared" si="8"/>
        <v>August</v>
      </c>
      <c r="Q107" s="35"/>
      <c r="S107" s="1">
        <f t="shared" si="15"/>
        <v>8</v>
      </c>
    </row>
    <row r="108" spans="1:19" customFormat="1" x14ac:dyDescent="0.3">
      <c r="A108" s="26" t="s">
        <v>15</v>
      </c>
      <c r="B108" s="38">
        <v>41157</v>
      </c>
      <c r="C108" s="36">
        <f t="shared" si="9"/>
        <v>9</v>
      </c>
      <c r="D108" s="36">
        <f t="shared" si="10"/>
        <v>2012</v>
      </c>
      <c r="E108" s="1"/>
      <c r="F108" s="26" t="s">
        <v>37</v>
      </c>
      <c r="G108" s="26" t="s">
        <v>32</v>
      </c>
      <c r="H108" s="27">
        <v>38361</v>
      </c>
      <c r="I108" s="26">
        <v>10805</v>
      </c>
      <c r="J108" s="28">
        <v>2775</v>
      </c>
      <c r="K108" s="1">
        <f t="shared" si="11"/>
        <v>1</v>
      </c>
      <c r="L108" s="1">
        <f t="shared" si="12"/>
        <v>2005</v>
      </c>
      <c r="M108" s="1"/>
      <c r="N108" s="35" t="str">
        <f t="shared" si="13"/>
        <v>01</v>
      </c>
      <c r="O108" s="1" t="str">
        <f t="shared" si="14"/>
        <v>Jan</v>
      </c>
      <c r="P108" s="1" t="str">
        <f t="shared" si="8"/>
        <v>January</v>
      </c>
      <c r="S108" s="1">
        <f t="shared" si="15"/>
        <v>1</v>
      </c>
    </row>
    <row r="109" spans="1:19" x14ac:dyDescent="0.3">
      <c r="A109" s="1" t="s">
        <v>14</v>
      </c>
      <c r="B109" s="39">
        <v>41156</v>
      </c>
      <c r="C109" s="36">
        <f t="shared" si="9"/>
        <v>9</v>
      </c>
      <c r="D109" s="36">
        <f t="shared" si="10"/>
        <v>2012</v>
      </c>
      <c r="F109" s="1" t="s">
        <v>37</v>
      </c>
      <c r="G109" s="1" t="s">
        <v>36</v>
      </c>
      <c r="H109" s="6">
        <v>38448</v>
      </c>
      <c r="I109" s="1">
        <v>10987</v>
      </c>
      <c r="J109" s="7">
        <v>2772</v>
      </c>
      <c r="K109" s="1">
        <f t="shared" si="11"/>
        <v>4</v>
      </c>
      <c r="L109" s="1">
        <f t="shared" si="12"/>
        <v>2005</v>
      </c>
      <c r="N109" s="35" t="str">
        <f t="shared" si="13"/>
        <v>04</v>
      </c>
      <c r="O109" s="1" t="str">
        <f t="shared" si="14"/>
        <v>Apr</v>
      </c>
      <c r="P109" s="1" t="str">
        <f t="shared" si="8"/>
        <v>April</v>
      </c>
      <c r="Q109" s="35"/>
      <c r="S109" s="1">
        <f t="shared" si="15"/>
        <v>4</v>
      </c>
    </row>
    <row r="110" spans="1:19" customFormat="1" x14ac:dyDescent="0.3">
      <c r="A110" s="26" t="s">
        <v>13</v>
      </c>
      <c r="B110" s="38">
        <v>41155</v>
      </c>
      <c r="C110" s="36">
        <f t="shared" si="9"/>
        <v>9</v>
      </c>
      <c r="D110" s="36">
        <f t="shared" si="10"/>
        <v>2012</v>
      </c>
      <c r="E110" s="1"/>
      <c r="F110" s="26" t="s">
        <v>37</v>
      </c>
      <c r="G110" s="26" t="s">
        <v>32</v>
      </c>
      <c r="H110" s="27">
        <v>38456</v>
      </c>
      <c r="I110" s="26">
        <v>11001</v>
      </c>
      <c r="J110" s="28">
        <v>2769</v>
      </c>
      <c r="K110" s="1">
        <f t="shared" si="11"/>
        <v>4</v>
      </c>
      <c r="L110" s="1">
        <f t="shared" si="12"/>
        <v>2005</v>
      </c>
      <c r="M110" s="1"/>
      <c r="N110" s="35" t="str">
        <f t="shared" si="13"/>
        <v>04</v>
      </c>
      <c r="O110" s="1" t="str">
        <f t="shared" si="14"/>
        <v>Apr</v>
      </c>
      <c r="P110" s="1" t="str">
        <f t="shared" si="8"/>
        <v>April</v>
      </c>
      <c r="S110" s="1">
        <f t="shared" si="15"/>
        <v>4</v>
      </c>
    </row>
    <row r="111" spans="1:19" customFormat="1" x14ac:dyDescent="0.3">
      <c r="A111" s="1" t="s">
        <v>12</v>
      </c>
      <c r="B111" s="39">
        <v>41154</v>
      </c>
      <c r="C111" s="36">
        <f t="shared" si="9"/>
        <v>9</v>
      </c>
      <c r="D111" s="36">
        <f t="shared" si="10"/>
        <v>2012</v>
      </c>
      <c r="E111" s="1"/>
      <c r="F111" s="1" t="s">
        <v>29</v>
      </c>
      <c r="G111" s="1" t="s">
        <v>31</v>
      </c>
      <c r="H111" s="6">
        <v>38225</v>
      </c>
      <c r="I111" s="1">
        <v>10637</v>
      </c>
      <c r="J111" s="7">
        <v>2761.94</v>
      </c>
      <c r="K111" s="1">
        <f t="shared" si="11"/>
        <v>8</v>
      </c>
      <c r="L111" s="1">
        <f t="shared" si="12"/>
        <v>2004</v>
      </c>
      <c r="M111" s="1"/>
      <c r="N111" s="35" t="str">
        <f t="shared" si="13"/>
        <v>08</v>
      </c>
      <c r="O111" s="1" t="str">
        <f t="shared" si="14"/>
        <v>Aug</v>
      </c>
      <c r="P111" s="1" t="str">
        <f t="shared" si="8"/>
        <v>August</v>
      </c>
      <c r="S111" s="1">
        <f t="shared" si="15"/>
        <v>8</v>
      </c>
    </row>
    <row r="112" spans="1:19" customFormat="1" x14ac:dyDescent="0.3">
      <c r="A112" s="1" t="s">
        <v>11</v>
      </c>
      <c r="B112" s="39">
        <v>41153</v>
      </c>
      <c r="C112" s="36">
        <f t="shared" si="9"/>
        <v>9</v>
      </c>
      <c r="D112" s="36">
        <f t="shared" si="10"/>
        <v>2012</v>
      </c>
      <c r="E112" s="1"/>
      <c r="F112" s="1" t="s">
        <v>37</v>
      </c>
      <c r="G112" s="1" t="s">
        <v>33</v>
      </c>
      <c r="H112" s="6">
        <v>38403</v>
      </c>
      <c r="I112" s="1">
        <v>10894</v>
      </c>
      <c r="J112" s="7">
        <v>2753.1</v>
      </c>
      <c r="K112" s="1">
        <f t="shared" si="11"/>
        <v>2</v>
      </c>
      <c r="L112" s="1">
        <f t="shared" si="12"/>
        <v>2005</v>
      </c>
      <c r="M112" s="1"/>
      <c r="N112" s="35" t="str">
        <f t="shared" si="13"/>
        <v>02</v>
      </c>
      <c r="O112" s="1" t="str">
        <f t="shared" si="14"/>
        <v>Feb</v>
      </c>
      <c r="P112" s="1" t="str">
        <f t="shared" si="8"/>
        <v>February</v>
      </c>
      <c r="S112" s="1">
        <f t="shared" si="15"/>
        <v>2</v>
      </c>
    </row>
    <row r="113" spans="1:19" x14ac:dyDescent="0.3">
      <c r="A113" s="1" t="s">
        <v>18</v>
      </c>
      <c r="B113" s="39">
        <v>41152</v>
      </c>
      <c r="C113" s="36">
        <f t="shared" si="9"/>
        <v>8</v>
      </c>
      <c r="D113" s="36">
        <f t="shared" si="10"/>
        <v>2012</v>
      </c>
      <c r="F113" s="1" t="s">
        <v>37</v>
      </c>
      <c r="G113" s="1" t="s">
        <v>35</v>
      </c>
      <c r="H113" s="6">
        <v>38427</v>
      </c>
      <c r="I113" s="1">
        <v>10938</v>
      </c>
      <c r="J113" s="7">
        <v>2731.87</v>
      </c>
      <c r="K113" s="1">
        <f t="shared" si="11"/>
        <v>3</v>
      </c>
      <c r="L113" s="1">
        <f t="shared" si="12"/>
        <v>2005</v>
      </c>
      <c r="N113" s="35" t="str">
        <f t="shared" si="13"/>
        <v>03</v>
      </c>
      <c r="O113" s="1" t="str">
        <f t="shared" si="14"/>
        <v>Mar</v>
      </c>
      <c r="P113" s="1" t="str">
        <f t="shared" si="8"/>
        <v>March</v>
      </c>
      <c r="Q113" s="35"/>
      <c r="S113" s="1">
        <f t="shared" si="15"/>
        <v>3</v>
      </c>
    </row>
    <row r="114" spans="1:19" x14ac:dyDescent="0.3">
      <c r="A114" s="1" t="s">
        <v>17</v>
      </c>
      <c r="B114" s="39">
        <v>41151</v>
      </c>
      <c r="C114" s="36">
        <f t="shared" si="9"/>
        <v>8</v>
      </c>
      <c r="D114" s="36">
        <f t="shared" si="10"/>
        <v>2012</v>
      </c>
      <c r="F114" s="1" t="s">
        <v>37</v>
      </c>
      <c r="G114" s="1" t="s">
        <v>35</v>
      </c>
      <c r="H114" s="6">
        <v>38231</v>
      </c>
      <c r="I114" s="1">
        <v>10638</v>
      </c>
      <c r="J114" s="7">
        <v>2720.05</v>
      </c>
      <c r="K114" s="1">
        <f t="shared" si="11"/>
        <v>9</v>
      </c>
      <c r="L114" s="1">
        <f t="shared" si="12"/>
        <v>2004</v>
      </c>
      <c r="N114" s="35" t="str">
        <f t="shared" si="13"/>
        <v>09</v>
      </c>
      <c r="O114" s="1" t="str">
        <f t="shared" si="14"/>
        <v>Sep</v>
      </c>
      <c r="P114" s="1" t="str">
        <f t="shared" si="8"/>
        <v>September</v>
      </c>
      <c r="Q114" s="35"/>
      <c r="S114" s="1">
        <f t="shared" si="15"/>
        <v>9</v>
      </c>
    </row>
    <row r="115" spans="1:19" x14ac:dyDescent="0.3">
      <c r="A115" s="1" t="s">
        <v>16</v>
      </c>
      <c r="B115" s="39">
        <v>41150</v>
      </c>
      <c r="C115" s="36">
        <f t="shared" si="9"/>
        <v>8</v>
      </c>
      <c r="D115" s="36">
        <f t="shared" si="10"/>
        <v>2012</v>
      </c>
      <c r="F115" s="1" t="s">
        <v>37</v>
      </c>
      <c r="G115" s="1" t="s">
        <v>36</v>
      </c>
      <c r="H115" s="6">
        <v>37996</v>
      </c>
      <c r="I115" s="1">
        <v>10402</v>
      </c>
      <c r="J115" s="7">
        <v>2713.5</v>
      </c>
      <c r="K115" s="1">
        <f t="shared" si="11"/>
        <v>1</v>
      </c>
      <c r="L115" s="1">
        <f t="shared" si="12"/>
        <v>2004</v>
      </c>
      <c r="N115" s="35" t="str">
        <f t="shared" si="13"/>
        <v>01</v>
      </c>
      <c r="O115" s="1" t="str">
        <f t="shared" si="14"/>
        <v>Jan</v>
      </c>
      <c r="P115" s="1" t="str">
        <f t="shared" si="8"/>
        <v>January</v>
      </c>
      <c r="Q115" s="35"/>
      <c r="S115" s="1">
        <f t="shared" si="15"/>
        <v>1</v>
      </c>
    </row>
    <row r="116" spans="1:19" x14ac:dyDescent="0.3">
      <c r="A116" s="1" t="s">
        <v>15</v>
      </c>
      <c r="B116" s="39">
        <v>41149</v>
      </c>
      <c r="C116" s="36">
        <f t="shared" si="9"/>
        <v>8</v>
      </c>
      <c r="D116" s="36">
        <f t="shared" si="10"/>
        <v>2012</v>
      </c>
      <c r="F116" s="1" t="s">
        <v>37</v>
      </c>
      <c r="G116" s="1" t="s">
        <v>38</v>
      </c>
      <c r="H116" s="6">
        <v>37903</v>
      </c>
      <c r="I116" s="1">
        <v>10302</v>
      </c>
      <c r="J116" s="7">
        <v>2708.8</v>
      </c>
      <c r="K116" s="1">
        <f t="shared" si="11"/>
        <v>10</v>
      </c>
      <c r="L116" s="1">
        <f t="shared" si="12"/>
        <v>2003</v>
      </c>
      <c r="N116" s="35" t="str">
        <f t="shared" si="13"/>
        <v>10</v>
      </c>
      <c r="O116" s="1" t="str">
        <f t="shared" si="14"/>
        <v>Oct</v>
      </c>
      <c r="P116" s="1" t="str">
        <f t="shared" si="8"/>
        <v>October</v>
      </c>
      <c r="Q116" s="35"/>
      <c r="S116" s="1">
        <f t="shared" si="15"/>
        <v>10</v>
      </c>
    </row>
    <row r="117" spans="1:19" customFormat="1" x14ac:dyDescent="0.3">
      <c r="A117" s="26" t="s">
        <v>14</v>
      </c>
      <c r="B117" s="38">
        <v>41148</v>
      </c>
      <c r="C117" s="36">
        <f t="shared" si="9"/>
        <v>8</v>
      </c>
      <c r="D117" s="36">
        <f t="shared" si="10"/>
        <v>2012</v>
      </c>
      <c r="E117" s="1"/>
      <c r="F117" s="26" t="s">
        <v>37</v>
      </c>
      <c r="G117" s="26" t="s">
        <v>33</v>
      </c>
      <c r="H117" s="27">
        <v>38207</v>
      </c>
      <c r="I117" s="26">
        <v>10618</v>
      </c>
      <c r="J117" s="28">
        <v>2697.5</v>
      </c>
      <c r="K117" s="1">
        <f t="shared" si="11"/>
        <v>8</v>
      </c>
      <c r="L117" s="1">
        <f t="shared" si="12"/>
        <v>2004</v>
      </c>
      <c r="M117" s="1"/>
      <c r="N117" s="35" t="str">
        <f t="shared" si="13"/>
        <v>08</v>
      </c>
      <c r="O117" s="1" t="str">
        <f t="shared" si="14"/>
        <v>Aug</v>
      </c>
      <c r="P117" s="1" t="str">
        <f t="shared" si="8"/>
        <v>August</v>
      </c>
      <c r="S117" s="1">
        <f t="shared" si="15"/>
        <v>8</v>
      </c>
    </row>
    <row r="118" spans="1:19" x14ac:dyDescent="0.3">
      <c r="A118" s="1" t="s">
        <v>13</v>
      </c>
      <c r="B118" s="39">
        <v>41147</v>
      </c>
      <c r="C118" s="36">
        <f t="shared" si="9"/>
        <v>8</v>
      </c>
      <c r="D118" s="36">
        <f t="shared" si="10"/>
        <v>2012</v>
      </c>
      <c r="F118" s="1" t="s">
        <v>37</v>
      </c>
      <c r="G118" s="1" t="s">
        <v>35</v>
      </c>
      <c r="H118" s="6">
        <v>38375</v>
      </c>
      <c r="I118" s="1">
        <v>10831</v>
      </c>
      <c r="J118" s="7">
        <v>2684.4</v>
      </c>
      <c r="K118" s="1">
        <f t="shared" si="11"/>
        <v>1</v>
      </c>
      <c r="L118" s="1">
        <f t="shared" si="12"/>
        <v>2005</v>
      </c>
      <c r="N118" s="35" t="str">
        <f t="shared" si="13"/>
        <v>01</v>
      </c>
      <c r="O118" s="1" t="str">
        <f t="shared" si="14"/>
        <v>Jan</v>
      </c>
      <c r="P118" s="1" t="str">
        <f t="shared" si="8"/>
        <v>January</v>
      </c>
      <c r="Q118" s="35"/>
      <c r="S118" s="1">
        <f t="shared" si="15"/>
        <v>1</v>
      </c>
    </row>
    <row r="119" spans="1:19" x14ac:dyDescent="0.3">
      <c r="A119" s="1" t="s">
        <v>12</v>
      </c>
      <c r="B119" s="39">
        <v>41146</v>
      </c>
      <c r="C119" s="36">
        <f t="shared" si="9"/>
        <v>8</v>
      </c>
      <c r="D119" s="36">
        <f t="shared" si="10"/>
        <v>2012</v>
      </c>
      <c r="F119" s="1" t="s">
        <v>37</v>
      </c>
      <c r="G119" s="1" t="s">
        <v>36</v>
      </c>
      <c r="H119" s="6">
        <v>38049</v>
      </c>
      <c r="I119" s="1">
        <v>10455</v>
      </c>
      <c r="J119" s="7">
        <v>2684</v>
      </c>
      <c r="K119" s="1">
        <f t="shared" si="11"/>
        <v>3</v>
      </c>
      <c r="L119" s="1">
        <f t="shared" si="12"/>
        <v>2004</v>
      </c>
      <c r="N119" s="35" t="str">
        <f t="shared" si="13"/>
        <v>03</v>
      </c>
      <c r="O119" s="1" t="str">
        <f t="shared" si="14"/>
        <v>Mar</v>
      </c>
      <c r="P119" s="1" t="str">
        <f t="shared" si="8"/>
        <v>March</v>
      </c>
      <c r="Q119" s="35"/>
      <c r="S119" s="1">
        <f t="shared" si="15"/>
        <v>3</v>
      </c>
    </row>
    <row r="120" spans="1:19" customFormat="1" x14ac:dyDescent="0.3">
      <c r="A120" s="26" t="s">
        <v>11</v>
      </c>
      <c r="B120" s="38">
        <v>41145</v>
      </c>
      <c r="C120" s="36">
        <f t="shared" si="9"/>
        <v>8</v>
      </c>
      <c r="D120" s="36">
        <f t="shared" si="10"/>
        <v>2012</v>
      </c>
      <c r="E120" s="1"/>
      <c r="F120" s="26" t="s">
        <v>29</v>
      </c>
      <c r="G120" s="26" t="s">
        <v>31</v>
      </c>
      <c r="H120" s="27">
        <v>37875</v>
      </c>
      <c r="I120" s="26">
        <v>10298</v>
      </c>
      <c r="J120" s="28">
        <v>2645</v>
      </c>
      <c r="K120" s="1">
        <f t="shared" si="11"/>
        <v>9</v>
      </c>
      <c r="L120" s="1">
        <f t="shared" si="12"/>
        <v>2003</v>
      </c>
      <c r="M120" s="1"/>
      <c r="N120" s="35" t="str">
        <f t="shared" si="13"/>
        <v>09</v>
      </c>
      <c r="O120" s="1" t="str">
        <f t="shared" si="14"/>
        <v>Sep</v>
      </c>
      <c r="P120" s="1" t="str">
        <f t="shared" si="8"/>
        <v>September</v>
      </c>
      <c r="S120" s="1">
        <f t="shared" si="15"/>
        <v>9</v>
      </c>
    </row>
    <row r="121" spans="1:19" x14ac:dyDescent="0.3">
      <c r="A121" s="1" t="s">
        <v>18</v>
      </c>
      <c r="B121" s="39">
        <v>41144</v>
      </c>
      <c r="C121" s="36">
        <f t="shared" si="9"/>
        <v>8</v>
      </c>
      <c r="D121" s="36">
        <f t="shared" si="10"/>
        <v>2012</v>
      </c>
      <c r="F121" s="1" t="s">
        <v>37</v>
      </c>
      <c r="G121" s="1" t="s">
        <v>36</v>
      </c>
      <c r="H121" s="6">
        <v>38455</v>
      </c>
      <c r="I121" s="1">
        <v>11007</v>
      </c>
      <c r="J121" s="7">
        <v>2633.9</v>
      </c>
      <c r="K121" s="1">
        <f t="shared" si="11"/>
        <v>4</v>
      </c>
      <c r="L121" s="1">
        <f t="shared" si="12"/>
        <v>2005</v>
      </c>
      <c r="N121" s="35" t="str">
        <f t="shared" si="13"/>
        <v>04</v>
      </c>
      <c r="O121" s="1" t="str">
        <f t="shared" si="14"/>
        <v>Apr</v>
      </c>
      <c r="P121" s="1" t="str">
        <f t="shared" si="8"/>
        <v>April</v>
      </c>
      <c r="Q121" s="35"/>
      <c r="S121" s="1">
        <f t="shared" si="15"/>
        <v>4</v>
      </c>
    </row>
    <row r="122" spans="1:19" customFormat="1" x14ac:dyDescent="0.3">
      <c r="A122" s="26" t="s">
        <v>17</v>
      </c>
      <c r="B122" s="38">
        <v>41143</v>
      </c>
      <c r="C122" s="36">
        <f t="shared" si="9"/>
        <v>8</v>
      </c>
      <c r="D122" s="36">
        <f t="shared" si="10"/>
        <v>2012</v>
      </c>
      <c r="E122" s="1"/>
      <c r="F122" s="26" t="s">
        <v>37</v>
      </c>
      <c r="G122" s="26" t="s">
        <v>32</v>
      </c>
      <c r="H122" s="27">
        <v>38347</v>
      </c>
      <c r="I122" s="26">
        <v>10787</v>
      </c>
      <c r="J122" s="28">
        <v>2622.76</v>
      </c>
      <c r="K122" s="1">
        <f t="shared" si="11"/>
        <v>12</v>
      </c>
      <c r="L122" s="1">
        <f t="shared" si="12"/>
        <v>2004</v>
      </c>
      <c r="M122" s="1"/>
      <c r="N122" s="35" t="str">
        <f t="shared" si="13"/>
        <v>12</v>
      </c>
      <c r="O122" s="1" t="str">
        <f t="shared" si="14"/>
        <v>Dec</v>
      </c>
      <c r="P122" s="1" t="str">
        <f t="shared" si="8"/>
        <v>December</v>
      </c>
      <c r="S122" s="1">
        <f t="shared" si="15"/>
        <v>12</v>
      </c>
    </row>
    <row r="123" spans="1:19" customFormat="1" x14ac:dyDescent="0.3">
      <c r="A123" s="1" t="s">
        <v>16</v>
      </c>
      <c r="B123" s="39">
        <v>41142</v>
      </c>
      <c r="C123" s="36">
        <f t="shared" si="9"/>
        <v>8</v>
      </c>
      <c r="D123" s="36">
        <f t="shared" si="10"/>
        <v>2012</v>
      </c>
      <c r="E123" s="1"/>
      <c r="F123" s="1" t="s">
        <v>29</v>
      </c>
      <c r="G123" s="1" t="s">
        <v>30</v>
      </c>
      <c r="H123" s="6">
        <v>38385</v>
      </c>
      <c r="I123" s="1">
        <v>10851</v>
      </c>
      <c r="J123" s="7">
        <v>2603</v>
      </c>
      <c r="K123" s="1">
        <f t="shared" si="11"/>
        <v>2</v>
      </c>
      <c r="L123" s="1">
        <f t="shared" si="12"/>
        <v>2005</v>
      </c>
      <c r="M123" s="1"/>
      <c r="N123" s="35" t="str">
        <f t="shared" si="13"/>
        <v>02</v>
      </c>
      <c r="O123" s="1" t="str">
        <f t="shared" si="14"/>
        <v>Feb</v>
      </c>
      <c r="P123" s="1" t="str">
        <f t="shared" si="8"/>
        <v>February</v>
      </c>
      <c r="S123" s="1">
        <f t="shared" si="15"/>
        <v>2</v>
      </c>
    </row>
    <row r="124" spans="1:19" customFormat="1" x14ac:dyDescent="0.3">
      <c r="A124" s="1" t="s">
        <v>15</v>
      </c>
      <c r="B124" s="39">
        <v>41141</v>
      </c>
      <c r="C124" s="36">
        <f t="shared" si="9"/>
        <v>8</v>
      </c>
      <c r="D124" s="36">
        <f t="shared" si="10"/>
        <v>2012</v>
      </c>
      <c r="E124" s="1"/>
      <c r="F124" s="1" t="s">
        <v>37</v>
      </c>
      <c r="G124" s="1" t="s">
        <v>33</v>
      </c>
      <c r="H124" s="6">
        <v>37989</v>
      </c>
      <c r="I124" s="1">
        <v>10393</v>
      </c>
      <c r="J124" s="7">
        <v>2556.9499999999998</v>
      </c>
      <c r="K124" s="1">
        <f t="shared" si="11"/>
        <v>1</v>
      </c>
      <c r="L124" s="1">
        <f t="shared" si="12"/>
        <v>2004</v>
      </c>
      <c r="M124" s="1"/>
      <c r="N124" s="35" t="str">
        <f t="shared" si="13"/>
        <v>01</v>
      </c>
      <c r="O124" s="1" t="str">
        <f t="shared" si="14"/>
        <v>Jan</v>
      </c>
      <c r="P124" s="1" t="str">
        <f t="shared" si="8"/>
        <v>January</v>
      </c>
      <c r="S124" s="1">
        <f t="shared" si="15"/>
        <v>1</v>
      </c>
    </row>
    <row r="125" spans="1:19" x14ac:dyDescent="0.3">
      <c r="A125" s="1" t="s">
        <v>14</v>
      </c>
      <c r="B125" s="39">
        <v>41140</v>
      </c>
      <c r="C125" s="36">
        <f t="shared" si="9"/>
        <v>8</v>
      </c>
      <c r="D125" s="36">
        <f t="shared" si="10"/>
        <v>2012</v>
      </c>
      <c r="F125" s="1" t="s">
        <v>37</v>
      </c>
      <c r="G125" s="1" t="s">
        <v>38</v>
      </c>
      <c r="H125" s="6">
        <v>38098</v>
      </c>
      <c r="I125" s="1">
        <v>10511</v>
      </c>
      <c r="J125" s="7">
        <v>2550</v>
      </c>
      <c r="K125" s="1">
        <f t="shared" si="11"/>
        <v>4</v>
      </c>
      <c r="L125" s="1">
        <f t="shared" si="12"/>
        <v>2004</v>
      </c>
      <c r="N125" s="35" t="str">
        <f t="shared" si="13"/>
        <v>04</v>
      </c>
      <c r="O125" s="1" t="str">
        <f t="shared" si="14"/>
        <v>Apr</v>
      </c>
      <c r="P125" s="1" t="str">
        <f t="shared" si="8"/>
        <v>April</v>
      </c>
      <c r="Q125" s="35"/>
      <c r="S125" s="1">
        <f t="shared" si="15"/>
        <v>4</v>
      </c>
    </row>
    <row r="126" spans="1:19" customFormat="1" x14ac:dyDescent="0.3">
      <c r="A126" s="26" t="s">
        <v>13</v>
      </c>
      <c r="B126" s="38">
        <v>41139</v>
      </c>
      <c r="C126" s="36">
        <f t="shared" si="9"/>
        <v>8</v>
      </c>
      <c r="D126" s="36">
        <f t="shared" si="10"/>
        <v>2012</v>
      </c>
      <c r="E126" s="1"/>
      <c r="F126" s="26" t="s">
        <v>29</v>
      </c>
      <c r="G126" s="26" t="s">
        <v>31</v>
      </c>
      <c r="H126" s="27">
        <v>38280</v>
      </c>
      <c r="I126" s="26">
        <v>10703</v>
      </c>
      <c r="J126" s="28">
        <v>2545</v>
      </c>
      <c r="K126" s="1">
        <f t="shared" si="11"/>
        <v>10</v>
      </c>
      <c r="L126" s="1">
        <f t="shared" si="12"/>
        <v>2004</v>
      </c>
      <c r="M126" s="1"/>
      <c r="N126" s="35" t="str">
        <f t="shared" si="13"/>
        <v>10</v>
      </c>
      <c r="O126" s="1" t="str">
        <f t="shared" si="14"/>
        <v>Oct</v>
      </c>
      <c r="P126" s="1" t="str">
        <f t="shared" si="8"/>
        <v>October</v>
      </c>
      <c r="S126" s="1">
        <f t="shared" si="15"/>
        <v>10</v>
      </c>
    </row>
    <row r="127" spans="1:19" customFormat="1" x14ac:dyDescent="0.3">
      <c r="A127" s="1" t="s">
        <v>12</v>
      </c>
      <c r="B127" s="39">
        <v>41138</v>
      </c>
      <c r="C127" s="36">
        <f t="shared" si="9"/>
        <v>8</v>
      </c>
      <c r="D127" s="36">
        <f t="shared" si="10"/>
        <v>2012</v>
      </c>
      <c r="E127" s="1"/>
      <c r="F127" s="1" t="s">
        <v>37</v>
      </c>
      <c r="G127" s="1" t="s">
        <v>33</v>
      </c>
      <c r="H127" s="6">
        <v>38155</v>
      </c>
      <c r="I127" s="1">
        <v>10567</v>
      </c>
      <c r="J127" s="7">
        <v>2519</v>
      </c>
      <c r="K127" s="1">
        <f t="shared" si="11"/>
        <v>6</v>
      </c>
      <c r="L127" s="1">
        <f t="shared" si="12"/>
        <v>2004</v>
      </c>
      <c r="M127" s="1"/>
      <c r="N127" s="35" t="str">
        <f t="shared" si="13"/>
        <v>06</v>
      </c>
      <c r="O127" s="1" t="str">
        <f t="shared" si="14"/>
        <v>Jun</v>
      </c>
      <c r="P127" s="1" t="str">
        <f t="shared" si="8"/>
        <v>June</v>
      </c>
      <c r="S127" s="1">
        <f t="shared" si="15"/>
        <v>6</v>
      </c>
    </row>
    <row r="128" spans="1:19" customFormat="1" x14ac:dyDescent="0.3">
      <c r="A128" s="1" t="s">
        <v>11</v>
      </c>
      <c r="B128" s="39">
        <v>41137</v>
      </c>
      <c r="C128" s="36">
        <f t="shared" si="9"/>
        <v>8</v>
      </c>
      <c r="D128" s="36">
        <f t="shared" si="10"/>
        <v>2012</v>
      </c>
      <c r="E128" s="1"/>
      <c r="F128" s="1" t="s">
        <v>37</v>
      </c>
      <c r="G128" s="1" t="s">
        <v>33</v>
      </c>
      <c r="H128" s="6">
        <v>38060</v>
      </c>
      <c r="I128" s="1">
        <v>10465</v>
      </c>
      <c r="J128" s="7">
        <v>2518</v>
      </c>
      <c r="K128" s="1">
        <f t="shared" si="11"/>
        <v>3</v>
      </c>
      <c r="L128" s="1">
        <f t="shared" si="12"/>
        <v>2004</v>
      </c>
      <c r="M128" s="1"/>
      <c r="N128" s="35" t="str">
        <f t="shared" si="13"/>
        <v>03</v>
      </c>
      <c r="O128" s="1" t="str">
        <f t="shared" si="14"/>
        <v>Mar</v>
      </c>
      <c r="P128" s="1" t="str">
        <f t="shared" si="8"/>
        <v>March</v>
      </c>
      <c r="S128" s="1">
        <f t="shared" si="15"/>
        <v>3</v>
      </c>
    </row>
    <row r="129" spans="1:19" customFormat="1" x14ac:dyDescent="0.3">
      <c r="A129" s="1" t="s">
        <v>18</v>
      </c>
      <c r="B129" s="39">
        <v>41136</v>
      </c>
      <c r="C129" s="36">
        <f t="shared" si="9"/>
        <v>8</v>
      </c>
      <c r="D129" s="36">
        <f t="shared" si="10"/>
        <v>2012</v>
      </c>
      <c r="E129" s="1"/>
      <c r="F129" s="1" t="s">
        <v>37</v>
      </c>
      <c r="G129" s="1" t="s">
        <v>32</v>
      </c>
      <c r="H129" s="6">
        <v>37995</v>
      </c>
      <c r="I129" s="1">
        <v>10398</v>
      </c>
      <c r="J129" s="7">
        <v>2505.6</v>
      </c>
      <c r="K129" s="1">
        <f t="shared" si="11"/>
        <v>1</v>
      </c>
      <c r="L129" s="1">
        <f t="shared" si="12"/>
        <v>2004</v>
      </c>
      <c r="M129" s="1"/>
      <c r="N129" s="35" t="str">
        <f t="shared" si="13"/>
        <v>01</v>
      </c>
      <c r="O129" s="1" t="str">
        <f t="shared" si="14"/>
        <v>Jan</v>
      </c>
      <c r="P129" s="1" t="str">
        <f t="shared" si="8"/>
        <v>January</v>
      </c>
      <c r="S129" s="1">
        <f t="shared" si="15"/>
        <v>1</v>
      </c>
    </row>
    <row r="130" spans="1:19" customFormat="1" x14ac:dyDescent="0.3">
      <c r="A130" s="1" t="s">
        <v>17</v>
      </c>
      <c r="B130" s="39">
        <v>41135</v>
      </c>
      <c r="C130" s="36">
        <f t="shared" si="9"/>
        <v>8</v>
      </c>
      <c r="D130" s="36">
        <f t="shared" si="10"/>
        <v>2012</v>
      </c>
      <c r="E130" s="1"/>
      <c r="F130" s="1" t="s">
        <v>29</v>
      </c>
      <c r="G130" s="1" t="s">
        <v>34</v>
      </c>
      <c r="H130" s="6">
        <v>37817</v>
      </c>
      <c r="I130" s="1">
        <v>10255</v>
      </c>
      <c r="J130" s="7">
        <v>2490.5</v>
      </c>
      <c r="K130" s="1">
        <f t="shared" si="11"/>
        <v>7</v>
      </c>
      <c r="L130" s="1">
        <f t="shared" si="12"/>
        <v>2003</v>
      </c>
      <c r="M130" s="1"/>
      <c r="N130" s="35" t="str">
        <f t="shared" si="13"/>
        <v>07</v>
      </c>
      <c r="O130" s="1" t="str">
        <f t="shared" si="14"/>
        <v>Jul</v>
      </c>
      <c r="P130" s="1" t="str">
        <f t="shared" ref="P130:P193" si="16">TEXT(H130, "mmmm")</f>
        <v>July</v>
      </c>
      <c r="S130" s="1">
        <f t="shared" si="15"/>
        <v>7</v>
      </c>
    </row>
    <row r="131" spans="1:19" x14ac:dyDescent="0.3">
      <c r="A131" s="1" t="s">
        <v>16</v>
      </c>
      <c r="B131" s="39">
        <v>41134</v>
      </c>
      <c r="C131" s="36">
        <f t="shared" ref="C131:C194" si="17">MONTH(B131)</f>
        <v>8</v>
      </c>
      <c r="D131" s="36">
        <f t="shared" ref="D131:D194" si="18">YEAR(B131)</f>
        <v>2012</v>
      </c>
      <c r="F131" s="1" t="s">
        <v>37</v>
      </c>
      <c r="G131" s="1" t="s">
        <v>38</v>
      </c>
      <c r="H131" s="6">
        <v>37923</v>
      </c>
      <c r="I131" s="1">
        <v>10337</v>
      </c>
      <c r="J131" s="7">
        <v>2467</v>
      </c>
      <c r="K131" s="1">
        <f t="shared" ref="K131:K194" si="19">MONTH(H131)</f>
        <v>10</v>
      </c>
      <c r="L131" s="1">
        <f t="shared" ref="L131:L194" si="20">YEAR(H131)</f>
        <v>2003</v>
      </c>
      <c r="N131" s="35" t="str">
        <f t="shared" ref="N131:N194" si="21">TEXT(H131, "MM")</f>
        <v>10</v>
      </c>
      <c r="O131" s="1" t="str">
        <f t="shared" ref="O131:O194" si="22">TEXT(H131, "mmm")</f>
        <v>Oct</v>
      </c>
      <c r="P131" s="1" t="str">
        <f t="shared" si="16"/>
        <v>October</v>
      </c>
      <c r="Q131" s="35"/>
      <c r="S131" s="1">
        <f t="shared" ref="S131:S194" si="23">MONTH(DATEVALUE(P131 &amp; 1))</f>
        <v>10</v>
      </c>
    </row>
    <row r="132" spans="1:19" x14ac:dyDescent="0.3">
      <c r="A132" s="1" t="s">
        <v>15</v>
      </c>
      <c r="B132" s="39">
        <v>41133</v>
      </c>
      <c r="C132" s="36">
        <f t="shared" si="17"/>
        <v>8</v>
      </c>
      <c r="D132" s="36">
        <f t="shared" si="18"/>
        <v>2012</v>
      </c>
      <c r="F132" s="1" t="s">
        <v>37</v>
      </c>
      <c r="G132" s="1" t="s">
        <v>35</v>
      </c>
      <c r="H132" s="6">
        <v>38157</v>
      </c>
      <c r="I132" s="1">
        <v>10570</v>
      </c>
      <c r="J132" s="7">
        <v>2465.25</v>
      </c>
      <c r="K132" s="1">
        <f t="shared" si="19"/>
        <v>6</v>
      </c>
      <c r="L132" s="1">
        <f t="shared" si="20"/>
        <v>2004</v>
      </c>
      <c r="N132" s="35" t="str">
        <f t="shared" si="21"/>
        <v>06</v>
      </c>
      <c r="O132" s="1" t="str">
        <f t="shared" si="22"/>
        <v>Jun</v>
      </c>
      <c r="P132" s="1" t="str">
        <f t="shared" si="16"/>
        <v>June</v>
      </c>
      <c r="Q132" s="35"/>
      <c r="S132" s="1">
        <f t="shared" si="23"/>
        <v>6</v>
      </c>
    </row>
    <row r="133" spans="1:19" x14ac:dyDescent="0.3">
      <c r="A133" s="1" t="s">
        <v>14</v>
      </c>
      <c r="B133" s="39">
        <v>41132</v>
      </c>
      <c r="C133" s="36">
        <f t="shared" si="17"/>
        <v>8</v>
      </c>
      <c r="D133" s="36">
        <f t="shared" si="18"/>
        <v>2012</v>
      </c>
      <c r="F133" s="1" t="s">
        <v>29</v>
      </c>
      <c r="G133" s="1" t="s">
        <v>39</v>
      </c>
      <c r="H133" s="6">
        <v>38137</v>
      </c>
      <c r="I133" s="1">
        <v>10523</v>
      </c>
      <c r="J133" s="7">
        <v>2444.31</v>
      </c>
      <c r="K133" s="1">
        <f t="shared" si="19"/>
        <v>5</v>
      </c>
      <c r="L133" s="1">
        <f t="shared" si="20"/>
        <v>2004</v>
      </c>
      <c r="N133" s="35" t="str">
        <f t="shared" si="21"/>
        <v>05</v>
      </c>
      <c r="O133" s="1" t="str">
        <f t="shared" si="22"/>
        <v>May</v>
      </c>
      <c r="P133" s="1" t="str">
        <f t="shared" si="16"/>
        <v>May</v>
      </c>
      <c r="Q133" s="35"/>
      <c r="S133" s="1">
        <f t="shared" si="23"/>
        <v>5</v>
      </c>
    </row>
    <row r="134" spans="1:19" customFormat="1" x14ac:dyDescent="0.3">
      <c r="A134" s="26" t="s">
        <v>13</v>
      </c>
      <c r="B134" s="38">
        <v>41131</v>
      </c>
      <c r="C134" s="36">
        <f t="shared" si="17"/>
        <v>8</v>
      </c>
      <c r="D134" s="36">
        <f t="shared" si="18"/>
        <v>2012</v>
      </c>
      <c r="E134" s="1"/>
      <c r="F134" s="26" t="s">
        <v>37</v>
      </c>
      <c r="G134" s="26" t="s">
        <v>33</v>
      </c>
      <c r="H134" s="27">
        <v>37933</v>
      </c>
      <c r="I134" s="26">
        <v>10340</v>
      </c>
      <c r="J134" s="28">
        <v>2436.1799999999998</v>
      </c>
      <c r="K134" s="1">
        <f t="shared" si="19"/>
        <v>11</v>
      </c>
      <c r="L134" s="1">
        <f t="shared" si="20"/>
        <v>2003</v>
      </c>
      <c r="M134" s="1"/>
      <c r="N134" s="35" t="str">
        <f t="shared" si="21"/>
        <v>11</v>
      </c>
      <c r="O134" s="1" t="str">
        <f t="shared" si="22"/>
        <v>Nov</v>
      </c>
      <c r="P134" s="1" t="str">
        <f t="shared" si="16"/>
        <v>November</v>
      </c>
      <c r="S134" s="1">
        <f t="shared" si="23"/>
        <v>11</v>
      </c>
    </row>
    <row r="135" spans="1:19" customFormat="1" x14ac:dyDescent="0.3">
      <c r="A135" s="1" t="s">
        <v>12</v>
      </c>
      <c r="B135" s="39">
        <v>41130</v>
      </c>
      <c r="C135" s="36">
        <f t="shared" si="17"/>
        <v>8</v>
      </c>
      <c r="D135" s="36">
        <f t="shared" si="18"/>
        <v>2012</v>
      </c>
      <c r="E135" s="1"/>
      <c r="F135" s="1" t="s">
        <v>29</v>
      </c>
      <c r="G135" s="1" t="s">
        <v>31</v>
      </c>
      <c r="H135" s="6">
        <v>38466</v>
      </c>
      <c r="I135" s="1">
        <v>11031</v>
      </c>
      <c r="J135" s="7">
        <v>2393.5</v>
      </c>
      <c r="K135" s="1">
        <f t="shared" si="19"/>
        <v>4</v>
      </c>
      <c r="L135" s="1">
        <f t="shared" si="20"/>
        <v>2005</v>
      </c>
      <c r="M135" s="1"/>
      <c r="N135" s="35" t="str">
        <f t="shared" si="21"/>
        <v>04</v>
      </c>
      <c r="O135" s="1" t="str">
        <f t="shared" si="22"/>
        <v>Apr</v>
      </c>
      <c r="P135" s="1" t="str">
        <f t="shared" si="16"/>
        <v>April</v>
      </c>
      <c r="S135" s="1">
        <f t="shared" si="23"/>
        <v>4</v>
      </c>
    </row>
    <row r="136" spans="1:19" x14ac:dyDescent="0.3">
      <c r="A136" s="1" t="s">
        <v>11</v>
      </c>
      <c r="B136" s="39">
        <v>41129</v>
      </c>
      <c r="C136" s="36">
        <f t="shared" si="17"/>
        <v>8</v>
      </c>
      <c r="D136" s="36">
        <f t="shared" si="18"/>
        <v>2012</v>
      </c>
      <c r="F136" s="1" t="s">
        <v>37</v>
      </c>
      <c r="G136" s="1" t="s">
        <v>36</v>
      </c>
      <c r="H136" s="6">
        <v>37964</v>
      </c>
      <c r="I136" s="1">
        <v>10369</v>
      </c>
      <c r="J136" s="7">
        <v>2390.4</v>
      </c>
      <c r="K136" s="1">
        <f t="shared" si="19"/>
        <v>12</v>
      </c>
      <c r="L136" s="1">
        <f t="shared" si="20"/>
        <v>2003</v>
      </c>
      <c r="N136" s="35" t="str">
        <f t="shared" si="21"/>
        <v>12</v>
      </c>
      <c r="O136" s="1" t="str">
        <f t="shared" si="22"/>
        <v>Dec</v>
      </c>
      <c r="P136" s="1" t="str">
        <f t="shared" si="16"/>
        <v>December</v>
      </c>
      <c r="Q136" s="35"/>
      <c r="S136" s="1">
        <f t="shared" si="23"/>
        <v>12</v>
      </c>
    </row>
    <row r="137" spans="1:19" customFormat="1" x14ac:dyDescent="0.3">
      <c r="A137" s="26" t="s">
        <v>18</v>
      </c>
      <c r="B137" s="38">
        <v>41128</v>
      </c>
      <c r="C137" s="36">
        <f t="shared" si="17"/>
        <v>8</v>
      </c>
      <c r="D137" s="36">
        <f t="shared" si="18"/>
        <v>2012</v>
      </c>
      <c r="E137" s="1"/>
      <c r="F137" s="26" t="s">
        <v>37</v>
      </c>
      <c r="G137" s="26" t="s">
        <v>33</v>
      </c>
      <c r="H137" s="27">
        <v>38186</v>
      </c>
      <c r="I137" s="26">
        <v>10598</v>
      </c>
      <c r="J137" s="28">
        <v>2388.5</v>
      </c>
      <c r="K137" s="1">
        <f t="shared" si="19"/>
        <v>7</v>
      </c>
      <c r="L137" s="1">
        <f t="shared" si="20"/>
        <v>2004</v>
      </c>
      <c r="M137" s="1"/>
      <c r="N137" s="35" t="str">
        <f t="shared" si="21"/>
        <v>07</v>
      </c>
      <c r="O137" s="1" t="str">
        <f t="shared" si="22"/>
        <v>Jul</v>
      </c>
      <c r="P137" s="1" t="str">
        <f t="shared" si="16"/>
        <v>July</v>
      </c>
      <c r="S137" s="1">
        <f t="shared" si="23"/>
        <v>7</v>
      </c>
    </row>
    <row r="138" spans="1:19" customFormat="1" x14ac:dyDescent="0.3">
      <c r="A138" s="1" t="s">
        <v>17</v>
      </c>
      <c r="B138" s="39">
        <v>41127</v>
      </c>
      <c r="C138" s="36">
        <f t="shared" si="17"/>
        <v>8</v>
      </c>
      <c r="D138" s="36">
        <f t="shared" si="18"/>
        <v>2012</v>
      </c>
      <c r="E138" s="1"/>
      <c r="F138" s="1" t="s">
        <v>37</v>
      </c>
      <c r="G138" s="1" t="s">
        <v>32</v>
      </c>
      <c r="H138" s="6">
        <v>38108</v>
      </c>
      <c r="I138" s="1">
        <v>10516</v>
      </c>
      <c r="J138" s="7">
        <v>2381.0500000000002</v>
      </c>
      <c r="K138" s="1">
        <f t="shared" si="19"/>
        <v>5</v>
      </c>
      <c r="L138" s="1">
        <f t="shared" si="20"/>
        <v>2004</v>
      </c>
      <c r="M138" s="1"/>
      <c r="N138" s="35" t="str">
        <f t="shared" si="21"/>
        <v>05</v>
      </c>
      <c r="O138" s="1" t="str">
        <f t="shared" si="22"/>
        <v>May</v>
      </c>
      <c r="P138" s="1" t="str">
        <f t="shared" si="16"/>
        <v>May</v>
      </c>
      <c r="S138" s="1">
        <f t="shared" si="23"/>
        <v>5</v>
      </c>
    </row>
    <row r="139" spans="1:19" x14ac:dyDescent="0.3">
      <c r="A139" s="1" t="s">
        <v>16</v>
      </c>
      <c r="B139" s="39">
        <v>41126</v>
      </c>
      <c r="C139" s="36">
        <f t="shared" si="17"/>
        <v>8</v>
      </c>
      <c r="D139" s="36">
        <f t="shared" si="18"/>
        <v>2012</v>
      </c>
      <c r="F139" s="1" t="s">
        <v>37</v>
      </c>
      <c r="G139" s="1" t="s">
        <v>35</v>
      </c>
      <c r="H139" s="6">
        <v>38430</v>
      </c>
      <c r="I139" s="1">
        <v>10948</v>
      </c>
      <c r="J139" s="7">
        <v>2362.25</v>
      </c>
      <c r="K139" s="1">
        <f t="shared" si="19"/>
        <v>3</v>
      </c>
      <c r="L139" s="1">
        <f t="shared" si="20"/>
        <v>2005</v>
      </c>
      <c r="N139" s="35" t="str">
        <f t="shared" si="21"/>
        <v>03</v>
      </c>
      <c r="O139" s="1" t="str">
        <f t="shared" si="22"/>
        <v>Mar</v>
      </c>
      <c r="P139" s="1" t="str">
        <f t="shared" si="16"/>
        <v>March</v>
      </c>
      <c r="Q139" s="35"/>
      <c r="S139" s="1">
        <f t="shared" si="23"/>
        <v>3</v>
      </c>
    </row>
    <row r="140" spans="1:19" x14ac:dyDescent="0.3">
      <c r="A140" s="1" t="s">
        <v>15</v>
      </c>
      <c r="B140" s="39">
        <v>41125</v>
      </c>
      <c r="C140" s="36">
        <f t="shared" si="17"/>
        <v>8</v>
      </c>
      <c r="D140" s="36">
        <f t="shared" si="18"/>
        <v>2012</v>
      </c>
      <c r="F140" s="1" t="s">
        <v>37</v>
      </c>
      <c r="G140" s="1" t="s">
        <v>35</v>
      </c>
      <c r="H140" s="6">
        <v>38366</v>
      </c>
      <c r="I140" s="1">
        <v>10796</v>
      </c>
      <c r="J140" s="7">
        <v>2341.36</v>
      </c>
      <c r="K140" s="1">
        <f t="shared" si="19"/>
        <v>1</v>
      </c>
      <c r="L140" s="1">
        <f t="shared" si="20"/>
        <v>2005</v>
      </c>
      <c r="N140" s="35" t="str">
        <f t="shared" si="21"/>
        <v>01</v>
      </c>
      <c r="O140" s="1" t="str">
        <f t="shared" si="22"/>
        <v>Jan</v>
      </c>
      <c r="P140" s="1" t="str">
        <f t="shared" si="16"/>
        <v>January</v>
      </c>
      <c r="Q140" s="35"/>
      <c r="S140" s="1">
        <f t="shared" si="23"/>
        <v>1</v>
      </c>
    </row>
    <row r="141" spans="1:19" x14ac:dyDescent="0.3">
      <c r="A141" s="1" t="s">
        <v>14</v>
      </c>
      <c r="B141" s="39">
        <v>41124</v>
      </c>
      <c r="C141" s="36">
        <f t="shared" si="17"/>
        <v>8</v>
      </c>
      <c r="D141" s="36">
        <f t="shared" si="18"/>
        <v>2012</v>
      </c>
      <c r="F141" s="1" t="s">
        <v>37</v>
      </c>
      <c r="G141" s="1" t="s">
        <v>38</v>
      </c>
      <c r="H141" s="6">
        <v>38113</v>
      </c>
      <c r="I141" s="1">
        <v>10522</v>
      </c>
      <c r="J141" s="7">
        <v>2318.2399999999998</v>
      </c>
      <c r="K141" s="1">
        <f t="shared" si="19"/>
        <v>5</v>
      </c>
      <c r="L141" s="1">
        <f t="shared" si="20"/>
        <v>2004</v>
      </c>
      <c r="N141" s="35" t="str">
        <f t="shared" si="21"/>
        <v>05</v>
      </c>
      <c r="O141" s="1" t="str">
        <f t="shared" si="22"/>
        <v>May</v>
      </c>
      <c r="P141" s="1" t="str">
        <f t="shared" si="16"/>
        <v>May</v>
      </c>
      <c r="Q141" s="35"/>
      <c r="S141" s="1">
        <f t="shared" si="23"/>
        <v>5</v>
      </c>
    </row>
    <row r="142" spans="1:19" customFormat="1" x14ac:dyDescent="0.3">
      <c r="A142" s="26" t="s">
        <v>13</v>
      </c>
      <c r="B142" s="38">
        <v>41123</v>
      </c>
      <c r="C142" s="36">
        <f t="shared" si="17"/>
        <v>8</v>
      </c>
      <c r="D142" s="36">
        <f t="shared" si="18"/>
        <v>2012</v>
      </c>
      <c r="E142" s="1"/>
      <c r="F142" s="26" t="s">
        <v>29</v>
      </c>
      <c r="G142" s="26" t="s">
        <v>31</v>
      </c>
      <c r="H142" s="27">
        <v>38108</v>
      </c>
      <c r="I142" s="26">
        <v>10519</v>
      </c>
      <c r="J142" s="28">
        <v>2314.1999999999998</v>
      </c>
      <c r="K142" s="1">
        <f t="shared" si="19"/>
        <v>5</v>
      </c>
      <c r="L142" s="1">
        <f t="shared" si="20"/>
        <v>2004</v>
      </c>
      <c r="M142" s="1"/>
      <c r="N142" s="35" t="str">
        <f t="shared" si="21"/>
        <v>05</v>
      </c>
      <c r="O142" s="1" t="str">
        <f t="shared" si="22"/>
        <v>May</v>
      </c>
      <c r="P142" s="1" t="str">
        <f t="shared" si="16"/>
        <v>May</v>
      </c>
      <c r="S142" s="1">
        <f t="shared" si="23"/>
        <v>5</v>
      </c>
    </row>
    <row r="143" spans="1:19" customFormat="1" x14ac:dyDescent="0.3">
      <c r="A143" s="1" t="s">
        <v>12</v>
      </c>
      <c r="B143" s="39">
        <v>41122</v>
      </c>
      <c r="C143" s="36">
        <f t="shared" si="17"/>
        <v>8</v>
      </c>
      <c r="D143" s="36">
        <f t="shared" si="18"/>
        <v>2012</v>
      </c>
      <c r="E143" s="1"/>
      <c r="F143" s="1" t="s">
        <v>37</v>
      </c>
      <c r="G143" s="1" t="s">
        <v>33</v>
      </c>
      <c r="H143" s="6">
        <v>38312</v>
      </c>
      <c r="I143" s="1">
        <v>10746</v>
      </c>
      <c r="J143" s="7">
        <v>2311.6999999999998</v>
      </c>
      <c r="K143" s="1">
        <f t="shared" si="19"/>
        <v>11</v>
      </c>
      <c r="L143" s="1">
        <f t="shared" si="20"/>
        <v>2004</v>
      </c>
      <c r="M143" s="1"/>
      <c r="N143" s="35" t="str">
        <f t="shared" si="21"/>
        <v>11</v>
      </c>
      <c r="O143" s="1" t="str">
        <f t="shared" si="22"/>
        <v>Nov</v>
      </c>
      <c r="P143" s="1" t="str">
        <f t="shared" si="16"/>
        <v>November</v>
      </c>
      <c r="S143" s="1">
        <f t="shared" si="23"/>
        <v>11</v>
      </c>
    </row>
    <row r="144" spans="1:19" x14ac:dyDescent="0.3">
      <c r="A144" s="1" t="s">
        <v>11</v>
      </c>
      <c r="B144" s="39">
        <v>41121</v>
      </c>
      <c r="C144" s="36">
        <f t="shared" si="17"/>
        <v>7</v>
      </c>
      <c r="D144" s="36">
        <f t="shared" si="18"/>
        <v>2012</v>
      </c>
      <c r="F144" s="1" t="s">
        <v>37</v>
      </c>
      <c r="G144" s="1" t="s">
        <v>38</v>
      </c>
      <c r="H144" s="6">
        <v>38330</v>
      </c>
      <c r="I144" s="1">
        <v>10766</v>
      </c>
      <c r="J144" s="7">
        <v>2310</v>
      </c>
      <c r="K144" s="1">
        <f t="shared" si="19"/>
        <v>12</v>
      </c>
      <c r="L144" s="1">
        <f t="shared" si="20"/>
        <v>2004</v>
      </c>
      <c r="N144" s="35" t="str">
        <f t="shared" si="21"/>
        <v>12</v>
      </c>
      <c r="O144" s="1" t="str">
        <f t="shared" si="22"/>
        <v>Dec</v>
      </c>
      <c r="P144" s="1" t="str">
        <f t="shared" si="16"/>
        <v>December</v>
      </c>
      <c r="Q144" s="35"/>
      <c r="S144" s="1">
        <f t="shared" si="23"/>
        <v>12</v>
      </c>
    </row>
    <row r="145" spans="1:19" x14ac:dyDescent="0.3">
      <c r="A145" s="1" t="s">
        <v>18</v>
      </c>
      <c r="B145" s="39">
        <v>41120</v>
      </c>
      <c r="C145" s="36">
        <f t="shared" si="17"/>
        <v>7</v>
      </c>
      <c r="D145" s="36">
        <f t="shared" si="18"/>
        <v>2012</v>
      </c>
      <c r="F145" s="1" t="s">
        <v>37</v>
      </c>
      <c r="G145" s="1" t="s">
        <v>38</v>
      </c>
      <c r="H145" s="6">
        <v>38248</v>
      </c>
      <c r="I145" s="1">
        <v>10670</v>
      </c>
      <c r="J145" s="7">
        <v>2301.75</v>
      </c>
      <c r="K145" s="1">
        <f t="shared" si="19"/>
        <v>9</v>
      </c>
      <c r="L145" s="1">
        <f t="shared" si="20"/>
        <v>2004</v>
      </c>
      <c r="N145" s="35" t="str">
        <f t="shared" si="21"/>
        <v>09</v>
      </c>
      <c r="O145" s="1" t="str">
        <f t="shared" si="22"/>
        <v>Sep</v>
      </c>
      <c r="P145" s="1" t="str">
        <f t="shared" si="16"/>
        <v>September</v>
      </c>
      <c r="Q145" s="35"/>
      <c r="S145" s="1">
        <f t="shared" si="23"/>
        <v>9</v>
      </c>
    </row>
    <row r="146" spans="1:19" x14ac:dyDescent="0.3">
      <c r="A146" s="1" t="s">
        <v>17</v>
      </c>
      <c r="B146" s="39">
        <v>41119</v>
      </c>
      <c r="C146" s="36">
        <f t="shared" si="17"/>
        <v>7</v>
      </c>
      <c r="D146" s="36">
        <f t="shared" si="18"/>
        <v>2012</v>
      </c>
      <c r="F146" s="1" t="s">
        <v>37</v>
      </c>
      <c r="G146" s="1" t="s">
        <v>38</v>
      </c>
      <c r="H146" s="6">
        <v>37930</v>
      </c>
      <c r="I146" s="1">
        <v>10344</v>
      </c>
      <c r="J146" s="7">
        <v>2296</v>
      </c>
      <c r="K146" s="1">
        <f t="shared" si="19"/>
        <v>11</v>
      </c>
      <c r="L146" s="1">
        <f t="shared" si="20"/>
        <v>2003</v>
      </c>
      <c r="N146" s="35" t="str">
        <f t="shared" si="21"/>
        <v>11</v>
      </c>
      <c r="O146" s="1" t="str">
        <f t="shared" si="22"/>
        <v>Nov</v>
      </c>
      <c r="P146" s="1" t="str">
        <f t="shared" si="16"/>
        <v>November</v>
      </c>
      <c r="Q146" s="35"/>
      <c r="S146" s="1">
        <f t="shared" si="23"/>
        <v>11</v>
      </c>
    </row>
    <row r="147" spans="1:19" customFormat="1" x14ac:dyDescent="0.3">
      <c r="A147" s="26" t="s">
        <v>16</v>
      </c>
      <c r="B147" s="38">
        <v>41118</v>
      </c>
      <c r="C147" s="36">
        <f t="shared" si="17"/>
        <v>7</v>
      </c>
      <c r="D147" s="36">
        <f t="shared" si="18"/>
        <v>2012</v>
      </c>
      <c r="E147" s="1"/>
      <c r="F147" s="26" t="s">
        <v>37</v>
      </c>
      <c r="G147" s="26" t="s">
        <v>33</v>
      </c>
      <c r="H147" s="27">
        <v>38449</v>
      </c>
      <c r="I147" s="26">
        <v>10991</v>
      </c>
      <c r="J147" s="28">
        <v>2296</v>
      </c>
      <c r="K147" s="1">
        <f t="shared" si="19"/>
        <v>4</v>
      </c>
      <c r="L147" s="1">
        <f t="shared" si="20"/>
        <v>2005</v>
      </c>
      <c r="M147" s="1"/>
      <c r="N147" s="35" t="str">
        <f t="shared" si="21"/>
        <v>04</v>
      </c>
      <c r="O147" s="1" t="str">
        <f t="shared" si="22"/>
        <v>Apr</v>
      </c>
      <c r="P147" s="1" t="str">
        <f t="shared" si="16"/>
        <v>April</v>
      </c>
      <c r="S147" s="1">
        <f t="shared" si="23"/>
        <v>4</v>
      </c>
    </row>
    <row r="148" spans="1:19" customFormat="1" x14ac:dyDescent="0.3">
      <c r="A148" s="1" t="s">
        <v>15</v>
      </c>
      <c r="B148" s="39">
        <v>41117</v>
      </c>
      <c r="C148" s="36">
        <f t="shared" si="17"/>
        <v>7</v>
      </c>
      <c r="D148" s="36">
        <f t="shared" si="18"/>
        <v>2012</v>
      </c>
      <c r="E148" s="1"/>
      <c r="F148" s="1" t="s">
        <v>29</v>
      </c>
      <c r="G148" s="1" t="s">
        <v>31</v>
      </c>
      <c r="H148" s="6">
        <v>38329</v>
      </c>
      <c r="I148" s="1">
        <v>10764</v>
      </c>
      <c r="J148" s="7">
        <v>2286</v>
      </c>
      <c r="K148" s="1">
        <f t="shared" si="19"/>
        <v>12</v>
      </c>
      <c r="L148" s="1">
        <f t="shared" si="20"/>
        <v>2004</v>
      </c>
      <c r="M148" s="1"/>
      <c r="N148" s="35" t="str">
        <f t="shared" si="21"/>
        <v>12</v>
      </c>
      <c r="O148" s="1" t="str">
        <f t="shared" si="22"/>
        <v>Dec</v>
      </c>
      <c r="P148" s="1" t="str">
        <f t="shared" si="16"/>
        <v>December</v>
      </c>
      <c r="S148" s="1">
        <f t="shared" si="23"/>
        <v>12</v>
      </c>
    </row>
    <row r="149" spans="1:19" x14ac:dyDescent="0.3">
      <c r="A149" s="1" t="s">
        <v>14</v>
      </c>
      <c r="B149" s="39">
        <v>41116</v>
      </c>
      <c r="C149" s="36">
        <f t="shared" si="17"/>
        <v>7</v>
      </c>
      <c r="D149" s="36">
        <f t="shared" si="18"/>
        <v>2012</v>
      </c>
      <c r="F149" s="1" t="s">
        <v>29</v>
      </c>
      <c r="G149" s="1" t="s">
        <v>39</v>
      </c>
      <c r="H149" s="6">
        <v>38190</v>
      </c>
      <c r="I149" s="1">
        <v>10601</v>
      </c>
      <c r="J149" s="7">
        <v>2285</v>
      </c>
      <c r="K149" s="1">
        <f t="shared" si="19"/>
        <v>7</v>
      </c>
      <c r="L149" s="1">
        <f t="shared" si="20"/>
        <v>2004</v>
      </c>
      <c r="N149" s="35" t="str">
        <f t="shared" si="21"/>
        <v>07</v>
      </c>
      <c r="O149" s="1" t="str">
        <f t="shared" si="22"/>
        <v>Jul</v>
      </c>
      <c r="P149" s="1" t="str">
        <f t="shared" si="16"/>
        <v>July</v>
      </c>
      <c r="Q149" s="35"/>
      <c r="S149" s="1">
        <f t="shared" si="23"/>
        <v>7</v>
      </c>
    </row>
    <row r="150" spans="1:19" customFormat="1" x14ac:dyDescent="0.3">
      <c r="A150" s="26" t="s">
        <v>13</v>
      </c>
      <c r="B150" s="38">
        <v>41115</v>
      </c>
      <c r="C150" s="36">
        <f t="shared" si="17"/>
        <v>7</v>
      </c>
      <c r="D150" s="36">
        <f t="shared" si="18"/>
        <v>2012</v>
      </c>
      <c r="E150" s="1"/>
      <c r="F150" s="26" t="s">
        <v>29</v>
      </c>
      <c r="G150" s="26" t="s">
        <v>31</v>
      </c>
      <c r="H150" s="27">
        <v>38359</v>
      </c>
      <c r="I150" s="26">
        <v>10804</v>
      </c>
      <c r="J150" s="28">
        <v>2278.4</v>
      </c>
      <c r="K150" s="1">
        <f t="shared" si="19"/>
        <v>1</v>
      </c>
      <c r="L150" s="1">
        <f t="shared" si="20"/>
        <v>2005</v>
      </c>
      <c r="M150" s="1"/>
      <c r="N150" s="35" t="str">
        <f t="shared" si="21"/>
        <v>01</v>
      </c>
      <c r="O150" s="1" t="str">
        <f t="shared" si="22"/>
        <v>Jan</v>
      </c>
      <c r="P150" s="1" t="str">
        <f t="shared" si="16"/>
        <v>January</v>
      </c>
      <c r="S150" s="1">
        <f t="shared" si="23"/>
        <v>1</v>
      </c>
    </row>
    <row r="151" spans="1:19" x14ac:dyDescent="0.3">
      <c r="A151" s="1" t="s">
        <v>12</v>
      </c>
      <c r="B151" s="39">
        <v>41114</v>
      </c>
      <c r="C151" s="36">
        <f t="shared" si="17"/>
        <v>7</v>
      </c>
      <c r="D151" s="36">
        <f t="shared" si="18"/>
        <v>2012</v>
      </c>
      <c r="F151" s="1" t="s">
        <v>37</v>
      </c>
      <c r="G151" s="1" t="s">
        <v>38</v>
      </c>
      <c r="H151" s="6">
        <v>38429</v>
      </c>
      <c r="I151" s="1">
        <v>10930</v>
      </c>
      <c r="J151" s="7">
        <v>2255.5</v>
      </c>
      <c r="K151" s="1">
        <f t="shared" si="19"/>
        <v>3</v>
      </c>
      <c r="L151" s="1">
        <f t="shared" si="20"/>
        <v>2005</v>
      </c>
      <c r="N151" s="35" t="str">
        <f t="shared" si="21"/>
        <v>03</v>
      </c>
      <c r="O151" s="1" t="str">
        <f t="shared" si="22"/>
        <v>Mar</v>
      </c>
      <c r="P151" s="1" t="str">
        <f t="shared" si="16"/>
        <v>March</v>
      </c>
      <c r="Q151" s="35"/>
      <c r="S151" s="1">
        <f t="shared" si="23"/>
        <v>3</v>
      </c>
    </row>
    <row r="152" spans="1:19" customFormat="1" x14ac:dyDescent="0.3">
      <c r="A152" s="26" t="s">
        <v>11</v>
      </c>
      <c r="B152" s="38">
        <v>41113</v>
      </c>
      <c r="C152" s="36">
        <f t="shared" si="17"/>
        <v>7</v>
      </c>
      <c r="D152" s="36">
        <f t="shared" si="18"/>
        <v>2012</v>
      </c>
      <c r="E152" s="1"/>
      <c r="F152" s="26" t="s">
        <v>37</v>
      </c>
      <c r="G152" s="26" t="s">
        <v>32</v>
      </c>
      <c r="H152" s="27">
        <v>38172</v>
      </c>
      <c r="I152" s="26">
        <v>10583</v>
      </c>
      <c r="J152" s="28">
        <v>2237.5</v>
      </c>
      <c r="K152" s="1">
        <f t="shared" si="19"/>
        <v>7</v>
      </c>
      <c r="L152" s="1">
        <f t="shared" si="20"/>
        <v>2004</v>
      </c>
      <c r="M152" s="1"/>
      <c r="N152" s="35" t="str">
        <f t="shared" si="21"/>
        <v>07</v>
      </c>
      <c r="O152" s="1" t="str">
        <f t="shared" si="22"/>
        <v>Jul</v>
      </c>
      <c r="P152" s="1" t="str">
        <f t="shared" si="16"/>
        <v>July</v>
      </c>
      <c r="S152" s="1">
        <f t="shared" si="23"/>
        <v>7</v>
      </c>
    </row>
    <row r="153" spans="1:19" x14ac:dyDescent="0.3">
      <c r="A153" s="1" t="s">
        <v>18</v>
      </c>
      <c r="B153" s="39">
        <v>41112</v>
      </c>
      <c r="C153" s="36">
        <f t="shared" si="17"/>
        <v>7</v>
      </c>
      <c r="D153" s="36">
        <f t="shared" si="18"/>
        <v>2012</v>
      </c>
      <c r="F153" s="1" t="s">
        <v>37</v>
      </c>
      <c r="G153" s="1" t="s">
        <v>36</v>
      </c>
      <c r="H153" s="6">
        <v>38452</v>
      </c>
      <c r="I153" s="1">
        <v>10977</v>
      </c>
      <c r="J153" s="7">
        <v>2233</v>
      </c>
      <c r="K153" s="1">
        <f t="shared" si="19"/>
        <v>4</v>
      </c>
      <c r="L153" s="1">
        <f t="shared" si="20"/>
        <v>2005</v>
      </c>
      <c r="N153" s="35" t="str">
        <f t="shared" si="21"/>
        <v>04</v>
      </c>
      <c r="O153" s="1" t="str">
        <f t="shared" si="22"/>
        <v>Apr</v>
      </c>
      <c r="P153" s="1" t="str">
        <f t="shared" si="16"/>
        <v>April</v>
      </c>
      <c r="Q153" s="35"/>
      <c r="S153" s="1">
        <f t="shared" si="23"/>
        <v>4</v>
      </c>
    </row>
    <row r="154" spans="1:19" x14ac:dyDescent="0.3">
      <c r="A154" s="1" t="s">
        <v>17</v>
      </c>
      <c r="B154" s="39">
        <v>41111</v>
      </c>
      <c r="C154" s="36">
        <f t="shared" si="17"/>
        <v>7</v>
      </c>
      <c r="D154" s="36">
        <f t="shared" si="18"/>
        <v>2012</v>
      </c>
      <c r="F154" s="1" t="s">
        <v>37</v>
      </c>
      <c r="G154" s="1" t="s">
        <v>35</v>
      </c>
      <c r="H154" s="6">
        <v>38387</v>
      </c>
      <c r="I154" s="1">
        <v>10855</v>
      </c>
      <c r="J154" s="7">
        <v>2227.89</v>
      </c>
      <c r="K154" s="1">
        <f t="shared" si="19"/>
        <v>2</v>
      </c>
      <c r="L154" s="1">
        <f t="shared" si="20"/>
        <v>2005</v>
      </c>
      <c r="N154" s="35" t="str">
        <f t="shared" si="21"/>
        <v>02</v>
      </c>
      <c r="O154" s="1" t="str">
        <f t="shared" si="22"/>
        <v>Feb</v>
      </c>
      <c r="P154" s="1" t="str">
        <f t="shared" si="16"/>
        <v>February</v>
      </c>
      <c r="Q154" s="35"/>
      <c r="S154" s="1">
        <f t="shared" si="23"/>
        <v>2</v>
      </c>
    </row>
    <row r="155" spans="1:19" x14ac:dyDescent="0.3">
      <c r="A155" s="1" t="s">
        <v>16</v>
      </c>
      <c r="B155" s="39">
        <v>41110</v>
      </c>
      <c r="C155" s="36">
        <f t="shared" si="17"/>
        <v>7</v>
      </c>
      <c r="D155" s="36">
        <f t="shared" si="18"/>
        <v>2012</v>
      </c>
      <c r="F155" s="1" t="s">
        <v>37</v>
      </c>
      <c r="G155" s="1" t="s">
        <v>35</v>
      </c>
      <c r="H155" s="6">
        <v>37975</v>
      </c>
      <c r="I155" s="1">
        <v>10384</v>
      </c>
      <c r="J155" s="7">
        <v>2222.4</v>
      </c>
      <c r="K155" s="1">
        <f t="shared" si="19"/>
        <v>12</v>
      </c>
      <c r="L155" s="1">
        <f t="shared" si="20"/>
        <v>2003</v>
      </c>
      <c r="N155" s="35" t="str">
        <f t="shared" si="21"/>
        <v>12</v>
      </c>
      <c r="O155" s="1" t="str">
        <f t="shared" si="22"/>
        <v>Dec</v>
      </c>
      <c r="P155" s="1" t="str">
        <f t="shared" si="16"/>
        <v>December</v>
      </c>
      <c r="Q155" s="35"/>
      <c r="S155" s="1">
        <f t="shared" si="23"/>
        <v>12</v>
      </c>
    </row>
    <row r="156" spans="1:19" x14ac:dyDescent="0.3">
      <c r="A156" s="1" t="s">
        <v>15</v>
      </c>
      <c r="B156" s="39">
        <v>41109</v>
      </c>
      <c r="C156" s="36">
        <f t="shared" si="17"/>
        <v>7</v>
      </c>
      <c r="D156" s="36">
        <f t="shared" si="18"/>
        <v>2012</v>
      </c>
      <c r="F156" s="1" t="s">
        <v>37</v>
      </c>
      <c r="G156" s="1" t="s">
        <v>36</v>
      </c>
      <c r="H156" s="6">
        <v>38129</v>
      </c>
      <c r="I156" s="1">
        <v>10533</v>
      </c>
      <c r="J156" s="7">
        <v>2222.1999999999998</v>
      </c>
      <c r="K156" s="1">
        <f t="shared" si="19"/>
        <v>5</v>
      </c>
      <c r="L156" s="1">
        <f t="shared" si="20"/>
        <v>2004</v>
      </c>
      <c r="N156" s="35" t="str">
        <f t="shared" si="21"/>
        <v>05</v>
      </c>
      <c r="O156" s="1" t="str">
        <f t="shared" si="22"/>
        <v>May</v>
      </c>
      <c r="P156" s="1" t="str">
        <f t="shared" si="16"/>
        <v>May</v>
      </c>
      <c r="Q156" s="35"/>
      <c r="S156" s="1">
        <f t="shared" si="23"/>
        <v>5</v>
      </c>
    </row>
    <row r="157" spans="1:19" x14ac:dyDescent="0.3">
      <c r="A157" s="1" t="s">
        <v>14</v>
      </c>
      <c r="B157" s="39">
        <v>41108</v>
      </c>
      <c r="C157" s="36">
        <f t="shared" si="17"/>
        <v>7</v>
      </c>
      <c r="D157" s="36">
        <f t="shared" si="18"/>
        <v>2012</v>
      </c>
      <c r="F157" s="1" t="s">
        <v>37</v>
      </c>
      <c r="G157" s="1" t="s">
        <v>36</v>
      </c>
      <c r="H157" s="6">
        <v>38463</v>
      </c>
      <c r="I157" s="1">
        <v>10986</v>
      </c>
      <c r="J157" s="7">
        <v>2220</v>
      </c>
      <c r="K157" s="1">
        <f t="shared" si="19"/>
        <v>4</v>
      </c>
      <c r="L157" s="1">
        <f t="shared" si="20"/>
        <v>2005</v>
      </c>
      <c r="N157" s="35" t="str">
        <f t="shared" si="21"/>
        <v>04</v>
      </c>
      <c r="O157" s="1" t="str">
        <f t="shared" si="22"/>
        <v>Apr</v>
      </c>
      <c r="P157" s="1" t="str">
        <f t="shared" si="16"/>
        <v>April</v>
      </c>
      <c r="Q157" s="35"/>
      <c r="S157" s="1">
        <f t="shared" si="23"/>
        <v>4</v>
      </c>
    </row>
    <row r="158" spans="1:19" customFormat="1" x14ac:dyDescent="0.3">
      <c r="A158" s="26" t="s">
        <v>13</v>
      </c>
      <c r="B158" s="38">
        <v>41107</v>
      </c>
      <c r="C158" s="36">
        <f t="shared" si="17"/>
        <v>7</v>
      </c>
      <c r="D158" s="36">
        <f t="shared" si="18"/>
        <v>2012</v>
      </c>
      <c r="E158" s="1"/>
      <c r="F158" s="26" t="s">
        <v>29</v>
      </c>
      <c r="G158" s="26" t="s">
        <v>30</v>
      </c>
      <c r="H158" s="27">
        <v>38287</v>
      </c>
      <c r="I158" s="26">
        <v>10714</v>
      </c>
      <c r="J158" s="28">
        <v>2205.75</v>
      </c>
      <c r="K158" s="1">
        <f t="shared" si="19"/>
        <v>10</v>
      </c>
      <c r="L158" s="1">
        <f t="shared" si="20"/>
        <v>2004</v>
      </c>
      <c r="M158" s="1"/>
      <c r="N158" s="35" t="str">
        <f t="shared" si="21"/>
        <v>10</v>
      </c>
      <c r="O158" s="1" t="str">
        <f t="shared" si="22"/>
        <v>Oct</v>
      </c>
      <c r="P158" s="1" t="str">
        <f t="shared" si="16"/>
        <v>October</v>
      </c>
      <c r="S158" s="1">
        <f t="shared" si="23"/>
        <v>10</v>
      </c>
    </row>
    <row r="159" spans="1:19" x14ac:dyDescent="0.3">
      <c r="A159" s="1" t="s">
        <v>12</v>
      </c>
      <c r="B159" s="39">
        <v>41106</v>
      </c>
      <c r="C159" s="36">
        <f t="shared" si="17"/>
        <v>7</v>
      </c>
      <c r="D159" s="36">
        <f t="shared" si="18"/>
        <v>2012</v>
      </c>
      <c r="F159" s="1" t="s">
        <v>37</v>
      </c>
      <c r="G159" s="1" t="s">
        <v>35</v>
      </c>
      <c r="H159" s="6">
        <v>38319</v>
      </c>
      <c r="I159" s="1">
        <v>10748</v>
      </c>
      <c r="J159" s="7">
        <v>2196</v>
      </c>
      <c r="K159" s="1">
        <f t="shared" si="19"/>
        <v>11</v>
      </c>
      <c r="L159" s="1">
        <f t="shared" si="20"/>
        <v>2004</v>
      </c>
      <c r="N159" s="35" t="str">
        <f t="shared" si="21"/>
        <v>11</v>
      </c>
      <c r="O159" s="1" t="str">
        <f t="shared" si="22"/>
        <v>Nov</v>
      </c>
      <c r="P159" s="1" t="str">
        <f t="shared" si="16"/>
        <v>November</v>
      </c>
      <c r="Q159" s="35"/>
      <c r="S159" s="1">
        <f t="shared" si="23"/>
        <v>11</v>
      </c>
    </row>
    <row r="160" spans="1:19" x14ac:dyDescent="0.3">
      <c r="A160" s="1" t="s">
        <v>11</v>
      </c>
      <c r="B160" s="39">
        <v>41105</v>
      </c>
      <c r="C160" s="36">
        <f t="shared" si="17"/>
        <v>7</v>
      </c>
      <c r="D160" s="36">
        <f t="shared" si="18"/>
        <v>2012</v>
      </c>
      <c r="F160" s="1" t="s">
        <v>37</v>
      </c>
      <c r="G160" s="1" t="s">
        <v>36</v>
      </c>
      <c r="H160" s="6">
        <v>37867</v>
      </c>
      <c r="I160" s="1">
        <v>10290</v>
      </c>
      <c r="J160" s="7">
        <v>2169</v>
      </c>
      <c r="K160" s="1">
        <f t="shared" si="19"/>
        <v>9</v>
      </c>
      <c r="L160" s="1">
        <f t="shared" si="20"/>
        <v>2003</v>
      </c>
      <c r="N160" s="35" t="str">
        <f t="shared" si="21"/>
        <v>09</v>
      </c>
      <c r="O160" s="1" t="str">
        <f t="shared" si="22"/>
        <v>Sep</v>
      </c>
      <c r="P160" s="1" t="str">
        <f t="shared" si="16"/>
        <v>September</v>
      </c>
      <c r="Q160" s="35"/>
      <c r="S160" s="1">
        <f t="shared" si="23"/>
        <v>9</v>
      </c>
    </row>
    <row r="161" spans="1:19" customFormat="1" x14ac:dyDescent="0.3">
      <c r="A161" s="26" t="s">
        <v>18</v>
      </c>
      <c r="B161" s="38">
        <v>41104</v>
      </c>
      <c r="C161" s="36">
        <f t="shared" si="17"/>
        <v>7</v>
      </c>
      <c r="D161" s="36">
        <f t="shared" si="18"/>
        <v>2012</v>
      </c>
      <c r="E161" s="1"/>
      <c r="F161" s="26" t="s">
        <v>37</v>
      </c>
      <c r="G161" s="26" t="s">
        <v>32</v>
      </c>
      <c r="H161" s="27">
        <v>38464</v>
      </c>
      <c r="I161" s="26">
        <v>11028</v>
      </c>
      <c r="J161" s="28">
        <v>2160</v>
      </c>
      <c r="K161" s="1">
        <f t="shared" si="19"/>
        <v>4</v>
      </c>
      <c r="L161" s="1">
        <f t="shared" si="20"/>
        <v>2005</v>
      </c>
      <c r="M161" s="1"/>
      <c r="N161" s="35" t="str">
        <f t="shared" si="21"/>
        <v>04</v>
      </c>
      <c r="O161" s="1" t="str">
        <f t="shared" si="22"/>
        <v>Apr</v>
      </c>
      <c r="P161" s="1" t="str">
        <f t="shared" si="16"/>
        <v>April</v>
      </c>
      <c r="S161" s="1">
        <f t="shared" si="23"/>
        <v>4</v>
      </c>
    </row>
    <row r="162" spans="1:19" x14ac:dyDescent="0.3">
      <c r="A162" s="1" t="s">
        <v>17</v>
      </c>
      <c r="B162" s="39">
        <v>41103</v>
      </c>
      <c r="C162" s="36">
        <f t="shared" si="17"/>
        <v>7</v>
      </c>
      <c r="D162" s="36">
        <f t="shared" si="18"/>
        <v>2012</v>
      </c>
      <c r="F162" s="1" t="s">
        <v>37</v>
      </c>
      <c r="G162" s="1" t="s">
        <v>36</v>
      </c>
      <c r="H162" s="6">
        <v>38372</v>
      </c>
      <c r="I162" s="1">
        <v>10795</v>
      </c>
      <c r="J162" s="7">
        <v>2158</v>
      </c>
      <c r="K162" s="1">
        <f t="shared" si="19"/>
        <v>1</v>
      </c>
      <c r="L162" s="1">
        <f t="shared" si="20"/>
        <v>2005</v>
      </c>
      <c r="N162" s="35" t="str">
        <f t="shared" si="21"/>
        <v>01</v>
      </c>
      <c r="O162" s="1" t="str">
        <f t="shared" si="22"/>
        <v>Jan</v>
      </c>
      <c r="P162" s="1" t="str">
        <f t="shared" si="16"/>
        <v>January</v>
      </c>
      <c r="Q162" s="35"/>
      <c r="S162" s="1">
        <f t="shared" si="23"/>
        <v>1</v>
      </c>
    </row>
    <row r="163" spans="1:19" customFormat="1" x14ac:dyDescent="0.3">
      <c r="A163" s="26" t="s">
        <v>16</v>
      </c>
      <c r="B163" s="38">
        <v>41102</v>
      </c>
      <c r="C163" s="36">
        <f t="shared" si="17"/>
        <v>7</v>
      </c>
      <c r="D163" s="36">
        <f t="shared" si="18"/>
        <v>2012</v>
      </c>
      <c r="E163" s="1"/>
      <c r="F163" s="26" t="s">
        <v>29</v>
      </c>
      <c r="G163" s="26" t="s">
        <v>30</v>
      </c>
      <c r="H163" s="27">
        <v>38168</v>
      </c>
      <c r="I163" s="26">
        <v>10575</v>
      </c>
      <c r="J163" s="28">
        <v>2147.4</v>
      </c>
      <c r="K163" s="1">
        <f t="shared" si="19"/>
        <v>6</v>
      </c>
      <c r="L163" s="1">
        <f t="shared" si="20"/>
        <v>2004</v>
      </c>
      <c r="M163" s="1"/>
      <c r="N163" s="35" t="str">
        <f t="shared" si="21"/>
        <v>06</v>
      </c>
      <c r="O163" s="1" t="str">
        <f t="shared" si="22"/>
        <v>Jun</v>
      </c>
      <c r="P163" s="1" t="str">
        <f t="shared" si="16"/>
        <v>June</v>
      </c>
      <c r="S163" s="1">
        <f t="shared" si="23"/>
        <v>6</v>
      </c>
    </row>
    <row r="164" spans="1:19" customFormat="1" x14ac:dyDescent="0.3">
      <c r="A164" s="1" t="s">
        <v>15</v>
      </c>
      <c r="B164" s="39">
        <v>41101</v>
      </c>
      <c r="C164" s="36">
        <f t="shared" si="17"/>
        <v>7</v>
      </c>
      <c r="D164" s="36">
        <f t="shared" si="18"/>
        <v>2012</v>
      </c>
      <c r="E164" s="1"/>
      <c r="F164" s="1" t="s">
        <v>37</v>
      </c>
      <c r="G164" s="1" t="s">
        <v>33</v>
      </c>
      <c r="H164" s="6">
        <v>38148</v>
      </c>
      <c r="I164" s="1">
        <v>10558</v>
      </c>
      <c r="J164" s="7">
        <v>2142.9</v>
      </c>
      <c r="K164" s="1">
        <f t="shared" si="19"/>
        <v>6</v>
      </c>
      <c r="L164" s="1">
        <f t="shared" si="20"/>
        <v>2004</v>
      </c>
      <c r="M164" s="1"/>
      <c r="N164" s="35" t="str">
        <f t="shared" si="21"/>
        <v>06</v>
      </c>
      <c r="O164" s="1" t="str">
        <f t="shared" si="22"/>
        <v>Jun</v>
      </c>
      <c r="P164" s="1" t="str">
        <f t="shared" si="16"/>
        <v>June</v>
      </c>
      <c r="S164" s="1">
        <f t="shared" si="23"/>
        <v>6</v>
      </c>
    </row>
    <row r="165" spans="1:19" x14ac:dyDescent="0.3">
      <c r="A165" s="1" t="s">
        <v>14</v>
      </c>
      <c r="B165" s="39">
        <v>41100</v>
      </c>
      <c r="C165" s="36">
        <f t="shared" si="17"/>
        <v>7</v>
      </c>
      <c r="D165" s="36">
        <f t="shared" si="18"/>
        <v>2012</v>
      </c>
      <c r="F165" s="1" t="s">
        <v>37</v>
      </c>
      <c r="G165" s="1" t="s">
        <v>35</v>
      </c>
      <c r="H165" s="6">
        <v>38002</v>
      </c>
      <c r="I165" s="1">
        <v>10413</v>
      </c>
      <c r="J165" s="7">
        <v>2123.1999999999998</v>
      </c>
      <c r="K165" s="1">
        <f t="shared" si="19"/>
        <v>1</v>
      </c>
      <c r="L165" s="1">
        <f t="shared" si="20"/>
        <v>2004</v>
      </c>
      <c r="N165" s="35" t="str">
        <f t="shared" si="21"/>
        <v>01</v>
      </c>
      <c r="O165" s="1" t="str">
        <f t="shared" si="22"/>
        <v>Jan</v>
      </c>
      <c r="P165" s="1" t="str">
        <f t="shared" si="16"/>
        <v>January</v>
      </c>
      <c r="Q165" s="35"/>
      <c r="S165" s="1">
        <f t="shared" si="23"/>
        <v>1</v>
      </c>
    </row>
    <row r="166" spans="1:19" customFormat="1" x14ac:dyDescent="0.3">
      <c r="A166" s="26" t="s">
        <v>13</v>
      </c>
      <c r="B166" s="38">
        <v>41099</v>
      </c>
      <c r="C166" s="36">
        <f t="shared" si="17"/>
        <v>7</v>
      </c>
      <c r="D166" s="36">
        <f t="shared" si="18"/>
        <v>2012</v>
      </c>
      <c r="E166" s="1"/>
      <c r="F166" s="26" t="s">
        <v>29</v>
      </c>
      <c r="G166" s="26" t="s">
        <v>31</v>
      </c>
      <c r="H166" s="27">
        <v>37989</v>
      </c>
      <c r="I166" s="26">
        <v>10395</v>
      </c>
      <c r="J166" s="28">
        <v>2122.92</v>
      </c>
      <c r="K166" s="1">
        <f t="shared" si="19"/>
        <v>1</v>
      </c>
      <c r="L166" s="1">
        <f t="shared" si="20"/>
        <v>2004</v>
      </c>
      <c r="M166" s="1"/>
      <c r="N166" s="35" t="str">
        <f t="shared" si="21"/>
        <v>01</v>
      </c>
      <c r="O166" s="1" t="str">
        <f t="shared" si="22"/>
        <v>Jan</v>
      </c>
      <c r="P166" s="1" t="str">
        <f t="shared" si="16"/>
        <v>January</v>
      </c>
      <c r="S166" s="1">
        <f t="shared" si="23"/>
        <v>1</v>
      </c>
    </row>
    <row r="167" spans="1:19" x14ac:dyDescent="0.3">
      <c r="A167" s="1" t="s">
        <v>12</v>
      </c>
      <c r="B167" s="39">
        <v>41098</v>
      </c>
      <c r="C167" s="36">
        <f t="shared" si="17"/>
        <v>7</v>
      </c>
      <c r="D167" s="36">
        <f t="shared" si="18"/>
        <v>2012</v>
      </c>
      <c r="F167" s="1" t="s">
        <v>37</v>
      </c>
      <c r="G167" s="1" t="s">
        <v>38</v>
      </c>
      <c r="H167" s="6">
        <v>38016</v>
      </c>
      <c r="I167" s="1">
        <v>10419</v>
      </c>
      <c r="J167" s="7">
        <v>2097.6</v>
      </c>
      <c r="K167" s="1">
        <f t="shared" si="19"/>
        <v>1</v>
      </c>
      <c r="L167" s="1">
        <f t="shared" si="20"/>
        <v>2004</v>
      </c>
      <c r="N167" s="35" t="str">
        <f t="shared" si="21"/>
        <v>01</v>
      </c>
      <c r="O167" s="1" t="str">
        <f t="shared" si="22"/>
        <v>Jan</v>
      </c>
      <c r="P167" s="1" t="str">
        <f t="shared" si="16"/>
        <v>January</v>
      </c>
      <c r="Q167" s="35"/>
      <c r="S167" s="1">
        <f t="shared" si="23"/>
        <v>1</v>
      </c>
    </row>
    <row r="168" spans="1:19" customFormat="1" x14ac:dyDescent="0.3">
      <c r="A168" s="26" t="s">
        <v>11</v>
      </c>
      <c r="B168" s="38">
        <v>41097</v>
      </c>
      <c r="C168" s="36">
        <f t="shared" si="17"/>
        <v>7</v>
      </c>
      <c r="D168" s="36">
        <f t="shared" si="18"/>
        <v>2012</v>
      </c>
      <c r="E168" s="1"/>
      <c r="F168" s="26" t="s">
        <v>37</v>
      </c>
      <c r="G168" s="26" t="s">
        <v>33</v>
      </c>
      <c r="H168" s="27">
        <v>37898</v>
      </c>
      <c r="I168" s="26">
        <v>10314</v>
      </c>
      <c r="J168" s="28">
        <v>2094.3000000000002</v>
      </c>
      <c r="K168" s="1">
        <f t="shared" si="19"/>
        <v>10</v>
      </c>
      <c r="L168" s="1">
        <f t="shared" si="20"/>
        <v>2003</v>
      </c>
      <c r="M168" s="1"/>
      <c r="N168" s="35" t="str">
        <f t="shared" si="21"/>
        <v>10</v>
      </c>
      <c r="O168" s="1" t="str">
        <f t="shared" si="22"/>
        <v>Oct</v>
      </c>
      <c r="P168" s="1" t="str">
        <f t="shared" si="16"/>
        <v>October</v>
      </c>
      <c r="S168" s="1">
        <f t="shared" si="23"/>
        <v>10</v>
      </c>
    </row>
    <row r="169" spans="1:19" customFormat="1" x14ac:dyDescent="0.3">
      <c r="A169" s="1" t="s">
        <v>18</v>
      </c>
      <c r="B169" s="39">
        <v>41096</v>
      </c>
      <c r="C169" s="36">
        <f t="shared" si="17"/>
        <v>7</v>
      </c>
      <c r="D169" s="36">
        <f t="shared" si="18"/>
        <v>2012</v>
      </c>
      <c r="E169" s="1"/>
      <c r="F169" s="1" t="s">
        <v>29</v>
      </c>
      <c r="G169" s="1" t="s">
        <v>31</v>
      </c>
      <c r="H169" s="6">
        <v>37981</v>
      </c>
      <c r="I169" s="1">
        <v>10390</v>
      </c>
      <c r="J169" s="7">
        <v>2090.88</v>
      </c>
      <c r="K169" s="1">
        <f t="shared" si="19"/>
        <v>12</v>
      </c>
      <c r="L169" s="1">
        <f t="shared" si="20"/>
        <v>2003</v>
      </c>
      <c r="M169" s="1"/>
      <c r="N169" s="35" t="str">
        <f t="shared" si="21"/>
        <v>12</v>
      </c>
      <c r="O169" s="1" t="str">
        <f t="shared" si="22"/>
        <v>Dec</v>
      </c>
      <c r="P169" s="1" t="str">
        <f t="shared" si="16"/>
        <v>December</v>
      </c>
      <c r="S169" s="1">
        <f t="shared" si="23"/>
        <v>12</v>
      </c>
    </row>
    <row r="170" spans="1:19" x14ac:dyDescent="0.3">
      <c r="A170" s="1" t="s">
        <v>17</v>
      </c>
      <c r="B170" s="39">
        <v>41095</v>
      </c>
      <c r="C170" s="36">
        <f t="shared" si="17"/>
        <v>7</v>
      </c>
      <c r="D170" s="36">
        <f t="shared" si="18"/>
        <v>2012</v>
      </c>
      <c r="F170" s="1" t="s">
        <v>37</v>
      </c>
      <c r="G170" s="1" t="s">
        <v>38</v>
      </c>
      <c r="H170" s="6">
        <v>38402</v>
      </c>
      <c r="I170" s="1">
        <v>10892</v>
      </c>
      <c r="J170" s="7">
        <v>2090</v>
      </c>
      <c r="K170" s="1">
        <f t="shared" si="19"/>
        <v>2</v>
      </c>
      <c r="L170" s="1">
        <f t="shared" si="20"/>
        <v>2005</v>
      </c>
      <c r="N170" s="35" t="str">
        <f t="shared" si="21"/>
        <v>02</v>
      </c>
      <c r="O170" s="1" t="str">
        <f t="shared" si="22"/>
        <v>Feb</v>
      </c>
      <c r="P170" s="1" t="str">
        <f t="shared" si="16"/>
        <v>February</v>
      </c>
      <c r="Q170" s="35"/>
      <c r="S170" s="1">
        <f t="shared" si="23"/>
        <v>2</v>
      </c>
    </row>
    <row r="171" spans="1:19" x14ac:dyDescent="0.3">
      <c r="A171" s="1" t="s">
        <v>16</v>
      </c>
      <c r="B171" s="39">
        <v>41094</v>
      </c>
      <c r="C171" s="36">
        <f t="shared" si="17"/>
        <v>7</v>
      </c>
      <c r="D171" s="36">
        <f t="shared" si="18"/>
        <v>2012</v>
      </c>
      <c r="F171" s="1" t="s">
        <v>29</v>
      </c>
      <c r="G171" s="1" t="s">
        <v>39</v>
      </c>
      <c r="H171" s="6">
        <v>38158</v>
      </c>
      <c r="I171" s="1">
        <v>10573</v>
      </c>
      <c r="J171" s="7">
        <v>2082</v>
      </c>
      <c r="K171" s="1">
        <f t="shared" si="19"/>
        <v>6</v>
      </c>
      <c r="L171" s="1">
        <f t="shared" si="20"/>
        <v>2004</v>
      </c>
      <c r="N171" s="35" t="str">
        <f t="shared" si="21"/>
        <v>06</v>
      </c>
      <c r="O171" s="1" t="str">
        <f t="shared" si="22"/>
        <v>Jun</v>
      </c>
      <c r="P171" s="1" t="str">
        <f t="shared" si="16"/>
        <v>June</v>
      </c>
      <c r="Q171" s="35"/>
      <c r="S171" s="1">
        <f t="shared" si="23"/>
        <v>6</v>
      </c>
    </row>
    <row r="172" spans="1:19" x14ac:dyDescent="0.3">
      <c r="A172" s="1" t="s">
        <v>15</v>
      </c>
      <c r="B172" s="39">
        <v>41093</v>
      </c>
      <c r="C172" s="36">
        <f t="shared" si="17"/>
        <v>7</v>
      </c>
      <c r="D172" s="36">
        <f t="shared" si="18"/>
        <v>2012</v>
      </c>
      <c r="F172" s="1" t="s">
        <v>37</v>
      </c>
      <c r="G172" s="1" t="s">
        <v>35</v>
      </c>
      <c r="H172" s="6">
        <v>38270</v>
      </c>
      <c r="I172" s="1">
        <v>10693</v>
      </c>
      <c r="J172" s="7">
        <v>2071.1999999999998</v>
      </c>
      <c r="K172" s="1">
        <f t="shared" si="19"/>
        <v>10</v>
      </c>
      <c r="L172" s="1">
        <f t="shared" si="20"/>
        <v>2004</v>
      </c>
      <c r="N172" s="35" t="str">
        <f t="shared" si="21"/>
        <v>10</v>
      </c>
      <c r="O172" s="1" t="str">
        <f t="shared" si="22"/>
        <v>Oct</v>
      </c>
      <c r="P172" s="1" t="str">
        <f t="shared" si="16"/>
        <v>October</v>
      </c>
      <c r="Q172" s="35"/>
      <c r="S172" s="1">
        <f t="shared" si="23"/>
        <v>10</v>
      </c>
    </row>
    <row r="173" spans="1:19" customFormat="1" x14ac:dyDescent="0.3">
      <c r="A173" s="26" t="s">
        <v>14</v>
      </c>
      <c r="B173" s="38">
        <v>41092</v>
      </c>
      <c r="C173" s="36">
        <f t="shared" si="17"/>
        <v>7</v>
      </c>
      <c r="D173" s="36">
        <f t="shared" si="18"/>
        <v>2012</v>
      </c>
      <c r="E173" s="1"/>
      <c r="F173" s="26" t="s">
        <v>29</v>
      </c>
      <c r="G173" s="26" t="s">
        <v>30</v>
      </c>
      <c r="H173" s="27">
        <v>38392</v>
      </c>
      <c r="I173" s="26">
        <v>10872</v>
      </c>
      <c r="J173" s="28">
        <v>2058.46</v>
      </c>
      <c r="K173" s="1">
        <f t="shared" si="19"/>
        <v>2</v>
      </c>
      <c r="L173" s="1">
        <f t="shared" si="20"/>
        <v>2005</v>
      </c>
      <c r="M173" s="1"/>
      <c r="N173" s="35" t="str">
        <f t="shared" si="21"/>
        <v>02</v>
      </c>
      <c r="O173" s="1" t="str">
        <f t="shared" si="22"/>
        <v>Feb</v>
      </c>
      <c r="P173" s="1" t="str">
        <f t="shared" si="16"/>
        <v>February</v>
      </c>
      <c r="S173" s="1">
        <f t="shared" si="23"/>
        <v>2</v>
      </c>
    </row>
    <row r="174" spans="1:19" x14ac:dyDescent="0.3">
      <c r="A174" s="1" t="s">
        <v>13</v>
      </c>
      <c r="B174" s="39">
        <v>41091</v>
      </c>
      <c r="C174" s="36">
        <f t="shared" si="17"/>
        <v>7</v>
      </c>
      <c r="D174" s="36">
        <f t="shared" si="18"/>
        <v>2012</v>
      </c>
      <c r="F174" s="1" t="s">
        <v>37</v>
      </c>
      <c r="G174" s="1" t="s">
        <v>38</v>
      </c>
      <c r="H174" s="6">
        <v>38225</v>
      </c>
      <c r="I174" s="1">
        <v>10641</v>
      </c>
      <c r="J174" s="7">
        <v>2054</v>
      </c>
      <c r="K174" s="1">
        <f t="shared" si="19"/>
        <v>8</v>
      </c>
      <c r="L174" s="1">
        <f t="shared" si="20"/>
        <v>2004</v>
      </c>
      <c r="N174" s="35" t="str">
        <f t="shared" si="21"/>
        <v>08</v>
      </c>
      <c r="O174" s="1" t="str">
        <f t="shared" si="22"/>
        <v>Aug</v>
      </c>
      <c r="P174" s="1" t="str">
        <f t="shared" si="16"/>
        <v>August</v>
      </c>
      <c r="Q174" s="35"/>
      <c r="S174" s="1">
        <f t="shared" si="23"/>
        <v>8</v>
      </c>
    </row>
    <row r="175" spans="1:19" x14ac:dyDescent="0.3">
      <c r="A175" s="1" t="s">
        <v>12</v>
      </c>
      <c r="B175" s="39">
        <v>41090</v>
      </c>
      <c r="C175" s="36">
        <f t="shared" si="17"/>
        <v>6</v>
      </c>
      <c r="D175" s="36">
        <f t="shared" si="18"/>
        <v>2012</v>
      </c>
      <c r="F175" s="1" t="s">
        <v>37</v>
      </c>
      <c r="G175" s="1" t="s">
        <v>35</v>
      </c>
      <c r="H175" s="6">
        <v>38435</v>
      </c>
      <c r="I175" s="1">
        <v>10964</v>
      </c>
      <c r="J175" s="7">
        <v>2052.5</v>
      </c>
      <c r="K175" s="1">
        <f t="shared" si="19"/>
        <v>3</v>
      </c>
      <c r="L175" s="1">
        <f t="shared" si="20"/>
        <v>2005</v>
      </c>
      <c r="N175" s="35" t="str">
        <f t="shared" si="21"/>
        <v>03</v>
      </c>
      <c r="O175" s="1" t="str">
        <f t="shared" si="22"/>
        <v>Mar</v>
      </c>
      <c r="P175" s="1" t="str">
        <f t="shared" si="16"/>
        <v>March</v>
      </c>
      <c r="Q175" s="35"/>
      <c r="S175" s="1">
        <f t="shared" si="23"/>
        <v>3</v>
      </c>
    </row>
    <row r="176" spans="1:19" customFormat="1" x14ac:dyDescent="0.3">
      <c r="A176" s="26" t="s">
        <v>11</v>
      </c>
      <c r="B176" s="38">
        <v>41089</v>
      </c>
      <c r="C176" s="36">
        <f t="shared" si="17"/>
        <v>6</v>
      </c>
      <c r="D176" s="36">
        <f t="shared" si="18"/>
        <v>2012</v>
      </c>
      <c r="E176" s="1"/>
      <c r="F176" s="26" t="s">
        <v>29</v>
      </c>
      <c r="G176" s="26" t="s">
        <v>31</v>
      </c>
      <c r="H176" s="27">
        <v>38093</v>
      </c>
      <c r="I176" s="26">
        <v>10503</v>
      </c>
      <c r="J176" s="28">
        <v>2048.5</v>
      </c>
      <c r="K176" s="1">
        <f t="shared" si="19"/>
        <v>4</v>
      </c>
      <c r="L176" s="1">
        <f t="shared" si="20"/>
        <v>2004</v>
      </c>
      <c r="M176" s="1"/>
      <c r="N176" s="35" t="str">
        <f t="shared" si="21"/>
        <v>04</v>
      </c>
      <c r="O176" s="1" t="str">
        <f t="shared" si="22"/>
        <v>Apr</v>
      </c>
      <c r="P176" s="1" t="str">
        <f t="shared" si="16"/>
        <v>April</v>
      </c>
      <c r="S176" s="1">
        <f t="shared" si="23"/>
        <v>4</v>
      </c>
    </row>
    <row r="177" spans="1:19" x14ac:dyDescent="0.3">
      <c r="A177" s="1" t="s">
        <v>18</v>
      </c>
      <c r="B177" s="39">
        <v>41088</v>
      </c>
      <c r="C177" s="36">
        <f t="shared" si="17"/>
        <v>6</v>
      </c>
      <c r="D177" s="36">
        <f t="shared" si="18"/>
        <v>2012</v>
      </c>
      <c r="F177" s="1" t="s">
        <v>37</v>
      </c>
      <c r="G177" s="1" t="s">
        <v>36</v>
      </c>
      <c r="H177" s="6">
        <v>38389</v>
      </c>
      <c r="I177" s="1">
        <v>10857</v>
      </c>
      <c r="J177" s="7">
        <v>2048.2199999999998</v>
      </c>
      <c r="K177" s="1">
        <f t="shared" si="19"/>
        <v>2</v>
      </c>
      <c r="L177" s="1">
        <f t="shared" si="20"/>
        <v>2005</v>
      </c>
      <c r="N177" s="35" t="str">
        <f t="shared" si="21"/>
        <v>02</v>
      </c>
      <c r="O177" s="1" t="str">
        <f t="shared" si="22"/>
        <v>Feb</v>
      </c>
      <c r="P177" s="1" t="str">
        <f t="shared" si="16"/>
        <v>February</v>
      </c>
      <c r="Q177" s="35"/>
      <c r="S177" s="1">
        <f t="shared" si="23"/>
        <v>2</v>
      </c>
    </row>
    <row r="178" spans="1:19" customFormat="1" x14ac:dyDescent="0.3">
      <c r="A178" s="26" t="s">
        <v>17</v>
      </c>
      <c r="B178" s="38">
        <v>41087</v>
      </c>
      <c r="C178" s="36">
        <f t="shared" si="17"/>
        <v>6</v>
      </c>
      <c r="D178" s="36">
        <f t="shared" si="18"/>
        <v>2012</v>
      </c>
      <c r="E178" s="1"/>
      <c r="F178" s="26" t="s">
        <v>37</v>
      </c>
      <c r="G178" s="26" t="s">
        <v>33</v>
      </c>
      <c r="H178" s="27">
        <v>37958</v>
      </c>
      <c r="I178" s="26">
        <v>10361</v>
      </c>
      <c r="J178" s="28">
        <v>2046.24</v>
      </c>
      <c r="K178" s="1">
        <f t="shared" si="19"/>
        <v>12</v>
      </c>
      <c r="L178" s="1">
        <f t="shared" si="20"/>
        <v>2003</v>
      </c>
      <c r="M178" s="1"/>
      <c r="N178" s="35" t="str">
        <f t="shared" si="21"/>
        <v>12</v>
      </c>
      <c r="O178" s="1" t="str">
        <f t="shared" si="22"/>
        <v>Dec</v>
      </c>
      <c r="P178" s="1" t="str">
        <f t="shared" si="16"/>
        <v>December</v>
      </c>
      <c r="S178" s="1">
        <f t="shared" si="23"/>
        <v>12</v>
      </c>
    </row>
    <row r="179" spans="1:19" x14ac:dyDescent="0.3">
      <c r="A179" s="1" t="s">
        <v>16</v>
      </c>
      <c r="B179" s="39">
        <v>41086</v>
      </c>
      <c r="C179" s="36">
        <f t="shared" si="17"/>
        <v>6</v>
      </c>
      <c r="D179" s="36">
        <f t="shared" si="18"/>
        <v>2012</v>
      </c>
      <c r="F179" s="1" t="s">
        <v>37</v>
      </c>
      <c r="G179" s="1" t="s">
        <v>35</v>
      </c>
      <c r="H179" s="6">
        <v>37845</v>
      </c>
      <c r="I179" s="1">
        <v>10273</v>
      </c>
      <c r="J179" s="7">
        <v>2037.28</v>
      </c>
      <c r="K179" s="1">
        <f t="shared" si="19"/>
        <v>8</v>
      </c>
      <c r="L179" s="1">
        <f t="shared" si="20"/>
        <v>2003</v>
      </c>
      <c r="N179" s="35" t="str">
        <f t="shared" si="21"/>
        <v>08</v>
      </c>
      <c r="O179" s="1" t="str">
        <f t="shared" si="22"/>
        <v>Aug</v>
      </c>
      <c r="P179" s="1" t="str">
        <f t="shared" si="16"/>
        <v>August</v>
      </c>
      <c r="Q179" s="35"/>
      <c r="S179" s="1">
        <f t="shared" si="23"/>
        <v>8</v>
      </c>
    </row>
    <row r="180" spans="1:19" x14ac:dyDescent="0.3">
      <c r="A180" s="1" t="s">
        <v>15</v>
      </c>
      <c r="B180" s="39">
        <v>41085</v>
      </c>
      <c r="C180" s="36">
        <f t="shared" si="17"/>
        <v>6</v>
      </c>
      <c r="D180" s="36">
        <f t="shared" si="18"/>
        <v>2012</v>
      </c>
      <c r="F180" s="1" t="s">
        <v>29</v>
      </c>
      <c r="G180" s="1" t="s">
        <v>39</v>
      </c>
      <c r="H180" s="6">
        <v>37918</v>
      </c>
      <c r="I180" s="1">
        <v>10335</v>
      </c>
      <c r="J180" s="7">
        <v>2036.16</v>
      </c>
      <c r="K180" s="1">
        <f t="shared" si="19"/>
        <v>10</v>
      </c>
      <c r="L180" s="1">
        <f t="shared" si="20"/>
        <v>2003</v>
      </c>
      <c r="N180" s="35" t="str">
        <f t="shared" si="21"/>
        <v>10</v>
      </c>
      <c r="O180" s="1" t="str">
        <f t="shared" si="22"/>
        <v>Oct</v>
      </c>
      <c r="P180" s="1" t="str">
        <f t="shared" si="16"/>
        <v>October</v>
      </c>
      <c r="Q180" s="35"/>
      <c r="S180" s="1">
        <f t="shared" si="23"/>
        <v>10</v>
      </c>
    </row>
    <row r="181" spans="1:19" customFormat="1" x14ac:dyDescent="0.3">
      <c r="A181" s="26" t="s">
        <v>14</v>
      </c>
      <c r="B181" s="38">
        <v>41084</v>
      </c>
      <c r="C181" s="36">
        <f t="shared" si="17"/>
        <v>6</v>
      </c>
      <c r="D181" s="36">
        <f t="shared" si="18"/>
        <v>2012</v>
      </c>
      <c r="E181" s="1"/>
      <c r="F181" s="26" t="s">
        <v>37</v>
      </c>
      <c r="G181" s="26" t="s">
        <v>33</v>
      </c>
      <c r="H181" s="27">
        <v>38337</v>
      </c>
      <c r="I181" s="26">
        <v>10773</v>
      </c>
      <c r="J181" s="28">
        <v>2030.4</v>
      </c>
      <c r="K181" s="1">
        <f t="shared" si="19"/>
        <v>12</v>
      </c>
      <c r="L181" s="1">
        <f t="shared" si="20"/>
        <v>2004</v>
      </c>
      <c r="M181" s="1"/>
      <c r="N181" s="35" t="str">
        <f t="shared" si="21"/>
        <v>12</v>
      </c>
      <c r="O181" s="1" t="str">
        <f t="shared" si="22"/>
        <v>Dec</v>
      </c>
      <c r="P181" s="1" t="str">
        <f t="shared" si="16"/>
        <v>December</v>
      </c>
      <c r="S181" s="1">
        <f t="shared" si="23"/>
        <v>12</v>
      </c>
    </row>
    <row r="182" spans="1:19" customFormat="1" x14ac:dyDescent="0.3">
      <c r="A182" s="1" t="s">
        <v>13</v>
      </c>
      <c r="B182" s="39">
        <v>41083</v>
      </c>
      <c r="C182" s="36">
        <f t="shared" si="17"/>
        <v>6</v>
      </c>
      <c r="D182" s="36">
        <f t="shared" si="18"/>
        <v>2012</v>
      </c>
      <c r="E182" s="1"/>
      <c r="F182" s="1" t="s">
        <v>37</v>
      </c>
      <c r="G182" s="1" t="s">
        <v>32</v>
      </c>
      <c r="H182" s="6">
        <v>38444</v>
      </c>
      <c r="I182" s="1">
        <v>10985</v>
      </c>
      <c r="J182" s="7">
        <v>2023.38</v>
      </c>
      <c r="K182" s="1">
        <f t="shared" si="19"/>
        <v>4</v>
      </c>
      <c r="L182" s="1">
        <f t="shared" si="20"/>
        <v>2005</v>
      </c>
      <c r="M182" s="1"/>
      <c r="N182" s="35" t="str">
        <f t="shared" si="21"/>
        <v>04</v>
      </c>
      <c r="O182" s="1" t="str">
        <f t="shared" si="22"/>
        <v>Apr</v>
      </c>
      <c r="P182" s="1" t="str">
        <f t="shared" si="16"/>
        <v>April</v>
      </c>
      <c r="S182" s="1">
        <f t="shared" si="23"/>
        <v>4</v>
      </c>
    </row>
    <row r="183" spans="1:19" x14ac:dyDescent="0.3">
      <c r="A183" s="1" t="s">
        <v>12</v>
      </c>
      <c r="B183" s="39">
        <v>41082</v>
      </c>
      <c r="C183" s="36">
        <f t="shared" si="17"/>
        <v>6</v>
      </c>
      <c r="D183" s="36">
        <f t="shared" si="18"/>
        <v>2012</v>
      </c>
      <c r="F183" s="1" t="s">
        <v>37</v>
      </c>
      <c r="G183" s="1" t="s">
        <v>36</v>
      </c>
      <c r="H183" s="6">
        <v>38043</v>
      </c>
      <c r="I183" s="1">
        <v>10452</v>
      </c>
      <c r="J183" s="7">
        <v>2018.5</v>
      </c>
      <c r="K183" s="1">
        <f t="shared" si="19"/>
        <v>2</v>
      </c>
      <c r="L183" s="1">
        <f t="shared" si="20"/>
        <v>2004</v>
      </c>
      <c r="N183" s="35" t="str">
        <f t="shared" si="21"/>
        <v>02</v>
      </c>
      <c r="O183" s="1" t="str">
        <f t="shared" si="22"/>
        <v>Feb</v>
      </c>
      <c r="P183" s="1" t="str">
        <f t="shared" si="16"/>
        <v>February</v>
      </c>
      <c r="Q183" s="35"/>
      <c r="S183" s="1">
        <f t="shared" si="23"/>
        <v>2</v>
      </c>
    </row>
    <row r="184" spans="1:19" x14ac:dyDescent="0.3">
      <c r="A184" s="1" t="s">
        <v>11</v>
      </c>
      <c r="B184" s="39">
        <v>41081</v>
      </c>
      <c r="C184" s="36">
        <f t="shared" si="17"/>
        <v>6</v>
      </c>
      <c r="D184" s="36">
        <f t="shared" si="18"/>
        <v>2012</v>
      </c>
      <c r="F184" s="1" t="s">
        <v>37</v>
      </c>
      <c r="G184" s="1" t="s">
        <v>35</v>
      </c>
      <c r="H184" s="6">
        <v>38028</v>
      </c>
      <c r="I184" s="1">
        <v>10436</v>
      </c>
      <c r="J184" s="7">
        <v>1994.52</v>
      </c>
      <c r="K184" s="1">
        <f t="shared" si="19"/>
        <v>2</v>
      </c>
      <c r="L184" s="1">
        <f t="shared" si="20"/>
        <v>2004</v>
      </c>
      <c r="N184" s="35" t="str">
        <f t="shared" si="21"/>
        <v>02</v>
      </c>
      <c r="O184" s="1" t="str">
        <f t="shared" si="22"/>
        <v>Feb</v>
      </c>
      <c r="P184" s="1" t="str">
        <f t="shared" si="16"/>
        <v>February</v>
      </c>
      <c r="Q184" s="35"/>
      <c r="S184" s="1">
        <f t="shared" si="23"/>
        <v>2</v>
      </c>
    </row>
    <row r="185" spans="1:19" x14ac:dyDescent="0.3">
      <c r="A185" s="1" t="s">
        <v>18</v>
      </c>
      <c r="B185" s="39">
        <v>41080</v>
      </c>
      <c r="C185" s="36">
        <f t="shared" si="17"/>
        <v>6</v>
      </c>
      <c r="D185" s="36">
        <f t="shared" si="18"/>
        <v>2012</v>
      </c>
      <c r="F185" s="1" t="s">
        <v>29</v>
      </c>
      <c r="G185" s="1" t="s">
        <v>39</v>
      </c>
      <c r="H185" s="6">
        <v>38212</v>
      </c>
      <c r="I185" s="1">
        <v>10593</v>
      </c>
      <c r="J185" s="7">
        <v>1994.4</v>
      </c>
      <c r="K185" s="1">
        <f t="shared" si="19"/>
        <v>8</v>
      </c>
      <c r="L185" s="1">
        <f t="shared" si="20"/>
        <v>2004</v>
      </c>
      <c r="N185" s="35" t="str">
        <f t="shared" si="21"/>
        <v>08</v>
      </c>
      <c r="O185" s="1" t="str">
        <f t="shared" si="22"/>
        <v>Aug</v>
      </c>
      <c r="P185" s="1" t="str">
        <f t="shared" si="16"/>
        <v>August</v>
      </c>
      <c r="Q185" s="35"/>
      <c r="S185" s="1">
        <f t="shared" si="23"/>
        <v>8</v>
      </c>
    </row>
    <row r="186" spans="1:19" x14ac:dyDescent="0.3">
      <c r="A186" s="1" t="s">
        <v>17</v>
      </c>
      <c r="B186" s="39">
        <v>41079</v>
      </c>
      <c r="C186" s="36">
        <f t="shared" si="17"/>
        <v>6</v>
      </c>
      <c r="D186" s="36">
        <f t="shared" si="18"/>
        <v>2012</v>
      </c>
      <c r="F186" s="1" t="s">
        <v>37</v>
      </c>
      <c r="G186" s="1" t="s">
        <v>36</v>
      </c>
      <c r="H186" s="6">
        <v>38323</v>
      </c>
      <c r="I186" s="1">
        <v>10756</v>
      </c>
      <c r="J186" s="7">
        <v>1990</v>
      </c>
      <c r="K186" s="1">
        <f t="shared" si="19"/>
        <v>12</v>
      </c>
      <c r="L186" s="1">
        <f t="shared" si="20"/>
        <v>2004</v>
      </c>
      <c r="N186" s="35" t="str">
        <f t="shared" si="21"/>
        <v>12</v>
      </c>
      <c r="O186" s="1" t="str">
        <f t="shared" si="22"/>
        <v>Dec</v>
      </c>
      <c r="P186" s="1" t="str">
        <f t="shared" si="16"/>
        <v>December</v>
      </c>
      <c r="Q186" s="35"/>
      <c r="S186" s="1">
        <f t="shared" si="23"/>
        <v>12</v>
      </c>
    </row>
    <row r="187" spans="1:19" customFormat="1" x14ac:dyDescent="0.3">
      <c r="A187" s="26" t="s">
        <v>16</v>
      </c>
      <c r="B187" s="38">
        <v>41078</v>
      </c>
      <c r="C187" s="36">
        <f t="shared" si="17"/>
        <v>6</v>
      </c>
      <c r="D187" s="36">
        <f t="shared" si="18"/>
        <v>2012</v>
      </c>
      <c r="E187" s="1"/>
      <c r="F187" s="26" t="s">
        <v>29</v>
      </c>
      <c r="G187" s="26" t="s">
        <v>34</v>
      </c>
      <c r="H187" s="27">
        <v>38393</v>
      </c>
      <c r="I187" s="26">
        <v>10871</v>
      </c>
      <c r="J187" s="28">
        <v>1979.23</v>
      </c>
      <c r="K187" s="1">
        <f t="shared" si="19"/>
        <v>2</v>
      </c>
      <c r="L187" s="1">
        <f t="shared" si="20"/>
        <v>2005</v>
      </c>
      <c r="M187" s="1"/>
      <c r="N187" s="35" t="str">
        <f t="shared" si="21"/>
        <v>02</v>
      </c>
      <c r="O187" s="1" t="str">
        <f t="shared" si="22"/>
        <v>Feb</v>
      </c>
      <c r="P187" s="1" t="str">
        <f t="shared" si="16"/>
        <v>February</v>
      </c>
      <c r="S187" s="1">
        <f t="shared" si="23"/>
        <v>2</v>
      </c>
    </row>
    <row r="188" spans="1:19" x14ac:dyDescent="0.3">
      <c r="A188" s="1" t="s">
        <v>15</v>
      </c>
      <c r="B188" s="39">
        <v>41077</v>
      </c>
      <c r="C188" s="36">
        <f t="shared" si="17"/>
        <v>6</v>
      </c>
      <c r="D188" s="36">
        <f t="shared" si="18"/>
        <v>2012</v>
      </c>
      <c r="F188" s="1" t="s">
        <v>37</v>
      </c>
      <c r="G188" s="1" t="s">
        <v>38</v>
      </c>
      <c r="H188" s="6">
        <v>38373</v>
      </c>
      <c r="I188" s="1">
        <v>10830</v>
      </c>
      <c r="J188" s="7">
        <v>1974</v>
      </c>
      <c r="K188" s="1">
        <f t="shared" si="19"/>
        <v>1</v>
      </c>
      <c r="L188" s="1">
        <f t="shared" si="20"/>
        <v>2005</v>
      </c>
      <c r="N188" s="35" t="str">
        <f t="shared" si="21"/>
        <v>01</v>
      </c>
      <c r="O188" s="1" t="str">
        <f t="shared" si="22"/>
        <v>Jan</v>
      </c>
      <c r="P188" s="1" t="str">
        <f t="shared" si="16"/>
        <v>January</v>
      </c>
      <c r="Q188" s="35"/>
      <c r="S188" s="1">
        <f t="shared" si="23"/>
        <v>1</v>
      </c>
    </row>
    <row r="189" spans="1:19" x14ac:dyDescent="0.3">
      <c r="A189" s="1" t="s">
        <v>14</v>
      </c>
      <c r="B189" s="39">
        <v>41076</v>
      </c>
      <c r="C189" s="36">
        <f t="shared" si="17"/>
        <v>6</v>
      </c>
      <c r="D189" s="36">
        <f t="shared" si="18"/>
        <v>2012</v>
      </c>
      <c r="F189" s="1" t="s">
        <v>37</v>
      </c>
      <c r="G189" s="1" t="s">
        <v>38</v>
      </c>
      <c r="H189" s="6">
        <v>38462</v>
      </c>
      <c r="I189" s="1">
        <v>11024</v>
      </c>
      <c r="J189" s="7">
        <v>1966.81</v>
      </c>
      <c r="K189" s="1">
        <f t="shared" si="19"/>
        <v>4</v>
      </c>
      <c r="L189" s="1">
        <f t="shared" si="20"/>
        <v>2005</v>
      </c>
      <c r="N189" s="35" t="str">
        <f t="shared" si="21"/>
        <v>04</v>
      </c>
      <c r="O189" s="1" t="str">
        <f t="shared" si="22"/>
        <v>Apr</v>
      </c>
      <c r="P189" s="1" t="str">
        <f t="shared" si="16"/>
        <v>April</v>
      </c>
      <c r="Q189" s="35"/>
      <c r="S189" s="1">
        <f t="shared" si="23"/>
        <v>4</v>
      </c>
    </row>
    <row r="190" spans="1:19" customFormat="1" x14ac:dyDescent="0.3">
      <c r="A190" s="26" t="s">
        <v>13</v>
      </c>
      <c r="B190" s="38">
        <v>41075</v>
      </c>
      <c r="C190" s="36">
        <f t="shared" si="17"/>
        <v>6</v>
      </c>
      <c r="D190" s="36">
        <f t="shared" si="18"/>
        <v>2012</v>
      </c>
      <c r="E190" s="1"/>
      <c r="F190" s="26" t="s">
        <v>37</v>
      </c>
      <c r="G190" s="26" t="s">
        <v>33</v>
      </c>
      <c r="H190" s="27">
        <v>38402</v>
      </c>
      <c r="I190" s="26">
        <v>10877</v>
      </c>
      <c r="J190" s="28">
        <v>1955.13</v>
      </c>
      <c r="K190" s="1">
        <f t="shared" si="19"/>
        <v>2</v>
      </c>
      <c r="L190" s="1">
        <f t="shared" si="20"/>
        <v>2005</v>
      </c>
      <c r="M190" s="1"/>
      <c r="N190" s="35" t="str">
        <f t="shared" si="21"/>
        <v>02</v>
      </c>
      <c r="O190" s="1" t="str">
        <f t="shared" si="22"/>
        <v>Feb</v>
      </c>
      <c r="P190" s="1" t="str">
        <f t="shared" si="16"/>
        <v>February</v>
      </c>
      <c r="S190" s="1">
        <f t="shared" si="23"/>
        <v>2</v>
      </c>
    </row>
    <row r="191" spans="1:19" x14ac:dyDescent="0.3">
      <c r="A191" s="1" t="s">
        <v>12</v>
      </c>
      <c r="B191" s="39">
        <v>41074</v>
      </c>
      <c r="C191" s="36">
        <f t="shared" si="17"/>
        <v>6</v>
      </c>
      <c r="D191" s="36">
        <f t="shared" si="18"/>
        <v>2012</v>
      </c>
      <c r="F191" s="1" t="s">
        <v>37</v>
      </c>
      <c r="G191" s="1" t="s">
        <v>38</v>
      </c>
      <c r="H191" s="6">
        <v>38319</v>
      </c>
      <c r="I191" s="1">
        <v>10755</v>
      </c>
      <c r="J191" s="7">
        <v>1948.5</v>
      </c>
      <c r="K191" s="1">
        <f t="shared" si="19"/>
        <v>11</v>
      </c>
      <c r="L191" s="1">
        <f t="shared" si="20"/>
        <v>2004</v>
      </c>
      <c r="N191" s="35" t="str">
        <f t="shared" si="21"/>
        <v>11</v>
      </c>
      <c r="O191" s="1" t="str">
        <f t="shared" si="22"/>
        <v>Nov</v>
      </c>
      <c r="P191" s="1" t="str">
        <f t="shared" si="16"/>
        <v>November</v>
      </c>
      <c r="Q191" s="35"/>
      <c r="S191" s="1">
        <f t="shared" si="23"/>
        <v>11</v>
      </c>
    </row>
    <row r="192" spans="1:19" customFormat="1" x14ac:dyDescent="0.3">
      <c r="A192" s="26" t="s">
        <v>11</v>
      </c>
      <c r="B192" s="38">
        <v>41073</v>
      </c>
      <c r="C192" s="36">
        <f t="shared" si="17"/>
        <v>6</v>
      </c>
      <c r="D192" s="36">
        <f t="shared" si="18"/>
        <v>2012</v>
      </c>
      <c r="E192" s="1"/>
      <c r="F192" s="26" t="s">
        <v>37</v>
      </c>
      <c r="G192" s="26" t="s">
        <v>32</v>
      </c>
      <c r="H192" s="27">
        <v>38136</v>
      </c>
      <c r="I192" s="26">
        <v>10541</v>
      </c>
      <c r="J192" s="28">
        <v>1946.52</v>
      </c>
      <c r="K192" s="1">
        <f t="shared" si="19"/>
        <v>5</v>
      </c>
      <c r="L192" s="1">
        <f t="shared" si="20"/>
        <v>2004</v>
      </c>
      <c r="M192" s="1"/>
      <c r="N192" s="35" t="str">
        <f t="shared" si="21"/>
        <v>05</v>
      </c>
      <c r="O192" s="1" t="str">
        <f t="shared" si="22"/>
        <v>May</v>
      </c>
      <c r="P192" s="1" t="str">
        <f t="shared" si="16"/>
        <v>May</v>
      </c>
      <c r="S192" s="1">
        <f t="shared" si="23"/>
        <v>5</v>
      </c>
    </row>
    <row r="193" spans="1:19" x14ac:dyDescent="0.3">
      <c r="A193" s="1" t="s">
        <v>18</v>
      </c>
      <c r="B193" s="39">
        <v>41072</v>
      </c>
      <c r="C193" s="36">
        <f t="shared" si="17"/>
        <v>6</v>
      </c>
      <c r="D193" s="36">
        <f t="shared" si="18"/>
        <v>2012</v>
      </c>
      <c r="F193" s="1" t="s">
        <v>29</v>
      </c>
      <c r="G193" s="1" t="s">
        <v>39</v>
      </c>
      <c r="H193" s="6">
        <v>38105</v>
      </c>
      <c r="I193" s="1">
        <v>10513</v>
      </c>
      <c r="J193" s="7">
        <v>1942</v>
      </c>
      <c r="K193" s="1">
        <f t="shared" si="19"/>
        <v>4</v>
      </c>
      <c r="L193" s="1">
        <f t="shared" si="20"/>
        <v>2004</v>
      </c>
      <c r="N193" s="35" t="str">
        <f t="shared" si="21"/>
        <v>04</v>
      </c>
      <c r="O193" s="1" t="str">
        <f t="shared" si="22"/>
        <v>Apr</v>
      </c>
      <c r="P193" s="1" t="str">
        <f t="shared" si="16"/>
        <v>April</v>
      </c>
      <c r="Q193" s="35"/>
      <c r="S193" s="1">
        <f t="shared" si="23"/>
        <v>4</v>
      </c>
    </row>
    <row r="194" spans="1:19" x14ac:dyDescent="0.3">
      <c r="A194" s="1" t="s">
        <v>17</v>
      </c>
      <c r="B194" s="39">
        <v>41071</v>
      </c>
      <c r="C194" s="36">
        <f t="shared" si="17"/>
        <v>6</v>
      </c>
      <c r="D194" s="36">
        <f t="shared" si="18"/>
        <v>2012</v>
      </c>
      <c r="F194" s="1" t="s">
        <v>37</v>
      </c>
      <c r="G194" s="1" t="s">
        <v>38</v>
      </c>
      <c r="H194" s="6">
        <v>38128</v>
      </c>
      <c r="I194" s="1">
        <v>10535</v>
      </c>
      <c r="J194" s="7">
        <v>1940.85</v>
      </c>
      <c r="K194" s="1">
        <f t="shared" si="19"/>
        <v>5</v>
      </c>
      <c r="L194" s="1">
        <f t="shared" si="20"/>
        <v>2004</v>
      </c>
      <c r="N194" s="35" t="str">
        <f t="shared" si="21"/>
        <v>05</v>
      </c>
      <c r="O194" s="1" t="str">
        <f t="shared" si="22"/>
        <v>May</v>
      </c>
      <c r="P194" s="1" t="str">
        <f t="shared" ref="P194:P257" si="24">TEXT(H194, "mmmm")</f>
        <v>May</v>
      </c>
      <c r="Q194" s="35"/>
      <c r="S194" s="1">
        <f t="shared" si="23"/>
        <v>5</v>
      </c>
    </row>
    <row r="195" spans="1:19" x14ac:dyDescent="0.3">
      <c r="A195" s="1" t="s">
        <v>16</v>
      </c>
      <c r="B195" s="39">
        <v>41070</v>
      </c>
      <c r="C195" s="36">
        <f t="shared" ref="C195:C258" si="25">MONTH(B195)</f>
        <v>6</v>
      </c>
      <c r="D195" s="36">
        <f t="shared" ref="D195:D258" si="26">YEAR(B195)</f>
        <v>2012</v>
      </c>
      <c r="F195" s="1" t="s">
        <v>37</v>
      </c>
      <c r="G195" s="1" t="s">
        <v>35</v>
      </c>
      <c r="H195" s="6">
        <v>38375</v>
      </c>
      <c r="I195" s="1">
        <v>10838</v>
      </c>
      <c r="J195" s="7">
        <v>1938.38</v>
      </c>
      <c r="K195" s="1">
        <f t="shared" ref="K195:K258" si="27">MONTH(H195)</f>
        <v>1</v>
      </c>
      <c r="L195" s="1">
        <f t="shared" ref="L195:L258" si="28">YEAR(H195)</f>
        <v>2005</v>
      </c>
      <c r="N195" s="35" t="str">
        <f t="shared" ref="N195:N258" si="29">TEXT(H195, "MM")</f>
        <v>01</v>
      </c>
      <c r="O195" s="1" t="str">
        <f t="shared" ref="O195:O258" si="30">TEXT(H195, "mmm")</f>
        <v>Jan</v>
      </c>
      <c r="P195" s="1" t="str">
        <f t="shared" si="24"/>
        <v>January</v>
      </c>
      <c r="Q195" s="35"/>
      <c r="S195" s="1">
        <f t="shared" ref="S195:S258" si="31">MONTH(DATEVALUE(P195 &amp; 1))</f>
        <v>1</v>
      </c>
    </row>
    <row r="196" spans="1:19" customFormat="1" x14ac:dyDescent="0.3">
      <c r="A196" s="26" t="s">
        <v>15</v>
      </c>
      <c r="B196" s="38">
        <v>41069</v>
      </c>
      <c r="C196" s="36">
        <f t="shared" si="25"/>
        <v>6</v>
      </c>
      <c r="D196" s="36">
        <f t="shared" si="26"/>
        <v>2012</v>
      </c>
      <c r="E196" s="1"/>
      <c r="F196" s="26" t="s">
        <v>37</v>
      </c>
      <c r="G196" s="26" t="s">
        <v>33</v>
      </c>
      <c r="H196" s="27">
        <v>38420</v>
      </c>
      <c r="I196" s="26">
        <v>10921</v>
      </c>
      <c r="J196" s="28">
        <v>1936</v>
      </c>
      <c r="K196" s="1">
        <f t="shared" si="27"/>
        <v>3</v>
      </c>
      <c r="L196" s="1">
        <f t="shared" si="28"/>
        <v>2005</v>
      </c>
      <c r="M196" s="1"/>
      <c r="N196" s="35" t="str">
        <f t="shared" si="29"/>
        <v>03</v>
      </c>
      <c r="O196" s="1" t="str">
        <f t="shared" si="30"/>
        <v>Mar</v>
      </c>
      <c r="P196" s="1" t="str">
        <f t="shared" si="24"/>
        <v>March</v>
      </c>
      <c r="S196" s="1">
        <f t="shared" si="31"/>
        <v>3</v>
      </c>
    </row>
    <row r="197" spans="1:19" x14ac:dyDescent="0.3">
      <c r="A197" s="1" t="s">
        <v>14</v>
      </c>
      <c r="B197" s="39">
        <v>41068</v>
      </c>
      <c r="C197" s="36">
        <f t="shared" si="25"/>
        <v>6</v>
      </c>
      <c r="D197" s="36">
        <f t="shared" si="26"/>
        <v>2012</v>
      </c>
      <c r="F197" s="1" t="s">
        <v>37</v>
      </c>
      <c r="G197" s="1" t="s">
        <v>38</v>
      </c>
      <c r="H197" s="6">
        <v>37923</v>
      </c>
      <c r="I197" s="1">
        <v>10338</v>
      </c>
      <c r="J197" s="7">
        <v>1934.5</v>
      </c>
      <c r="K197" s="1">
        <f t="shared" si="27"/>
        <v>10</v>
      </c>
      <c r="L197" s="1">
        <f t="shared" si="28"/>
        <v>2003</v>
      </c>
      <c r="N197" s="35" t="str">
        <f t="shared" si="29"/>
        <v>10</v>
      </c>
      <c r="O197" s="1" t="str">
        <f t="shared" si="30"/>
        <v>Oct</v>
      </c>
      <c r="P197" s="1" t="str">
        <f t="shared" si="24"/>
        <v>October</v>
      </c>
      <c r="Q197" s="35"/>
      <c r="S197" s="1">
        <f t="shared" si="31"/>
        <v>10</v>
      </c>
    </row>
    <row r="198" spans="1:19" customFormat="1" x14ac:dyDescent="0.3">
      <c r="A198" s="26" t="s">
        <v>13</v>
      </c>
      <c r="B198" s="38">
        <v>41067</v>
      </c>
      <c r="C198" s="36">
        <f t="shared" si="25"/>
        <v>6</v>
      </c>
      <c r="D198" s="36">
        <f t="shared" si="26"/>
        <v>2012</v>
      </c>
      <c r="E198" s="1"/>
      <c r="F198" s="26" t="s">
        <v>37</v>
      </c>
      <c r="G198" s="26" t="s">
        <v>32</v>
      </c>
      <c r="H198" s="27">
        <v>38263</v>
      </c>
      <c r="I198" s="26">
        <v>10663</v>
      </c>
      <c r="J198" s="28">
        <v>1930.4</v>
      </c>
      <c r="K198" s="1">
        <f t="shared" si="27"/>
        <v>10</v>
      </c>
      <c r="L198" s="1">
        <f t="shared" si="28"/>
        <v>2004</v>
      </c>
      <c r="M198" s="1"/>
      <c r="N198" s="35" t="str">
        <f t="shared" si="29"/>
        <v>10</v>
      </c>
      <c r="O198" s="1" t="str">
        <f t="shared" si="30"/>
        <v>Oct</v>
      </c>
      <c r="P198" s="1" t="str">
        <f t="shared" si="24"/>
        <v>October</v>
      </c>
      <c r="S198" s="1">
        <f t="shared" si="31"/>
        <v>10</v>
      </c>
    </row>
    <row r="199" spans="1:19" x14ac:dyDescent="0.3">
      <c r="A199" s="1" t="s">
        <v>12</v>
      </c>
      <c r="B199" s="39">
        <v>41066</v>
      </c>
      <c r="C199" s="36">
        <f t="shared" si="25"/>
        <v>6</v>
      </c>
      <c r="D199" s="36">
        <f t="shared" si="26"/>
        <v>2012</v>
      </c>
      <c r="F199" s="1" t="s">
        <v>37</v>
      </c>
      <c r="G199" s="1" t="s">
        <v>35</v>
      </c>
      <c r="H199" s="6">
        <v>38410</v>
      </c>
      <c r="I199" s="1">
        <v>10904</v>
      </c>
      <c r="J199" s="7">
        <v>1924.25</v>
      </c>
      <c r="K199" s="1">
        <f t="shared" si="27"/>
        <v>2</v>
      </c>
      <c r="L199" s="1">
        <f t="shared" si="28"/>
        <v>2005</v>
      </c>
      <c r="N199" s="35" t="str">
        <f t="shared" si="29"/>
        <v>02</v>
      </c>
      <c r="O199" s="1" t="str">
        <f t="shared" si="30"/>
        <v>Feb</v>
      </c>
      <c r="P199" s="1" t="str">
        <f t="shared" si="24"/>
        <v>February</v>
      </c>
      <c r="Q199" s="35"/>
      <c r="S199" s="1">
        <f t="shared" si="31"/>
        <v>2</v>
      </c>
    </row>
    <row r="200" spans="1:19" x14ac:dyDescent="0.3">
      <c r="A200" s="1" t="s">
        <v>11</v>
      </c>
      <c r="B200" s="39">
        <v>41065</v>
      </c>
      <c r="C200" s="36">
        <f t="shared" si="25"/>
        <v>6</v>
      </c>
      <c r="D200" s="36">
        <f t="shared" si="26"/>
        <v>2012</v>
      </c>
      <c r="F200" s="1" t="s">
        <v>29</v>
      </c>
      <c r="G200" s="1" t="s">
        <v>39</v>
      </c>
      <c r="H200" s="6">
        <v>38406</v>
      </c>
      <c r="I200" s="1">
        <v>10868</v>
      </c>
      <c r="J200" s="7">
        <v>1920.6</v>
      </c>
      <c r="K200" s="1">
        <f t="shared" si="27"/>
        <v>2</v>
      </c>
      <c r="L200" s="1">
        <f t="shared" si="28"/>
        <v>2005</v>
      </c>
      <c r="N200" s="35" t="str">
        <f t="shared" si="29"/>
        <v>02</v>
      </c>
      <c r="O200" s="1" t="str">
        <f t="shared" si="30"/>
        <v>Feb</v>
      </c>
      <c r="P200" s="1" t="str">
        <f t="shared" si="24"/>
        <v>February</v>
      </c>
      <c r="Q200" s="35"/>
      <c r="S200" s="1">
        <f t="shared" si="31"/>
        <v>2</v>
      </c>
    </row>
    <row r="201" spans="1:19" customFormat="1" x14ac:dyDescent="0.3">
      <c r="A201" s="26" t="s">
        <v>18</v>
      </c>
      <c r="B201" s="38">
        <v>41064</v>
      </c>
      <c r="C201" s="36">
        <f t="shared" si="25"/>
        <v>6</v>
      </c>
      <c r="D201" s="36">
        <f t="shared" si="26"/>
        <v>2012</v>
      </c>
      <c r="E201" s="1"/>
      <c r="F201" s="26" t="s">
        <v>29</v>
      </c>
      <c r="G201" s="26" t="s">
        <v>31</v>
      </c>
      <c r="H201" s="27">
        <v>38317</v>
      </c>
      <c r="I201" s="26">
        <v>10747</v>
      </c>
      <c r="J201" s="28">
        <v>1912.85</v>
      </c>
      <c r="K201" s="1">
        <f t="shared" si="27"/>
        <v>11</v>
      </c>
      <c r="L201" s="1">
        <f t="shared" si="28"/>
        <v>2004</v>
      </c>
      <c r="M201" s="1"/>
      <c r="N201" s="35" t="str">
        <f t="shared" si="29"/>
        <v>11</v>
      </c>
      <c r="O201" s="1" t="str">
        <f t="shared" si="30"/>
        <v>Nov</v>
      </c>
      <c r="P201" s="1" t="str">
        <f t="shared" si="24"/>
        <v>November</v>
      </c>
      <c r="S201" s="1">
        <f t="shared" si="31"/>
        <v>11</v>
      </c>
    </row>
    <row r="202" spans="1:19" customFormat="1" x14ac:dyDescent="0.3">
      <c r="A202" s="1" t="s">
        <v>17</v>
      </c>
      <c r="B202" s="39">
        <v>41063</v>
      </c>
      <c r="C202" s="36">
        <f t="shared" si="25"/>
        <v>6</v>
      </c>
      <c r="D202" s="36">
        <f t="shared" si="26"/>
        <v>2012</v>
      </c>
      <c r="E202" s="1"/>
      <c r="F202" s="1" t="s">
        <v>37</v>
      </c>
      <c r="G202" s="1" t="s">
        <v>33</v>
      </c>
      <c r="H202" s="6">
        <v>37992</v>
      </c>
      <c r="I202" s="1">
        <v>10396</v>
      </c>
      <c r="J202" s="7">
        <v>1903.8</v>
      </c>
      <c r="K202" s="1">
        <f t="shared" si="27"/>
        <v>1</v>
      </c>
      <c r="L202" s="1">
        <f t="shared" si="28"/>
        <v>2004</v>
      </c>
      <c r="M202" s="1"/>
      <c r="N202" s="35" t="str">
        <f t="shared" si="29"/>
        <v>01</v>
      </c>
      <c r="O202" s="1" t="str">
        <f t="shared" si="30"/>
        <v>Jan</v>
      </c>
      <c r="P202" s="1" t="str">
        <f t="shared" si="24"/>
        <v>January</v>
      </c>
      <c r="S202" s="1">
        <f t="shared" si="31"/>
        <v>1</v>
      </c>
    </row>
    <row r="203" spans="1:19" x14ac:dyDescent="0.3">
      <c r="A203" s="1" t="s">
        <v>16</v>
      </c>
      <c r="B203" s="39">
        <v>41062</v>
      </c>
      <c r="C203" s="36">
        <f t="shared" si="25"/>
        <v>6</v>
      </c>
      <c r="D203" s="36">
        <f t="shared" si="26"/>
        <v>2012</v>
      </c>
      <c r="F203" s="1" t="s">
        <v>37</v>
      </c>
      <c r="G203" s="1" t="s">
        <v>36</v>
      </c>
      <c r="H203" s="6">
        <v>38281</v>
      </c>
      <c r="I203" s="1">
        <v>10706</v>
      </c>
      <c r="J203" s="7">
        <v>1893</v>
      </c>
      <c r="K203" s="1">
        <f t="shared" si="27"/>
        <v>10</v>
      </c>
      <c r="L203" s="1">
        <f t="shared" si="28"/>
        <v>2004</v>
      </c>
      <c r="N203" s="35" t="str">
        <f t="shared" si="29"/>
        <v>10</v>
      </c>
      <c r="O203" s="1" t="str">
        <f t="shared" si="30"/>
        <v>Oct</v>
      </c>
      <c r="P203" s="1" t="str">
        <f t="shared" si="24"/>
        <v>October</v>
      </c>
      <c r="Q203" s="35"/>
      <c r="S203" s="1">
        <f t="shared" si="31"/>
        <v>10</v>
      </c>
    </row>
    <row r="204" spans="1:19" x14ac:dyDescent="0.3">
      <c r="A204" s="1" t="s">
        <v>15</v>
      </c>
      <c r="B204" s="39">
        <v>41061</v>
      </c>
      <c r="C204" s="36">
        <f t="shared" si="25"/>
        <v>6</v>
      </c>
      <c r="D204" s="36">
        <f t="shared" si="26"/>
        <v>2012</v>
      </c>
      <c r="F204" s="1" t="s">
        <v>37</v>
      </c>
      <c r="G204" s="1" t="s">
        <v>38</v>
      </c>
      <c r="H204" s="6">
        <v>38024</v>
      </c>
      <c r="I204" s="1">
        <v>10431</v>
      </c>
      <c r="J204" s="7">
        <v>1892.25</v>
      </c>
      <c r="K204" s="1">
        <f t="shared" si="27"/>
        <v>2</v>
      </c>
      <c r="L204" s="1">
        <f t="shared" si="28"/>
        <v>2004</v>
      </c>
      <c r="N204" s="35" t="str">
        <f t="shared" si="29"/>
        <v>02</v>
      </c>
      <c r="O204" s="1" t="str">
        <f t="shared" si="30"/>
        <v>Feb</v>
      </c>
      <c r="P204" s="1" t="str">
        <f t="shared" si="24"/>
        <v>February</v>
      </c>
      <c r="Q204" s="35"/>
      <c r="S204" s="1">
        <f t="shared" si="31"/>
        <v>2</v>
      </c>
    </row>
    <row r="205" spans="1:19" x14ac:dyDescent="0.3">
      <c r="A205" s="1" t="s">
        <v>14</v>
      </c>
      <c r="B205" s="39">
        <v>41060</v>
      </c>
      <c r="C205" s="36">
        <f t="shared" si="25"/>
        <v>5</v>
      </c>
      <c r="D205" s="36">
        <f t="shared" si="26"/>
        <v>2012</v>
      </c>
      <c r="F205" s="1" t="s">
        <v>29</v>
      </c>
      <c r="G205" s="1" t="s">
        <v>39</v>
      </c>
      <c r="H205" s="6">
        <v>38305</v>
      </c>
      <c r="I205" s="1">
        <v>10731</v>
      </c>
      <c r="J205" s="7">
        <v>1890.5</v>
      </c>
      <c r="K205" s="1">
        <f t="shared" si="27"/>
        <v>11</v>
      </c>
      <c r="L205" s="1">
        <f t="shared" si="28"/>
        <v>2004</v>
      </c>
      <c r="N205" s="35" t="str">
        <f t="shared" si="29"/>
        <v>11</v>
      </c>
      <c r="O205" s="1" t="str">
        <f t="shared" si="30"/>
        <v>Nov</v>
      </c>
      <c r="P205" s="1" t="str">
        <f t="shared" si="24"/>
        <v>November</v>
      </c>
      <c r="Q205" s="35"/>
      <c r="S205" s="1">
        <f t="shared" si="31"/>
        <v>11</v>
      </c>
    </row>
    <row r="206" spans="1:19" x14ac:dyDescent="0.3">
      <c r="A206" s="1" t="s">
        <v>13</v>
      </c>
      <c r="B206" s="39">
        <v>41059</v>
      </c>
      <c r="C206" s="36">
        <f t="shared" si="25"/>
        <v>5</v>
      </c>
      <c r="D206" s="36">
        <f t="shared" si="26"/>
        <v>2012</v>
      </c>
      <c r="F206" s="1" t="s">
        <v>37</v>
      </c>
      <c r="G206" s="1" t="s">
        <v>38</v>
      </c>
      <c r="H206" s="6">
        <v>37869</v>
      </c>
      <c r="I206" s="1">
        <v>10294</v>
      </c>
      <c r="J206" s="7">
        <v>1887.6</v>
      </c>
      <c r="K206" s="1">
        <f t="shared" si="27"/>
        <v>9</v>
      </c>
      <c r="L206" s="1">
        <f t="shared" si="28"/>
        <v>2003</v>
      </c>
      <c r="N206" s="35" t="str">
        <f t="shared" si="29"/>
        <v>09</v>
      </c>
      <c r="O206" s="1" t="str">
        <f t="shared" si="30"/>
        <v>Sep</v>
      </c>
      <c r="P206" s="1" t="str">
        <f t="shared" si="24"/>
        <v>September</v>
      </c>
      <c r="Q206" s="35"/>
      <c r="S206" s="1">
        <f t="shared" si="31"/>
        <v>9</v>
      </c>
    </row>
    <row r="207" spans="1:19" x14ac:dyDescent="0.3">
      <c r="A207" s="1" t="s">
        <v>12</v>
      </c>
      <c r="B207" s="39">
        <v>41058</v>
      </c>
      <c r="C207" s="36">
        <f t="shared" si="25"/>
        <v>5</v>
      </c>
      <c r="D207" s="36">
        <f t="shared" si="26"/>
        <v>2012</v>
      </c>
      <c r="F207" s="1" t="s">
        <v>37</v>
      </c>
      <c r="G207" s="1" t="s">
        <v>36</v>
      </c>
      <c r="H207" s="6">
        <v>38455</v>
      </c>
      <c r="I207" s="1">
        <v>10997</v>
      </c>
      <c r="J207" s="7">
        <v>1885</v>
      </c>
      <c r="K207" s="1">
        <f t="shared" si="27"/>
        <v>4</v>
      </c>
      <c r="L207" s="1">
        <f t="shared" si="28"/>
        <v>2005</v>
      </c>
      <c r="N207" s="35" t="str">
        <f t="shared" si="29"/>
        <v>04</v>
      </c>
      <c r="O207" s="1" t="str">
        <f t="shared" si="30"/>
        <v>Apr</v>
      </c>
      <c r="P207" s="1" t="str">
        <f t="shared" si="24"/>
        <v>April</v>
      </c>
      <c r="Q207" s="35"/>
      <c r="S207" s="1">
        <f t="shared" si="31"/>
        <v>4</v>
      </c>
    </row>
    <row r="208" spans="1:19" customFormat="1" x14ac:dyDescent="0.3">
      <c r="A208" s="26" t="s">
        <v>11</v>
      </c>
      <c r="B208" s="38">
        <v>41057</v>
      </c>
      <c r="C208" s="36">
        <f t="shared" si="25"/>
        <v>5</v>
      </c>
      <c r="D208" s="36">
        <f t="shared" si="26"/>
        <v>2012</v>
      </c>
      <c r="E208" s="1"/>
      <c r="F208" s="26" t="s">
        <v>29</v>
      </c>
      <c r="G208" s="26" t="s">
        <v>34</v>
      </c>
      <c r="H208" s="27">
        <v>37833</v>
      </c>
      <c r="I208" s="26">
        <v>10263</v>
      </c>
      <c r="J208" s="28">
        <v>1873.8</v>
      </c>
      <c r="K208" s="1">
        <f t="shared" si="27"/>
        <v>7</v>
      </c>
      <c r="L208" s="1">
        <f t="shared" si="28"/>
        <v>2003</v>
      </c>
      <c r="M208" s="1"/>
      <c r="N208" s="35" t="str">
        <f t="shared" si="29"/>
        <v>07</v>
      </c>
      <c r="O208" s="1" t="str">
        <f t="shared" si="30"/>
        <v>Jul</v>
      </c>
      <c r="P208" s="1" t="str">
        <f t="shared" si="24"/>
        <v>July</v>
      </c>
      <c r="S208" s="1">
        <f t="shared" si="31"/>
        <v>7</v>
      </c>
    </row>
    <row r="209" spans="1:19" customFormat="1" x14ac:dyDescent="0.3">
      <c r="A209" s="1" t="s">
        <v>18</v>
      </c>
      <c r="B209" s="39">
        <v>41056</v>
      </c>
      <c r="C209" s="36">
        <f t="shared" si="25"/>
        <v>5</v>
      </c>
      <c r="D209" s="36">
        <f t="shared" si="26"/>
        <v>2012</v>
      </c>
      <c r="E209" s="1"/>
      <c r="F209" s="1" t="s">
        <v>29</v>
      </c>
      <c r="G209" s="1" t="s">
        <v>31</v>
      </c>
      <c r="H209" s="6">
        <v>37812</v>
      </c>
      <c r="I209" s="1">
        <v>10249</v>
      </c>
      <c r="J209" s="7">
        <v>1863.4</v>
      </c>
      <c r="K209" s="1">
        <f t="shared" si="27"/>
        <v>7</v>
      </c>
      <c r="L209" s="1">
        <f t="shared" si="28"/>
        <v>2003</v>
      </c>
      <c r="M209" s="1"/>
      <c r="N209" s="35" t="str">
        <f t="shared" si="29"/>
        <v>07</v>
      </c>
      <c r="O209" s="1" t="str">
        <f t="shared" si="30"/>
        <v>Jul</v>
      </c>
      <c r="P209" s="1" t="str">
        <f t="shared" si="24"/>
        <v>July</v>
      </c>
      <c r="S209" s="1">
        <f t="shared" si="31"/>
        <v>7</v>
      </c>
    </row>
    <row r="210" spans="1:19" x14ac:dyDescent="0.3">
      <c r="A210" s="1" t="s">
        <v>17</v>
      </c>
      <c r="B210" s="39">
        <v>41055</v>
      </c>
      <c r="C210" s="36">
        <f t="shared" si="25"/>
        <v>5</v>
      </c>
      <c r="D210" s="36">
        <f t="shared" si="26"/>
        <v>2012</v>
      </c>
      <c r="F210" s="1" t="s">
        <v>37</v>
      </c>
      <c r="G210" s="1" t="s">
        <v>36</v>
      </c>
      <c r="H210" s="6">
        <v>38305</v>
      </c>
      <c r="I210" s="1">
        <v>10729</v>
      </c>
      <c r="J210" s="7">
        <v>1850</v>
      </c>
      <c r="K210" s="1">
        <f t="shared" si="27"/>
        <v>11</v>
      </c>
      <c r="L210" s="1">
        <f t="shared" si="28"/>
        <v>2004</v>
      </c>
      <c r="N210" s="35" t="str">
        <f t="shared" si="29"/>
        <v>11</v>
      </c>
      <c r="O210" s="1" t="str">
        <f t="shared" si="30"/>
        <v>Nov</v>
      </c>
      <c r="P210" s="1" t="str">
        <f t="shared" si="24"/>
        <v>November</v>
      </c>
      <c r="Q210" s="35"/>
      <c r="S210" s="1">
        <f t="shared" si="31"/>
        <v>11</v>
      </c>
    </row>
    <row r="211" spans="1:19" x14ac:dyDescent="0.3">
      <c r="A211" s="1" t="s">
        <v>16</v>
      </c>
      <c r="B211" s="39">
        <v>41054</v>
      </c>
      <c r="C211" s="36">
        <f t="shared" si="25"/>
        <v>5</v>
      </c>
      <c r="D211" s="36">
        <f t="shared" si="26"/>
        <v>2012</v>
      </c>
      <c r="F211" s="1" t="s">
        <v>37</v>
      </c>
      <c r="G211" s="1" t="s">
        <v>38</v>
      </c>
      <c r="H211" s="6">
        <v>37929</v>
      </c>
      <c r="I211" s="1">
        <v>10342</v>
      </c>
      <c r="J211" s="7">
        <v>1840.64</v>
      </c>
      <c r="K211" s="1">
        <f t="shared" si="27"/>
        <v>11</v>
      </c>
      <c r="L211" s="1">
        <f t="shared" si="28"/>
        <v>2003</v>
      </c>
      <c r="N211" s="35" t="str">
        <f t="shared" si="29"/>
        <v>11</v>
      </c>
      <c r="O211" s="1" t="str">
        <f t="shared" si="30"/>
        <v>Nov</v>
      </c>
      <c r="P211" s="1" t="str">
        <f t="shared" si="24"/>
        <v>November</v>
      </c>
      <c r="Q211" s="35"/>
      <c r="S211" s="1">
        <f t="shared" si="31"/>
        <v>11</v>
      </c>
    </row>
    <row r="212" spans="1:19" x14ac:dyDescent="0.3">
      <c r="A212" s="1" t="s">
        <v>15</v>
      </c>
      <c r="B212" s="39">
        <v>41053</v>
      </c>
      <c r="C212" s="36">
        <f t="shared" si="25"/>
        <v>5</v>
      </c>
      <c r="D212" s="36">
        <f t="shared" si="26"/>
        <v>2012</v>
      </c>
      <c r="F212" s="1" t="s">
        <v>37</v>
      </c>
      <c r="G212" s="1" t="s">
        <v>35</v>
      </c>
      <c r="H212" s="6">
        <v>38044</v>
      </c>
      <c r="I212" s="1">
        <v>10449</v>
      </c>
      <c r="J212" s="7">
        <v>1838.2</v>
      </c>
      <c r="K212" s="1">
        <f t="shared" si="27"/>
        <v>2</v>
      </c>
      <c r="L212" s="1">
        <f t="shared" si="28"/>
        <v>2004</v>
      </c>
      <c r="N212" s="35" t="str">
        <f t="shared" si="29"/>
        <v>02</v>
      </c>
      <c r="O212" s="1" t="str">
        <f t="shared" si="30"/>
        <v>Feb</v>
      </c>
      <c r="P212" s="1" t="str">
        <f t="shared" si="24"/>
        <v>February</v>
      </c>
      <c r="Q212" s="35"/>
      <c r="S212" s="1">
        <f t="shared" si="31"/>
        <v>2</v>
      </c>
    </row>
    <row r="213" spans="1:19" x14ac:dyDescent="0.3">
      <c r="A213" s="1" t="s">
        <v>14</v>
      </c>
      <c r="B213" s="39">
        <v>41052</v>
      </c>
      <c r="C213" s="36">
        <f t="shared" si="25"/>
        <v>5</v>
      </c>
      <c r="D213" s="36">
        <f t="shared" si="26"/>
        <v>2012</v>
      </c>
      <c r="F213" s="1" t="s">
        <v>37</v>
      </c>
      <c r="G213" s="1" t="s">
        <v>35</v>
      </c>
      <c r="H213" s="6">
        <v>38450</v>
      </c>
      <c r="I213" s="1">
        <v>10924</v>
      </c>
      <c r="J213" s="7">
        <v>1835.7</v>
      </c>
      <c r="K213" s="1">
        <f t="shared" si="27"/>
        <v>4</v>
      </c>
      <c r="L213" s="1">
        <f t="shared" si="28"/>
        <v>2005</v>
      </c>
      <c r="N213" s="35" t="str">
        <f t="shared" si="29"/>
        <v>04</v>
      </c>
      <c r="O213" s="1" t="str">
        <f t="shared" si="30"/>
        <v>Apr</v>
      </c>
      <c r="P213" s="1" t="str">
        <f t="shared" si="24"/>
        <v>April</v>
      </c>
      <c r="Q213" s="35"/>
      <c r="S213" s="1">
        <f t="shared" si="31"/>
        <v>4</v>
      </c>
    </row>
    <row r="214" spans="1:19" x14ac:dyDescent="0.3">
      <c r="A214" s="1" t="s">
        <v>13</v>
      </c>
      <c r="B214" s="39">
        <v>41051</v>
      </c>
      <c r="C214" s="36">
        <f t="shared" si="25"/>
        <v>5</v>
      </c>
      <c r="D214" s="36">
        <f t="shared" si="26"/>
        <v>2012</v>
      </c>
      <c r="F214" s="1" t="s">
        <v>37</v>
      </c>
      <c r="G214" s="1" t="s">
        <v>38</v>
      </c>
      <c r="H214" s="6">
        <v>37979</v>
      </c>
      <c r="I214" s="1">
        <v>10389</v>
      </c>
      <c r="J214" s="7">
        <v>1832.8</v>
      </c>
      <c r="K214" s="1">
        <f t="shared" si="27"/>
        <v>12</v>
      </c>
      <c r="L214" s="1">
        <f t="shared" si="28"/>
        <v>2003</v>
      </c>
      <c r="N214" s="35" t="str">
        <f t="shared" si="29"/>
        <v>12</v>
      </c>
      <c r="O214" s="1" t="str">
        <f t="shared" si="30"/>
        <v>Dec</v>
      </c>
      <c r="P214" s="1" t="str">
        <f t="shared" si="24"/>
        <v>December</v>
      </c>
      <c r="Q214" s="35"/>
      <c r="S214" s="1">
        <f t="shared" si="31"/>
        <v>12</v>
      </c>
    </row>
    <row r="215" spans="1:19" x14ac:dyDescent="0.3">
      <c r="A215" s="1" t="s">
        <v>12</v>
      </c>
      <c r="B215" s="39">
        <v>41050</v>
      </c>
      <c r="C215" s="36">
        <f t="shared" si="25"/>
        <v>5</v>
      </c>
      <c r="D215" s="36">
        <f t="shared" si="26"/>
        <v>2012</v>
      </c>
      <c r="F215" s="1" t="s">
        <v>29</v>
      </c>
      <c r="G215" s="1" t="s">
        <v>39</v>
      </c>
      <c r="H215" s="6">
        <v>37999</v>
      </c>
      <c r="I215" s="1">
        <v>10406</v>
      </c>
      <c r="J215" s="7">
        <v>1830.78</v>
      </c>
      <c r="K215" s="1">
        <f t="shared" si="27"/>
        <v>1</v>
      </c>
      <c r="L215" s="1">
        <f t="shared" si="28"/>
        <v>2004</v>
      </c>
      <c r="N215" s="35" t="str">
        <f t="shared" si="29"/>
        <v>01</v>
      </c>
      <c r="O215" s="1" t="str">
        <f t="shared" si="30"/>
        <v>Jan</v>
      </c>
      <c r="P215" s="1" t="str">
        <f t="shared" si="24"/>
        <v>January</v>
      </c>
      <c r="Q215" s="35"/>
      <c r="S215" s="1">
        <f t="shared" si="31"/>
        <v>1</v>
      </c>
    </row>
    <row r="216" spans="1:19" customFormat="1" x14ac:dyDescent="0.3">
      <c r="A216" s="26" t="s">
        <v>11</v>
      </c>
      <c r="B216" s="38">
        <v>41049</v>
      </c>
      <c r="C216" s="36">
        <f t="shared" si="25"/>
        <v>5</v>
      </c>
      <c r="D216" s="36">
        <f t="shared" si="26"/>
        <v>2012</v>
      </c>
      <c r="E216" s="1"/>
      <c r="F216" s="26" t="s">
        <v>29</v>
      </c>
      <c r="G216" s="26" t="s">
        <v>31</v>
      </c>
      <c r="H216" s="27">
        <v>38353</v>
      </c>
      <c r="I216" s="26">
        <v>10791</v>
      </c>
      <c r="J216" s="28">
        <v>1829.76</v>
      </c>
      <c r="K216" s="1">
        <f t="shared" si="27"/>
        <v>1</v>
      </c>
      <c r="L216" s="1">
        <f t="shared" si="28"/>
        <v>2005</v>
      </c>
      <c r="M216" s="1"/>
      <c r="N216" s="35" t="str">
        <f t="shared" si="29"/>
        <v>01</v>
      </c>
      <c r="O216" s="1" t="str">
        <f t="shared" si="30"/>
        <v>Jan</v>
      </c>
      <c r="P216" s="1" t="str">
        <f t="shared" si="24"/>
        <v>January</v>
      </c>
      <c r="S216" s="1">
        <f t="shared" si="31"/>
        <v>1</v>
      </c>
    </row>
    <row r="217" spans="1:19" customFormat="1" x14ac:dyDescent="0.3">
      <c r="A217" s="1" t="s">
        <v>18</v>
      </c>
      <c r="B217" s="39">
        <v>41048</v>
      </c>
      <c r="C217" s="36">
        <f t="shared" si="25"/>
        <v>5</v>
      </c>
      <c r="D217" s="36">
        <f t="shared" si="26"/>
        <v>2012</v>
      </c>
      <c r="E217" s="1"/>
      <c r="F217" s="1" t="s">
        <v>37</v>
      </c>
      <c r="G217" s="1" t="s">
        <v>33</v>
      </c>
      <c r="H217" s="6">
        <v>38126</v>
      </c>
      <c r="I217" s="1">
        <v>10537</v>
      </c>
      <c r="J217" s="7">
        <v>1823.8</v>
      </c>
      <c r="K217" s="1">
        <f t="shared" si="27"/>
        <v>5</v>
      </c>
      <c r="L217" s="1">
        <f t="shared" si="28"/>
        <v>2004</v>
      </c>
      <c r="M217" s="1"/>
      <c r="N217" s="35" t="str">
        <f t="shared" si="29"/>
        <v>05</v>
      </c>
      <c r="O217" s="1" t="str">
        <f t="shared" si="30"/>
        <v>May</v>
      </c>
      <c r="P217" s="1" t="str">
        <f t="shared" si="24"/>
        <v>May</v>
      </c>
      <c r="S217" s="1">
        <f t="shared" si="31"/>
        <v>5</v>
      </c>
    </row>
    <row r="218" spans="1:19" x14ac:dyDescent="0.3">
      <c r="A218" s="1" t="s">
        <v>17</v>
      </c>
      <c r="B218" s="39">
        <v>41047</v>
      </c>
      <c r="C218" s="36">
        <f t="shared" si="25"/>
        <v>5</v>
      </c>
      <c r="D218" s="36">
        <f t="shared" si="26"/>
        <v>2012</v>
      </c>
      <c r="F218" s="1" t="s">
        <v>37</v>
      </c>
      <c r="G218" s="1" t="s">
        <v>38</v>
      </c>
      <c r="H218" s="6">
        <v>38060</v>
      </c>
      <c r="I218" s="1">
        <v>10470</v>
      </c>
      <c r="J218" s="7">
        <v>1820.8</v>
      </c>
      <c r="K218" s="1">
        <f t="shared" si="27"/>
        <v>3</v>
      </c>
      <c r="L218" s="1">
        <f t="shared" si="28"/>
        <v>2004</v>
      </c>
      <c r="N218" s="35" t="str">
        <f t="shared" si="29"/>
        <v>03</v>
      </c>
      <c r="O218" s="1" t="str">
        <f t="shared" si="30"/>
        <v>Mar</v>
      </c>
      <c r="P218" s="1" t="str">
        <f t="shared" si="24"/>
        <v>March</v>
      </c>
      <c r="Q218" s="35"/>
      <c r="S218" s="1">
        <f t="shared" si="31"/>
        <v>3</v>
      </c>
    </row>
    <row r="219" spans="1:19" x14ac:dyDescent="0.3">
      <c r="A219" s="1" t="s">
        <v>16</v>
      </c>
      <c r="B219" s="39">
        <v>41046</v>
      </c>
      <c r="C219" s="36">
        <f t="shared" si="25"/>
        <v>5</v>
      </c>
      <c r="D219" s="36">
        <f t="shared" si="26"/>
        <v>2012</v>
      </c>
      <c r="F219" s="1" t="s">
        <v>37</v>
      </c>
      <c r="G219" s="1" t="s">
        <v>38</v>
      </c>
      <c r="H219" s="6">
        <v>38010</v>
      </c>
      <c r="I219" s="1">
        <v>10418</v>
      </c>
      <c r="J219" s="7">
        <v>1814.8</v>
      </c>
      <c r="K219" s="1">
        <f t="shared" si="27"/>
        <v>1</v>
      </c>
      <c r="L219" s="1">
        <f t="shared" si="28"/>
        <v>2004</v>
      </c>
      <c r="N219" s="35" t="str">
        <f t="shared" si="29"/>
        <v>01</v>
      </c>
      <c r="O219" s="1" t="str">
        <f t="shared" si="30"/>
        <v>Jan</v>
      </c>
      <c r="P219" s="1" t="str">
        <f t="shared" si="24"/>
        <v>January</v>
      </c>
      <c r="Q219" s="35"/>
      <c r="S219" s="1">
        <f t="shared" si="31"/>
        <v>1</v>
      </c>
    </row>
    <row r="220" spans="1:19" x14ac:dyDescent="0.3">
      <c r="A220" s="1" t="s">
        <v>15</v>
      </c>
      <c r="B220" s="39">
        <v>41045</v>
      </c>
      <c r="C220" s="36">
        <f t="shared" si="25"/>
        <v>5</v>
      </c>
      <c r="D220" s="36">
        <f t="shared" si="26"/>
        <v>2012</v>
      </c>
      <c r="F220" s="1" t="s">
        <v>37</v>
      </c>
      <c r="G220" s="1" t="s">
        <v>38</v>
      </c>
      <c r="H220" s="6">
        <v>38458</v>
      </c>
      <c r="I220" s="1">
        <v>11002</v>
      </c>
      <c r="J220" s="7">
        <v>1811.1</v>
      </c>
      <c r="K220" s="1">
        <f t="shared" si="27"/>
        <v>4</v>
      </c>
      <c r="L220" s="1">
        <f t="shared" si="28"/>
        <v>2005</v>
      </c>
      <c r="N220" s="35" t="str">
        <f t="shared" si="29"/>
        <v>04</v>
      </c>
      <c r="O220" s="1" t="str">
        <f t="shared" si="30"/>
        <v>Apr</v>
      </c>
      <c r="P220" s="1" t="str">
        <f t="shared" si="24"/>
        <v>April</v>
      </c>
      <c r="Q220" s="35"/>
      <c r="S220" s="1">
        <f t="shared" si="31"/>
        <v>4</v>
      </c>
    </row>
    <row r="221" spans="1:19" customFormat="1" x14ac:dyDescent="0.3">
      <c r="A221" s="26" t="s">
        <v>14</v>
      </c>
      <c r="B221" s="38">
        <v>41044</v>
      </c>
      <c r="C221" s="36">
        <f t="shared" si="25"/>
        <v>5</v>
      </c>
      <c r="D221" s="36">
        <f t="shared" si="26"/>
        <v>2012</v>
      </c>
      <c r="E221" s="1"/>
      <c r="F221" s="26" t="s">
        <v>37</v>
      </c>
      <c r="G221" s="26" t="s">
        <v>32</v>
      </c>
      <c r="H221" s="27">
        <v>37908</v>
      </c>
      <c r="I221" s="26">
        <v>10327</v>
      </c>
      <c r="J221" s="28">
        <v>1810</v>
      </c>
      <c r="K221" s="1">
        <f t="shared" si="27"/>
        <v>10</v>
      </c>
      <c r="L221" s="1">
        <f t="shared" si="28"/>
        <v>2003</v>
      </c>
      <c r="M221" s="1"/>
      <c r="N221" s="35" t="str">
        <f t="shared" si="29"/>
        <v>10</v>
      </c>
      <c r="O221" s="1" t="str">
        <f t="shared" si="30"/>
        <v>Oct</v>
      </c>
      <c r="P221" s="1" t="str">
        <f t="shared" si="24"/>
        <v>October</v>
      </c>
      <c r="S221" s="1">
        <f t="shared" si="31"/>
        <v>10</v>
      </c>
    </row>
    <row r="222" spans="1:19" customFormat="1" x14ac:dyDescent="0.3">
      <c r="A222" s="1" t="s">
        <v>13</v>
      </c>
      <c r="B222" s="39">
        <v>41043</v>
      </c>
      <c r="C222" s="36">
        <f t="shared" si="25"/>
        <v>5</v>
      </c>
      <c r="D222" s="36">
        <f t="shared" si="26"/>
        <v>2012</v>
      </c>
      <c r="E222" s="1"/>
      <c r="F222" s="1" t="s">
        <v>37</v>
      </c>
      <c r="G222" s="1" t="s">
        <v>33</v>
      </c>
      <c r="H222" s="6">
        <v>38445</v>
      </c>
      <c r="I222" s="1">
        <v>10984</v>
      </c>
      <c r="J222" s="7">
        <v>1809.75</v>
      </c>
      <c r="K222" s="1">
        <f t="shared" si="27"/>
        <v>4</v>
      </c>
      <c r="L222" s="1">
        <f t="shared" si="28"/>
        <v>2005</v>
      </c>
      <c r="M222" s="1"/>
      <c r="N222" s="35" t="str">
        <f t="shared" si="29"/>
        <v>04</v>
      </c>
      <c r="O222" s="1" t="str">
        <f t="shared" si="30"/>
        <v>Apr</v>
      </c>
      <c r="P222" s="1" t="str">
        <f t="shared" si="24"/>
        <v>April</v>
      </c>
      <c r="S222" s="1">
        <f t="shared" si="31"/>
        <v>4</v>
      </c>
    </row>
    <row r="223" spans="1:19" x14ac:dyDescent="0.3">
      <c r="A223" s="1" t="s">
        <v>12</v>
      </c>
      <c r="B223" s="39">
        <v>41042</v>
      </c>
      <c r="C223" s="36">
        <f t="shared" si="25"/>
        <v>5</v>
      </c>
      <c r="D223" s="36">
        <f t="shared" si="26"/>
        <v>2012</v>
      </c>
      <c r="F223" s="1" t="s">
        <v>37</v>
      </c>
      <c r="G223" s="1" t="s">
        <v>35</v>
      </c>
      <c r="H223" s="6">
        <v>38140</v>
      </c>
      <c r="I223" s="1">
        <v>10547</v>
      </c>
      <c r="J223" s="7">
        <v>1792.8</v>
      </c>
      <c r="K223" s="1">
        <f t="shared" si="27"/>
        <v>6</v>
      </c>
      <c r="L223" s="1">
        <f t="shared" si="28"/>
        <v>2004</v>
      </c>
      <c r="N223" s="35" t="str">
        <f t="shared" si="29"/>
        <v>06</v>
      </c>
      <c r="O223" s="1" t="str">
        <f t="shared" si="30"/>
        <v>Jun</v>
      </c>
      <c r="P223" s="1" t="str">
        <f t="shared" si="24"/>
        <v>June</v>
      </c>
      <c r="Q223" s="35"/>
      <c r="S223" s="1">
        <f t="shared" si="31"/>
        <v>6</v>
      </c>
    </row>
    <row r="224" spans="1:19" x14ac:dyDescent="0.3">
      <c r="A224" s="1" t="s">
        <v>11</v>
      </c>
      <c r="B224" s="39">
        <v>41041</v>
      </c>
      <c r="C224" s="36">
        <f t="shared" si="25"/>
        <v>5</v>
      </c>
      <c r="D224" s="36">
        <f t="shared" si="26"/>
        <v>2012</v>
      </c>
      <c r="F224" s="1" t="s">
        <v>37</v>
      </c>
      <c r="G224" s="1" t="s">
        <v>35</v>
      </c>
      <c r="H224" s="6">
        <v>38035</v>
      </c>
      <c r="I224" s="1">
        <v>10442</v>
      </c>
      <c r="J224" s="7">
        <v>1792</v>
      </c>
      <c r="K224" s="1">
        <f t="shared" si="27"/>
        <v>2</v>
      </c>
      <c r="L224" s="1">
        <f t="shared" si="28"/>
        <v>2004</v>
      </c>
      <c r="N224" s="35" t="str">
        <f t="shared" si="29"/>
        <v>02</v>
      </c>
      <c r="O224" s="1" t="str">
        <f t="shared" si="30"/>
        <v>Feb</v>
      </c>
      <c r="P224" s="1" t="str">
        <f t="shared" si="24"/>
        <v>February</v>
      </c>
      <c r="Q224" s="35"/>
      <c r="S224" s="1">
        <f t="shared" si="31"/>
        <v>2</v>
      </c>
    </row>
    <row r="225" spans="1:19" x14ac:dyDescent="0.3">
      <c r="A225" s="1" t="s">
        <v>18</v>
      </c>
      <c r="B225" s="39">
        <v>41040</v>
      </c>
      <c r="C225" s="36">
        <f t="shared" si="25"/>
        <v>5</v>
      </c>
      <c r="D225" s="36">
        <f t="shared" si="26"/>
        <v>2012</v>
      </c>
      <c r="F225" s="1" t="s">
        <v>37</v>
      </c>
      <c r="G225" s="1" t="s">
        <v>36</v>
      </c>
      <c r="H225" s="6">
        <v>38435</v>
      </c>
      <c r="I225" s="1">
        <v>10932</v>
      </c>
      <c r="J225" s="7">
        <v>1788.63</v>
      </c>
      <c r="K225" s="1">
        <f t="shared" si="27"/>
        <v>3</v>
      </c>
      <c r="L225" s="1">
        <f t="shared" si="28"/>
        <v>2005</v>
      </c>
      <c r="N225" s="35" t="str">
        <f t="shared" si="29"/>
        <v>03</v>
      </c>
      <c r="O225" s="1" t="str">
        <f t="shared" si="30"/>
        <v>Mar</v>
      </c>
      <c r="P225" s="1" t="str">
        <f t="shared" si="24"/>
        <v>March</v>
      </c>
      <c r="Q225" s="35"/>
      <c r="S225" s="1">
        <f t="shared" si="31"/>
        <v>3</v>
      </c>
    </row>
    <row r="226" spans="1:19" x14ac:dyDescent="0.3">
      <c r="A226" s="1" t="s">
        <v>17</v>
      </c>
      <c r="B226" s="39">
        <v>41039</v>
      </c>
      <c r="C226" s="36">
        <f t="shared" si="25"/>
        <v>5</v>
      </c>
      <c r="D226" s="36">
        <f t="shared" si="26"/>
        <v>2012</v>
      </c>
      <c r="F226" s="1" t="s">
        <v>37</v>
      </c>
      <c r="G226" s="1" t="s">
        <v>35</v>
      </c>
      <c r="H226" s="6">
        <v>38366</v>
      </c>
      <c r="I226" s="1">
        <v>10814</v>
      </c>
      <c r="J226" s="7">
        <v>1788.45</v>
      </c>
      <c r="K226" s="1">
        <f t="shared" si="27"/>
        <v>1</v>
      </c>
      <c r="L226" s="1">
        <f t="shared" si="28"/>
        <v>2005</v>
      </c>
      <c r="N226" s="35" t="str">
        <f t="shared" si="29"/>
        <v>01</v>
      </c>
      <c r="O226" s="1" t="str">
        <f t="shared" si="30"/>
        <v>Jan</v>
      </c>
      <c r="P226" s="1" t="str">
        <f t="shared" si="24"/>
        <v>January</v>
      </c>
      <c r="Q226" s="35"/>
      <c r="S226" s="1">
        <f t="shared" si="31"/>
        <v>1</v>
      </c>
    </row>
    <row r="227" spans="1:19" x14ac:dyDescent="0.3">
      <c r="A227" s="1" t="s">
        <v>16</v>
      </c>
      <c r="B227" s="39">
        <v>41038</v>
      </c>
      <c r="C227" s="36">
        <f t="shared" si="25"/>
        <v>5</v>
      </c>
      <c r="D227" s="36">
        <f t="shared" si="26"/>
        <v>2012</v>
      </c>
      <c r="F227" s="1" t="s">
        <v>37</v>
      </c>
      <c r="G227" s="1" t="s">
        <v>35</v>
      </c>
      <c r="H227" s="6">
        <v>37915</v>
      </c>
      <c r="I227" s="1">
        <v>10332</v>
      </c>
      <c r="J227" s="7">
        <v>1786.88</v>
      </c>
      <c r="K227" s="1">
        <f t="shared" si="27"/>
        <v>10</v>
      </c>
      <c r="L227" s="1">
        <f t="shared" si="28"/>
        <v>2003</v>
      </c>
      <c r="N227" s="35" t="str">
        <f t="shared" si="29"/>
        <v>10</v>
      </c>
      <c r="O227" s="1" t="str">
        <f t="shared" si="30"/>
        <v>Oct</v>
      </c>
      <c r="P227" s="1" t="str">
        <f t="shared" si="24"/>
        <v>October</v>
      </c>
      <c r="Q227" s="35"/>
      <c r="S227" s="1">
        <f t="shared" si="31"/>
        <v>10</v>
      </c>
    </row>
    <row r="228" spans="1:19" customFormat="1" x14ac:dyDescent="0.3">
      <c r="A228" s="26" t="s">
        <v>15</v>
      </c>
      <c r="B228" s="38">
        <v>41037</v>
      </c>
      <c r="C228" s="36">
        <f t="shared" si="25"/>
        <v>5</v>
      </c>
      <c r="D228" s="36">
        <f t="shared" si="26"/>
        <v>2012</v>
      </c>
      <c r="E228" s="1"/>
      <c r="F228" s="26" t="s">
        <v>29</v>
      </c>
      <c r="G228" s="26" t="s">
        <v>30</v>
      </c>
      <c r="H228" s="27">
        <v>38233</v>
      </c>
      <c r="I228" s="26">
        <v>10650</v>
      </c>
      <c r="J228" s="28">
        <v>1779.2</v>
      </c>
      <c r="K228" s="1">
        <f t="shared" si="27"/>
        <v>9</v>
      </c>
      <c r="L228" s="1">
        <f t="shared" si="28"/>
        <v>2004</v>
      </c>
      <c r="M228" s="1"/>
      <c r="N228" s="35" t="str">
        <f t="shared" si="29"/>
        <v>09</v>
      </c>
      <c r="O228" s="1" t="str">
        <f t="shared" si="30"/>
        <v>Sep</v>
      </c>
      <c r="P228" s="1" t="str">
        <f t="shared" si="24"/>
        <v>September</v>
      </c>
      <c r="S228" s="1">
        <f t="shared" si="31"/>
        <v>9</v>
      </c>
    </row>
    <row r="229" spans="1:19" x14ac:dyDescent="0.3">
      <c r="A229" s="1" t="s">
        <v>14</v>
      </c>
      <c r="B229" s="39">
        <v>41036</v>
      </c>
      <c r="C229" s="36">
        <f t="shared" si="25"/>
        <v>5</v>
      </c>
      <c r="D229" s="36">
        <f t="shared" si="26"/>
        <v>2012</v>
      </c>
      <c r="F229" s="1" t="s">
        <v>37</v>
      </c>
      <c r="G229" s="1" t="s">
        <v>35</v>
      </c>
      <c r="H229" s="6">
        <v>38470</v>
      </c>
      <c r="I229" s="1">
        <v>11041</v>
      </c>
      <c r="J229" s="7">
        <v>1773</v>
      </c>
      <c r="K229" s="1">
        <f t="shared" si="27"/>
        <v>4</v>
      </c>
      <c r="L229" s="1">
        <f t="shared" si="28"/>
        <v>2005</v>
      </c>
      <c r="N229" s="35" t="str">
        <f t="shared" si="29"/>
        <v>04</v>
      </c>
      <c r="O229" s="1" t="str">
        <f t="shared" si="30"/>
        <v>Apr</v>
      </c>
      <c r="P229" s="1" t="str">
        <f t="shared" si="24"/>
        <v>April</v>
      </c>
      <c r="Q229" s="35"/>
      <c r="S229" s="1">
        <f t="shared" si="31"/>
        <v>4</v>
      </c>
    </row>
    <row r="230" spans="1:19" x14ac:dyDescent="0.3">
      <c r="A230" s="1" t="s">
        <v>13</v>
      </c>
      <c r="B230" s="39">
        <v>41035</v>
      </c>
      <c r="C230" s="36">
        <f t="shared" si="25"/>
        <v>5</v>
      </c>
      <c r="D230" s="36">
        <f t="shared" si="26"/>
        <v>2012</v>
      </c>
      <c r="F230" s="1" t="s">
        <v>37</v>
      </c>
      <c r="G230" s="1" t="s">
        <v>35</v>
      </c>
      <c r="H230" s="6">
        <v>38260</v>
      </c>
      <c r="I230" s="1">
        <v>10684</v>
      </c>
      <c r="J230" s="7">
        <v>1768</v>
      </c>
      <c r="K230" s="1">
        <f t="shared" si="27"/>
        <v>9</v>
      </c>
      <c r="L230" s="1">
        <f t="shared" si="28"/>
        <v>2004</v>
      </c>
      <c r="N230" s="35" t="str">
        <f t="shared" si="29"/>
        <v>09</v>
      </c>
      <c r="O230" s="1" t="str">
        <f t="shared" si="30"/>
        <v>Sep</v>
      </c>
      <c r="P230" s="1" t="str">
        <f t="shared" si="24"/>
        <v>September</v>
      </c>
      <c r="Q230" s="35"/>
      <c r="S230" s="1">
        <f t="shared" si="31"/>
        <v>9</v>
      </c>
    </row>
    <row r="231" spans="1:19" x14ac:dyDescent="0.3">
      <c r="A231" s="1" t="s">
        <v>12</v>
      </c>
      <c r="B231" s="39">
        <v>41034</v>
      </c>
      <c r="C231" s="36">
        <f t="shared" si="25"/>
        <v>5</v>
      </c>
      <c r="D231" s="36">
        <f t="shared" si="26"/>
        <v>2012</v>
      </c>
      <c r="F231" s="1" t="s">
        <v>37</v>
      </c>
      <c r="G231" s="1" t="s">
        <v>36</v>
      </c>
      <c r="H231" s="6">
        <v>37994</v>
      </c>
      <c r="I231" s="1">
        <v>10399</v>
      </c>
      <c r="J231" s="7">
        <v>1765.6</v>
      </c>
      <c r="K231" s="1">
        <f t="shared" si="27"/>
        <v>1</v>
      </c>
      <c r="L231" s="1">
        <f t="shared" si="28"/>
        <v>2004</v>
      </c>
      <c r="N231" s="35" t="str">
        <f t="shared" si="29"/>
        <v>01</v>
      </c>
      <c r="O231" s="1" t="str">
        <f t="shared" si="30"/>
        <v>Jan</v>
      </c>
      <c r="P231" s="1" t="str">
        <f t="shared" si="24"/>
        <v>January</v>
      </c>
      <c r="Q231" s="35"/>
      <c r="S231" s="1">
        <f t="shared" si="31"/>
        <v>1</v>
      </c>
    </row>
    <row r="232" spans="1:19" customFormat="1" x14ac:dyDescent="0.3">
      <c r="A232" s="26" t="s">
        <v>11</v>
      </c>
      <c r="B232" s="38">
        <v>41033</v>
      </c>
      <c r="C232" s="36">
        <f t="shared" si="25"/>
        <v>5</v>
      </c>
      <c r="D232" s="36">
        <f t="shared" si="26"/>
        <v>2012</v>
      </c>
      <c r="E232" s="1"/>
      <c r="F232" s="26" t="s">
        <v>29</v>
      </c>
      <c r="G232" s="26" t="s">
        <v>34</v>
      </c>
      <c r="H232" s="27">
        <v>38375</v>
      </c>
      <c r="I232" s="26">
        <v>10829</v>
      </c>
      <c r="J232" s="28">
        <v>1764</v>
      </c>
      <c r="K232" s="1">
        <f t="shared" si="27"/>
        <v>1</v>
      </c>
      <c r="L232" s="1">
        <f t="shared" si="28"/>
        <v>2005</v>
      </c>
      <c r="M232" s="1"/>
      <c r="N232" s="35" t="str">
        <f t="shared" si="29"/>
        <v>01</v>
      </c>
      <c r="O232" s="1" t="str">
        <f t="shared" si="30"/>
        <v>Jan</v>
      </c>
      <c r="P232" s="1" t="str">
        <f t="shared" si="24"/>
        <v>January</v>
      </c>
      <c r="S232" s="1">
        <f t="shared" si="31"/>
        <v>1</v>
      </c>
    </row>
    <row r="233" spans="1:19" x14ac:dyDescent="0.3">
      <c r="A233" s="1" t="s">
        <v>18</v>
      </c>
      <c r="B233" s="39">
        <v>41032</v>
      </c>
      <c r="C233" s="36">
        <f t="shared" si="25"/>
        <v>5</v>
      </c>
      <c r="D233" s="36">
        <f t="shared" si="26"/>
        <v>2012</v>
      </c>
      <c r="F233" s="1" t="s">
        <v>37</v>
      </c>
      <c r="G233" s="1" t="s">
        <v>36</v>
      </c>
      <c r="H233" s="6">
        <v>38438</v>
      </c>
      <c r="I233" s="1">
        <v>10957</v>
      </c>
      <c r="J233" s="7">
        <v>1762.7</v>
      </c>
      <c r="K233" s="1">
        <f t="shared" si="27"/>
        <v>3</v>
      </c>
      <c r="L233" s="1">
        <f t="shared" si="28"/>
        <v>2005</v>
      </c>
      <c r="N233" s="35" t="str">
        <f t="shared" si="29"/>
        <v>03</v>
      </c>
      <c r="O233" s="1" t="str">
        <f t="shared" si="30"/>
        <v>Mar</v>
      </c>
      <c r="P233" s="1" t="str">
        <f t="shared" si="24"/>
        <v>March</v>
      </c>
      <c r="Q233" s="35"/>
      <c r="S233" s="1">
        <f t="shared" si="31"/>
        <v>3</v>
      </c>
    </row>
    <row r="234" spans="1:19" x14ac:dyDescent="0.3">
      <c r="A234" s="1" t="s">
        <v>17</v>
      </c>
      <c r="B234" s="39">
        <v>41031</v>
      </c>
      <c r="C234" s="36">
        <f t="shared" si="25"/>
        <v>5</v>
      </c>
      <c r="D234" s="36">
        <f t="shared" si="26"/>
        <v>2012</v>
      </c>
      <c r="F234" s="1" t="s">
        <v>37</v>
      </c>
      <c r="G234" s="1" t="s">
        <v>35</v>
      </c>
      <c r="H234" s="6">
        <v>37917</v>
      </c>
      <c r="I234" s="1">
        <v>10309</v>
      </c>
      <c r="J234" s="7">
        <v>1762</v>
      </c>
      <c r="K234" s="1">
        <f t="shared" si="27"/>
        <v>10</v>
      </c>
      <c r="L234" s="1">
        <f t="shared" si="28"/>
        <v>2003</v>
      </c>
      <c r="N234" s="35" t="str">
        <f t="shared" si="29"/>
        <v>10</v>
      </c>
      <c r="O234" s="1" t="str">
        <f t="shared" si="30"/>
        <v>Oct</v>
      </c>
      <c r="P234" s="1" t="str">
        <f t="shared" si="24"/>
        <v>October</v>
      </c>
      <c r="Q234" s="35"/>
      <c r="S234" s="1">
        <f t="shared" si="31"/>
        <v>10</v>
      </c>
    </row>
    <row r="235" spans="1:19" customFormat="1" x14ac:dyDescent="0.3">
      <c r="A235" s="26" t="s">
        <v>16</v>
      </c>
      <c r="B235" s="38">
        <v>41030</v>
      </c>
      <c r="C235" s="36">
        <f t="shared" si="25"/>
        <v>5</v>
      </c>
      <c r="D235" s="36">
        <f t="shared" si="26"/>
        <v>2012</v>
      </c>
      <c r="E235" s="1"/>
      <c r="F235" s="26" t="s">
        <v>29</v>
      </c>
      <c r="G235" s="26" t="s">
        <v>34</v>
      </c>
      <c r="H235" s="27">
        <v>38156</v>
      </c>
      <c r="I235" s="26">
        <v>10566</v>
      </c>
      <c r="J235" s="28">
        <v>1761</v>
      </c>
      <c r="K235" s="1">
        <f t="shared" si="27"/>
        <v>6</v>
      </c>
      <c r="L235" s="1">
        <f t="shared" si="28"/>
        <v>2004</v>
      </c>
      <c r="M235" s="1"/>
      <c r="N235" s="35" t="str">
        <f t="shared" si="29"/>
        <v>06</v>
      </c>
      <c r="O235" s="1" t="str">
        <f t="shared" si="30"/>
        <v>Jun</v>
      </c>
      <c r="P235" s="1" t="str">
        <f t="shared" si="24"/>
        <v>June</v>
      </c>
      <c r="S235" s="1">
        <f t="shared" si="31"/>
        <v>6</v>
      </c>
    </row>
    <row r="236" spans="1:19" x14ac:dyDescent="0.3">
      <c r="A236" s="1" t="s">
        <v>15</v>
      </c>
      <c r="B236" s="39">
        <v>41029</v>
      </c>
      <c r="C236" s="36">
        <f t="shared" si="25"/>
        <v>4</v>
      </c>
      <c r="D236" s="36">
        <f t="shared" si="26"/>
        <v>2012</v>
      </c>
      <c r="F236" s="1" t="s">
        <v>37</v>
      </c>
      <c r="G236" s="1" t="s">
        <v>35</v>
      </c>
      <c r="H236" s="6">
        <v>38060</v>
      </c>
      <c r="I236" s="1">
        <v>10441</v>
      </c>
      <c r="J236" s="7">
        <v>1755</v>
      </c>
      <c r="K236" s="1">
        <f t="shared" si="27"/>
        <v>3</v>
      </c>
      <c r="L236" s="1">
        <f t="shared" si="28"/>
        <v>2004</v>
      </c>
      <c r="N236" s="35" t="str">
        <f t="shared" si="29"/>
        <v>03</v>
      </c>
      <c r="O236" s="1" t="str">
        <f t="shared" si="30"/>
        <v>Mar</v>
      </c>
      <c r="P236" s="1" t="str">
        <f t="shared" si="24"/>
        <v>March</v>
      </c>
      <c r="Q236" s="35"/>
      <c r="S236" s="1">
        <f t="shared" si="31"/>
        <v>3</v>
      </c>
    </row>
    <row r="237" spans="1:19" customFormat="1" x14ac:dyDescent="0.3">
      <c r="A237" s="26" t="s">
        <v>14</v>
      </c>
      <c r="B237" s="38">
        <v>41028</v>
      </c>
      <c r="C237" s="36">
        <f t="shared" si="25"/>
        <v>4</v>
      </c>
      <c r="D237" s="36">
        <f t="shared" si="26"/>
        <v>2012</v>
      </c>
      <c r="E237" s="1"/>
      <c r="F237" s="26" t="s">
        <v>37</v>
      </c>
      <c r="G237" s="26" t="s">
        <v>32</v>
      </c>
      <c r="H237" s="27">
        <v>38466</v>
      </c>
      <c r="I237" s="26">
        <v>11035</v>
      </c>
      <c r="J237" s="28">
        <v>1754.5</v>
      </c>
      <c r="K237" s="1">
        <f t="shared" si="27"/>
        <v>4</v>
      </c>
      <c r="L237" s="1">
        <f t="shared" si="28"/>
        <v>2005</v>
      </c>
      <c r="M237" s="1"/>
      <c r="N237" s="35" t="str">
        <f t="shared" si="29"/>
        <v>04</v>
      </c>
      <c r="O237" s="1" t="str">
        <f t="shared" si="30"/>
        <v>Apr</v>
      </c>
      <c r="P237" s="1" t="str">
        <f t="shared" si="24"/>
        <v>April</v>
      </c>
      <c r="S237" s="1">
        <f t="shared" si="31"/>
        <v>4</v>
      </c>
    </row>
    <row r="238" spans="1:19" customFormat="1" x14ac:dyDescent="0.3">
      <c r="A238" s="1" t="s">
        <v>13</v>
      </c>
      <c r="B238" s="39">
        <v>41027</v>
      </c>
      <c r="C238" s="36">
        <f t="shared" si="25"/>
        <v>4</v>
      </c>
      <c r="D238" s="36">
        <f t="shared" si="26"/>
        <v>2012</v>
      </c>
      <c r="E238" s="1"/>
      <c r="F238" s="1" t="s">
        <v>37</v>
      </c>
      <c r="G238" s="1" t="s">
        <v>33</v>
      </c>
      <c r="H238" s="6">
        <v>37859</v>
      </c>
      <c r="I238" s="1">
        <v>10285</v>
      </c>
      <c r="J238" s="7">
        <v>1743.36</v>
      </c>
      <c r="K238" s="1">
        <f t="shared" si="27"/>
        <v>8</v>
      </c>
      <c r="L238" s="1">
        <f t="shared" si="28"/>
        <v>2003</v>
      </c>
      <c r="M238" s="1"/>
      <c r="N238" s="35" t="str">
        <f t="shared" si="29"/>
        <v>08</v>
      </c>
      <c r="O238" s="1" t="str">
        <f t="shared" si="30"/>
        <v>Aug</v>
      </c>
      <c r="P238" s="1" t="str">
        <f t="shared" si="24"/>
        <v>August</v>
      </c>
      <c r="S238" s="1">
        <f t="shared" si="31"/>
        <v>8</v>
      </c>
    </row>
    <row r="239" spans="1:19" customFormat="1" x14ac:dyDescent="0.3">
      <c r="A239" s="1" t="s">
        <v>12</v>
      </c>
      <c r="B239" s="39">
        <v>41026</v>
      </c>
      <c r="C239" s="36">
        <f t="shared" si="25"/>
        <v>4</v>
      </c>
      <c r="D239" s="36">
        <f t="shared" si="26"/>
        <v>2012</v>
      </c>
      <c r="E239" s="1"/>
      <c r="F239" s="1" t="s">
        <v>37</v>
      </c>
      <c r="G239" s="1" t="s">
        <v>32</v>
      </c>
      <c r="H239" s="6">
        <v>38444</v>
      </c>
      <c r="I239" s="1">
        <v>10971</v>
      </c>
      <c r="J239" s="7">
        <v>1733.06</v>
      </c>
      <c r="K239" s="1">
        <f t="shared" si="27"/>
        <v>4</v>
      </c>
      <c r="L239" s="1">
        <f t="shared" si="28"/>
        <v>2005</v>
      </c>
      <c r="M239" s="1"/>
      <c r="N239" s="35" t="str">
        <f t="shared" si="29"/>
        <v>04</v>
      </c>
      <c r="O239" s="1" t="str">
        <f t="shared" si="30"/>
        <v>Apr</v>
      </c>
      <c r="P239" s="1" t="str">
        <f t="shared" si="24"/>
        <v>April</v>
      </c>
      <c r="S239" s="1">
        <f t="shared" si="31"/>
        <v>4</v>
      </c>
    </row>
    <row r="240" spans="1:19" x14ac:dyDescent="0.3">
      <c r="A240" s="1" t="s">
        <v>11</v>
      </c>
      <c r="B240" s="39">
        <v>41025</v>
      </c>
      <c r="C240" s="36">
        <f t="shared" si="25"/>
        <v>4</v>
      </c>
      <c r="D240" s="36">
        <f t="shared" si="26"/>
        <v>2012</v>
      </c>
      <c r="F240" s="1" t="s">
        <v>37</v>
      </c>
      <c r="G240" s="1" t="s">
        <v>38</v>
      </c>
      <c r="H240" s="6">
        <v>38143</v>
      </c>
      <c r="I240" s="1">
        <v>10554</v>
      </c>
      <c r="J240" s="7">
        <v>1728.52</v>
      </c>
      <c r="K240" s="1">
        <f t="shared" si="27"/>
        <v>6</v>
      </c>
      <c r="L240" s="1">
        <f t="shared" si="28"/>
        <v>2004</v>
      </c>
      <c r="N240" s="35" t="str">
        <f t="shared" si="29"/>
        <v>06</v>
      </c>
      <c r="O240" s="1" t="str">
        <f t="shared" si="30"/>
        <v>Jun</v>
      </c>
      <c r="P240" s="1" t="str">
        <f t="shared" si="24"/>
        <v>June</v>
      </c>
      <c r="Q240" s="35"/>
      <c r="S240" s="1">
        <f t="shared" si="31"/>
        <v>6</v>
      </c>
    </row>
    <row r="241" spans="1:19" x14ac:dyDescent="0.3">
      <c r="A241" s="1" t="s">
        <v>18</v>
      </c>
      <c r="B241" s="39">
        <v>41024</v>
      </c>
      <c r="C241" s="36">
        <f t="shared" si="25"/>
        <v>4</v>
      </c>
      <c r="D241" s="36">
        <f t="shared" si="26"/>
        <v>2012</v>
      </c>
      <c r="F241" s="1" t="s">
        <v>37</v>
      </c>
      <c r="G241" s="1" t="s">
        <v>35</v>
      </c>
      <c r="H241" s="6">
        <v>38013</v>
      </c>
      <c r="I241" s="1">
        <v>10420</v>
      </c>
      <c r="J241" s="7">
        <v>1707.84</v>
      </c>
      <c r="K241" s="1">
        <f t="shared" si="27"/>
        <v>1</v>
      </c>
      <c r="L241" s="1">
        <f t="shared" si="28"/>
        <v>2004</v>
      </c>
      <c r="N241" s="35" t="str">
        <f t="shared" si="29"/>
        <v>01</v>
      </c>
      <c r="O241" s="1" t="str">
        <f t="shared" si="30"/>
        <v>Jan</v>
      </c>
      <c r="P241" s="1" t="str">
        <f t="shared" si="24"/>
        <v>January</v>
      </c>
      <c r="Q241" s="35"/>
      <c r="S241" s="1">
        <f t="shared" si="31"/>
        <v>1</v>
      </c>
    </row>
    <row r="242" spans="1:19" x14ac:dyDescent="0.3">
      <c r="A242" s="1" t="s">
        <v>17</v>
      </c>
      <c r="B242" s="39">
        <v>41023</v>
      </c>
      <c r="C242" s="36">
        <f t="shared" si="25"/>
        <v>4</v>
      </c>
      <c r="D242" s="36">
        <f t="shared" si="26"/>
        <v>2012</v>
      </c>
      <c r="F242" s="1" t="s">
        <v>37</v>
      </c>
      <c r="G242" s="1" t="s">
        <v>36</v>
      </c>
      <c r="H242" s="6">
        <v>38275</v>
      </c>
      <c r="I242" s="1">
        <v>10660</v>
      </c>
      <c r="J242" s="7">
        <v>1701</v>
      </c>
      <c r="K242" s="1">
        <f t="shared" si="27"/>
        <v>10</v>
      </c>
      <c r="L242" s="1">
        <f t="shared" si="28"/>
        <v>2004</v>
      </c>
      <c r="N242" s="35" t="str">
        <f t="shared" si="29"/>
        <v>10</v>
      </c>
      <c r="O242" s="1" t="str">
        <f t="shared" si="30"/>
        <v>Oct</v>
      </c>
      <c r="P242" s="1" t="str">
        <f t="shared" si="24"/>
        <v>October</v>
      </c>
      <c r="Q242" s="35"/>
      <c r="S242" s="1">
        <f t="shared" si="31"/>
        <v>10</v>
      </c>
    </row>
    <row r="243" spans="1:19" customFormat="1" x14ac:dyDescent="0.3">
      <c r="A243" s="26" t="s">
        <v>16</v>
      </c>
      <c r="B243" s="38">
        <v>41022</v>
      </c>
      <c r="C243" s="36">
        <f t="shared" si="25"/>
        <v>4</v>
      </c>
      <c r="D243" s="36">
        <f t="shared" si="26"/>
        <v>2012</v>
      </c>
      <c r="E243" s="1"/>
      <c r="F243" s="26" t="s">
        <v>29</v>
      </c>
      <c r="G243" s="26" t="s">
        <v>30</v>
      </c>
      <c r="H243" s="27">
        <v>38364</v>
      </c>
      <c r="I243" s="26">
        <v>10812</v>
      </c>
      <c r="J243" s="28">
        <v>1692.8</v>
      </c>
      <c r="K243" s="1">
        <f t="shared" si="27"/>
        <v>1</v>
      </c>
      <c r="L243" s="1">
        <f t="shared" si="28"/>
        <v>2005</v>
      </c>
      <c r="M243" s="1"/>
      <c r="N243" s="35" t="str">
        <f t="shared" si="29"/>
        <v>01</v>
      </c>
      <c r="O243" s="1" t="str">
        <f t="shared" si="30"/>
        <v>Jan</v>
      </c>
      <c r="P243" s="1" t="str">
        <f t="shared" si="24"/>
        <v>January</v>
      </c>
      <c r="S243" s="1">
        <f t="shared" si="31"/>
        <v>1</v>
      </c>
    </row>
    <row r="244" spans="1:19" x14ac:dyDescent="0.3">
      <c r="A244" s="1" t="s">
        <v>15</v>
      </c>
      <c r="B244" s="39">
        <v>41021</v>
      </c>
      <c r="C244" s="36">
        <f t="shared" si="25"/>
        <v>4</v>
      </c>
      <c r="D244" s="36">
        <f t="shared" si="26"/>
        <v>2012</v>
      </c>
      <c r="F244" s="1" t="s">
        <v>37</v>
      </c>
      <c r="G244" s="1" t="s">
        <v>36</v>
      </c>
      <c r="H244" s="6">
        <v>38464</v>
      </c>
      <c r="I244" s="1">
        <v>11036</v>
      </c>
      <c r="J244" s="7">
        <v>1692</v>
      </c>
      <c r="K244" s="1">
        <f t="shared" si="27"/>
        <v>4</v>
      </c>
      <c r="L244" s="1">
        <f t="shared" si="28"/>
        <v>2005</v>
      </c>
      <c r="N244" s="35" t="str">
        <f t="shared" si="29"/>
        <v>04</v>
      </c>
      <c r="O244" s="1" t="str">
        <f t="shared" si="30"/>
        <v>Apr</v>
      </c>
      <c r="P244" s="1" t="str">
        <f t="shared" si="24"/>
        <v>April</v>
      </c>
      <c r="Q244" s="35"/>
      <c r="S244" s="1">
        <f t="shared" si="31"/>
        <v>4</v>
      </c>
    </row>
    <row r="245" spans="1:19" customFormat="1" x14ac:dyDescent="0.3">
      <c r="A245" s="26" t="s">
        <v>14</v>
      </c>
      <c r="B245" s="38">
        <v>41020</v>
      </c>
      <c r="C245" s="36">
        <f t="shared" si="25"/>
        <v>4</v>
      </c>
      <c r="D245" s="36">
        <f t="shared" si="26"/>
        <v>2012</v>
      </c>
      <c r="E245" s="1"/>
      <c r="F245" s="26" t="s">
        <v>37</v>
      </c>
      <c r="G245" s="26" t="s">
        <v>32</v>
      </c>
      <c r="H245" s="27">
        <v>37957</v>
      </c>
      <c r="I245" s="26">
        <v>10368</v>
      </c>
      <c r="J245" s="28">
        <v>1689.78</v>
      </c>
      <c r="K245" s="1">
        <f t="shared" si="27"/>
        <v>12</v>
      </c>
      <c r="L245" s="1">
        <f t="shared" si="28"/>
        <v>2003</v>
      </c>
      <c r="M245" s="1"/>
      <c r="N245" s="35" t="str">
        <f t="shared" si="29"/>
        <v>12</v>
      </c>
      <c r="O245" s="1" t="str">
        <f t="shared" si="30"/>
        <v>Dec</v>
      </c>
      <c r="P245" s="1" t="str">
        <f t="shared" si="24"/>
        <v>December</v>
      </c>
      <c r="S245" s="1">
        <f t="shared" si="31"/>
        <v>12</v>
      </c>
    </row>
    <row r="246" spans="1:19" x14ac:dyDescent="0.3">
      <c r="A246" s="1" t="s">
        <v>13</v>
      </c>
      <c r="B246" s="39">
        <v>41019</v>
      </c>
      <c r="C246" s="36">
        <f t="shared" si="25"/>
        <v>4</v>
      </c>
      <c r="D246" s="36">
        <f t="shared" si="26"/>
        <v>2012</v>
      </c>
      <c r="F246" s="1" t="s">
        <v>37</v>
      </c>
      <c r="G246" s="1" t="s">
        <v>35</v>
      </c>
      <c r="H246" s="6">
        <v>38333</v>
      </c>
      <c r="I246" s="1">
        <v>10769</v>
      </c>
      <c r="J246" s="7">
        <v>1684.27</v>
      </c>
      <c r="K246" s="1">
        <f t="shared" si="27"/>
        <v>12</v>
      </c>
      <c r="L246" s="1">
        <f t="shared" si="28"/>
        <v>2004</v>
      </c>
      <c r="N246" s="35" t="str">
        <f t="shared" si="29"/>
        <v>12</v>
      </c>
      <c r="O246" s="1" t="str">
        <f t="shared" si="30"/>
        <v>Dec</v>
      </c>
      <c r="P246" s="1" t="str">
        <f t="shared" si="24"/>
        <v>December</v>
      </c>
      <c r="Q246" s="35"/>
      <c r="S246" s="1">
        <f t="shared" si="31"/>
        <v>12</v>
      </c>
    </row>
    <row r="247" spans="1:19" x14ac:dyDescent="0.3">
      <c r="A247" s="1" t="s">
        <v>12</v>
      </c>
      <c r="B247" s="39">
        <v>41018</v>
      </c>
      <c r="C247" s="36">
        <f t="shared" si="25"/>
        <v>4</v>
      </c>
      <c r="D247" s="36">
        <f t="shared" si="26"/>
        <v>2012</v>
      </c>
      <c r="F247" s="1" t="s">
        <v>37</v>
      </c>
      <c r="G247" s="1" t="s">
        <v>38</v>
      </c>
      <c r="H247" s="6">
        <v>38144</v>
      </c>
      <c r="I247" s="1">
        <v>10551</v>
      </c>
      <c r="J247" s="7">
        <v>1677.3</v>
      </c>
      <c r="K247" s="1">
        <f t="shared" si="27"/>
        <v>6</v>
      </c>
      <c r="L247" s="1">
        <f t="shared" si="28"/>
        <v>2004</v>
      </c>
      <c r="N247" s="35" t="str">
        <f t="shared" si="29"/>
        <v>06</v>
      </c>
      <c r="O247" s="1" t="str">
        <f t="shared" si="30"/>
        <v>Jun</v>
      </c>
      <c r="P247" s="1" t="str">
        <f t="shared" si="24"/>
        <v>June</v>
      </c>
      <c r="Q247" s="35"/>
      <c r="S247" s="1">
        <f t="shared" si="31"/>
        <v>6</v>
      </c>
    </row>
    <row r="248" spans="1:19" customFormat="1" x14ac:dyDescent="0.3">
      <c r="A248" s="26" t="s">
        <v>11</v>
      </c>
      <c r="B248" s="38">
        <v>41017</v>
      </c>
      <c r="C248" s="36">
        <f t="shared" si="25"/>
        <v>4</v>
      </c>
      <c r="D248" s="36">
        <f t="shared" si="26"/>
        <v>2012</v>
      </c>
      <c r="E248" s="1"/>
      <c r="F248" s="26" t="s">
        <v>29</v>
      </c>
      <c r="G248" s="26" t="s">
        <v>30</v>
      </c>
      <c r="H248" s="27">
        <v>38431</v>
      </c>
      <c r="I248" s="26">
        <v>10954</v>
      </c>
      <c r="J248" s="28">
        <v>1659.53</v>
      </c>
      <c r="K248" s="1">
        <f t="shared" si="27"/>
        <v>3</v>
      </c>
      <c r="L248" s="1">
        <f t="shared" si="28"/>
        <v>2005</v>
      </c>
      <c r="M248" s="1"/>
      <c r="N248" s="35" t="str">
        <f t="shared" si="29"/>
        <v>03</v>
      </c>
      <c r="O248" s="1" t="str">
        <f t="shared" si="30"/>
        <v>Mar</v>
      </c>
      <c r="P248" s="1" t="str">
        <f t="shared" si="24"/>
        <v>March</v>
      </c>
      <c r="S248" s="1">
        <f t="shared" si="31"/>
        <v>3</v>
      </c>
    </row>
    <row r="249" spans="1:19" x14ac:dyDescent="0.3">
      <c r="A249" s="1" t="s">
        <v>18</v>
      </c>
      <c r="B249" s="39">
        <v>41016</v>
      </c>
      <c r="C249" s="36">
        <f t="shared" si="25"/>
        <v>4</v>
      </c>
      <c r="D249" s="36">
        <f t="shared" si="26"/>
        <v>2012</v>
      </c>
      <c r="F249" s="1" t="s">
        <v>37</v>
      </c>
      <c r="G249" s="1" t="s">
        <v>38</v>
      </c>
      <c r="H249" s="6">
        <v>38045</v>
      </c>
      <c r="I249" s="1">
        <v>10459</v>
      </c>
      <c r="J249" s="7">
        <v>1659.2</v>
      </c>
      <c r="K249" s="1">
        <f t="shared" si="27"/>
        <v>2</v>
      </c>
      <c r="L249" s="1">
        <f t="shared" si="28"/>
        <v>2004</v>
      </c>
      <c r="N249" s="35" t="str">
        <f t="shared" si="29"/>
        <v>02</v>
      </c>
      <c r="O249" s="1" t="str">
        <f t="shared" si="30"/>
        <v>Feb</v>
      </c>
      <c r="P249" s="1" t="str">
        <f t="shared" si="24"/>
        <v>February</v>
      </c>
      <c r="Q249" s="35"/>
      <c r="S249" s="1">
        <f t="shared" si="31"/>
        <v>2</v>
      </c>
    </row>
    <row r="250" spans="1:19" x14ac:dyDescent="0.3">
      <c r="A250" s="1" t="s">
        <v>17</v>
      </c>
      <c r="B250" s="39">
        <v>41015</v>
      </c>
      <c r="C250" s="36">
        <f t="shared" si="25"/>
        <v>4</v>
      </c>
      <c r="D250" s="36">
        <f t="shared" si="26"/>
        <v>2012</v>
      </c>
      <c r="F250" s="1" t="s">
        <v>37</v>
      </c>
      <c r="G250" s="1" t="s">
        <v>35</v>
      </c>
      <c r="H250" s="6">
        <v>37922</v>
      </c>
      <c r="I250" s="1">
        <v>10330</v>
      </c>
      <c r="J250" s="7">
        <v>1649</v>
      </c>
      <c r="K250" s="1">
        <f t="shared" si="27"/>
        <v>10</v>
      </c>
      <c r="L250" s="1">
        <f t="shared" si="28"/>
        <v>2003</v>
      </c>
      <c r="N250" s="35" t="str">
        <f t="shared" si="29"/>
        <v>10</v>
      </c>
      <c r="O250" s="1" t="str">
        <f t="shared" si="30"/>
        <v>Oct</v>
      </c>
      <c r="P250" s="1" t="str">
        <f t="shared" si="24"/>
        <v>October</v>
      </c>
      <c r="Q250" s="35"/>
      <c r="S250" s="1">
        <f t="shared" si="31"/>
        <v>10</v>
      </c>
    </row>
    <row r="251" spans="1:19" x14ac:dyDescent="0.3">
      <c r="A251" s="1" t="s">
        <v>16</v>
      </c>
      <c r="B251" s="39">
        <v>41014</v>
      </c>
      <c r="C251" s="36">
        <f t="shared" si="25"/>
        <v>4</v>
      </c>
      <c r="D251" s="36">
        <f t="shared" si="26"/>
        <v>2012</v>
      </c>
      <c r="F251" s="1" t="s">
        <v>37</v>
      </c>
      <c r="G251" s="1" t="s">
        <v>35</v>
      </c>
      <c r="H251" s="6">
        <v>38144</v>
      </c>
      <c r="I251" s="1">
        <v>10536</v>
      </c>
      <c r="J251" s="7">
        <v>1645</v>
      </c>
      <c r="K251" s="1">
        <f t="shared" si="27"/>
        <v>6</v>
      </c>
      <c r="L251" s="1">
        <f t="shared" si="28"/>
        <v>2004</v>
      </c>
      <c r="N251" s="35" t="str">
        <f t="shared" si="29"/>
        <v>06</v>
      </c>
      <c r="O251" s="1" t="str">
        <f t="shared" si="30"/>
        <v>Jun</v>
      </c>
      <c r="P251" s="1" t="str">
        <f t="shared" si="24"/>
        <v>June</v>
      </c>
      <c r="Q251" s="35"/>
      <c r="S251" s="1">
        <f t="shared" si="31"/>
        <v>6</v>
      </c>
    </row>
    <row r="252" spans="1:19" x14ac:dyDescent="0.3">
      <c r="A252" s="1" t="s">
        <v>15</v>
      </c>
      <c r="B252" s="39">
        <v>41013</v>
      </c>
      <c r="C252" s="36">
        <f t="shared" si="25"/>
        <v>4</v>
      </c>
      <c r="D252" s="36">
        <f t="shared" si="26"/>
        <v>2012</v>
      </c>
      <c r="F252" s="1" t="s">
        <v>37</v>
      </c>
      <c r="G252" s="1" t="s">
        <v>35</v>
      </c>
      <c r="H252" s="6">
        <v>38325</v>
      </c>
      <c r="I252" s="1">
        <v>10758</v>
      </c>
      <c r="J252" s="7">
        <v>1644.6</v>
      </c>
      <c r="K252" s="1">
        <f t="shared" si="27"/>
        <v>12</v>
      </c>
      <c r="L252" s="1">
        <f t="shared" si="28"/>
        <v>2004</v>
      </c>
      <c r="N252" s="35" t="str">
        <f t="shared" si="29"/>
        <v>12</v>
      </c>
      <c r="O252" s="1" t="str">
        <f t="shared" si="30"/>
        <v>Dec</v>
      </c>
      <c r="P252" s="1" t="str">
        <f t="shared" si="24"/>
        <v>December</v>
      </c>
      <c r="Q252" s="35"/>
      <c r="S252" s="1">
        <f t="shared" si="31"/>
        <v>12</v>
      </c>
    </row>
    <row r="253" spans="1:19" x14ac:dyDescent="0.3">
      <c r="A253" s="1" t="s">
        <v>14</v>
      </c>
      <c r="B253" s="39">
        <v>41012</v>
      </c>
      <c r="C253" s="36">
        <f t="shared" si="25"/>
        <v>4</v>
      </c>
      <c r="D253" s="36">
        <f t="shared" si="26"/>
        <v>2012</v>
      </c>
      <c r="F253" s="1" t="s">
        <v>37</v>
      </c>
      <c r="G253" s="1" t="s">
        <v>38</v>
      </c>
      <c r="H253" s="6">
        <v>38283</v>
      </c>
      <c r="I253" s="1">
        <v>10707</v>
      </c>
      <c r="J253" s="7">
        <v>1641</v>
      </c>
      <c r="K253" s="1">
        <f t="shared" si="27"/>
        <v>10</v>
      </c>
      <c r="L253" s="1">
        <f t="shared" si="28"/>
        <v>2004</v>
      </c>
      <c r="N253" s="35" t="str">
        <f t="shared" si="29"/>
        <v>10</v>
      </c>
      <c r="O253" s="1" t="str">
        <f t="shared" si="30"/>
        <v>Oct</v>
      </c>
      <c r="P253" s="1" t="str">
        <f t="shared" si="24"/>
        <v>October</v>
      </c>
      <c r="Q253" s="35"/>
      <c r="S253" s="1">
        <f t="shared" si="31"/>
        <v>10</v>
      </c>
    </row>
    <row r="254" spans="1:19" x14ac:dyDescent="0.3">
      <c r="A254" s="1" t="s">
        <v>13</v>
      </c>
      <c r="B254" s="39">
        <v>41011</v>
      </c>
      <c r="C254" s="36">
        <f t="shared" si="25"/>
        <v>4</v>
      </c>
      <c r="D254" s="36">
        <f t="shared" si="26"/>
        <v>2012</v>
      </c>
      <c r="F254" s="1" t="s">
        <v>37</v>
      </c>
      <c r="G254" s="1" t="s">
        <v>35</v>
      </c>
      <c r="H254" s="6">
        <v>38276</v>
      </c>
      <c r="I254" s="1">
        <v>10700</v>
      </c>
      <c r="J254" s="7">
        <v>1638.4</v>
      </c>
      <c r="K254" s="1">
        <f t="shared" si="27"/>
        <v>10</v>
      </c>
      <c r="L254" s="1">
        <f t="shared" si="28"/>
        <v>2004</v>
      </c>
      <c r="N254" s="35" t="str">
        <f t="shared" si="29"/>
        <v>10</v>
      </c>
      <c r="O254" s="1" t="str">
        <f t="shared" si="30"/>
        <v>Oct</v>
      </c>
      <c r="P254" s="1" t="str">
        <f t="shared" si="24"/>
        <v>October</v>
      </c>
      <c r="Q254" s="35"/>
      <c r="S254" s="1">
        <f t="shared" si="31"/>
        <v>10</v>
      </c>
    </row>
    <row r="255" spans="1:19" x14ac:dyDescent="0.3">
      <c r="A255" s="1" t="s">
        <v>12</v>
      </c>
      <c r="B255" s="39">
        <v>41010</v>
      </c>
      <c r="C255" s="36">
        <f t="shared" si="25"/>
        <v>4</v>
      </c>
      <c r="D255" s="36">
        <f t="shared" si="26"/>
        <v>2012</v>
      </c>
      <c r="F255" s="1" t="s">
        <v>37</v>
      </c>
      <c r="G255" s="1" t="s">
        <v>35</v>
      </c>
      <c r="H255" s="6">
        <v>38324</v>
      </c>
      <c r="I255" s="1">
        <v>10751</v>
      </c>
      <c r="J255" s="7">
        <v>1631.48</v>
      </c>
      <c r="K255" s="1">
        <f t="shared" si="27"/>
        <v>12</v>
      </c>
      <c r="L255" s="1">
        <f t="shared" si="28"/>
        <v>2004</v>
      </c>
      <c r="N255" s="35" t="str">
        <f t="shared" si="29"/>
        <v>12</v>
      </c>
      <c r="O255" s="1" t="str">
        <f t="shared" si="30"/>
        <v>Dec</v>
      </c>
      <c r="P255" s="1" t="str">
        <f t="shared" si="24"/>
        <v>December</v>
      </c>
      <c r="Q255" s="35"/>
      <c r="S255" s="1">
        <f t="shared" si="31"/>
        <v>12</v>
      </c>
    </row>
    <row r="256" spans="1:19" customFormat="1" x14ac:dyDescent="0.3">
      <c r="A256" s="26" t="s">
        <v>11</v>
      </c>
      <c r="B256" s="38">
        <v>41009</v>
      </c>
      <c r="C256" s="36">
        <f t="shared" si="25"/>
        <v>4</v>
      </c>
      <c r="D256" s="36">
        <f t="shared" si="26"/>
        <v>2012</v>
      </c>
      <c r="E256" s="1"/>
      <c r="F256" s="26" t="s">
        <v>29</v>
      </c>
      <c r="G256" s="26" t="s">
        <v>30</v>
      </c>
      <c r="H256" s="27">
        <v>38392</v>
      </c>
      <c r="I256" s="26">
        <v>10869</v>
      </c>
      <c r="J256" s="28">
        <v>1630</v>
      </c>
      <c r="K256" s="1">
        <f t="shared" si="27"/>
        <v>2</v>
      </c>
      <c r="L256" s="1">
        <f t="shared" si="28"/>
        <v>2005</v>
      </c>
      <c r="M256" s="1"/>
      <c r="N256" s="35" t="str">
        <f t="shared" si="29"/>
        <v>02</v>
      </c>
      <c r="O256" s="1" t="str">
        <f t="shared" si="30"/>
        <v>Feb</v>
      </c>
      <c r="P256" s="1" t="str">
        <f t="shared" si="24"/>
        <v>February</v>
      </c>
      <c r="S256" s="1">
        <f t="shared" si="31"/>
        <v>2</v>
      </c>
    </row>
    <row r="257" spans="1:19" customFormat="1" x14ac:dyDescent="0.3">
      <c r="A257" s="1" t="s">
        <v>18</v>
      </c>
      <c r="B257" s="39">
        <v>41008</v>
      </c>
      <c r="C257" s="36">
        <f t="shared" si="25"/>
        <v>4</v>
      </c>
      <c r="D257" s="36">
        <f t="shared" si="26"/>
        <v>2012</v>
      </c>
      <c r="E257" s="1"/>
      <c r="F257" s="1" t="s">
        <v>37</v>
      </c>
      <c r="G257" s="1" t="s">
        <v>32</v>
      </c>
      <c r="H257" s="6">
        <v>38326</v>
      </c>
      <c r="I257" s="1">
        <v>10727</v>
      </c>
      <c r="J257" s="7">
        <v>1624.5</v>
      </c>
      <c r="K257" s="1">
        <f t="shared" si="27"/>
        <v>12</v>
      </c>
      <c r="L257" s="1">
        <f t="shared" si="28"/>
        <v>2004</v>
      </c>
      <c r="M257" s="1"/>
      <c r="N257" s="35" t="str">
        <f t="shared" si="29"/>
        <v>12</v>
      </c>
      <c r="O257" s="1" t="str">
        <f t="shared" si="30"/>
        <v>Dec</v>
      </c>
      <c r="P257" s="1" t="str">
        <f t="shared" si="24"/>
        <v>December</v>
      </c>
      <c r="S257" s="1">
        <f t="shared" si="31"/>
        <v>12</v>
      </c>
    </row>
    <row r="258" spans="1:19" x14ac:dyDescent="0.3">
      <c r="A258" s="1" t="s">
        <v>17</v>
      </c>
      <c r="B258" s="39">
        <v>41007</v>
      </c>
      <c r="C258" s="36">
        <f t="shared" si="25"/>
        <v>4</v>
      </c>
      <c r="D258" s="36">
        <f t="shared" si="26"/>
        <v>2012</v>
      </c>
      <c r="F258" s="1" t="s">
        <v>37</v>
      </c>
      <c r="G258" s="1" t="s">
        <v>36</v>
      </c>
      <c r="H258" s="6">
        <v>38000</v>
      </c>
      <c r="I258" s="1">
        <v>10408</v>
      </c>
      <c r="J258" s="7">
        <v>1622.4</v>
      </c>
      <c r="K258" s="1">
        <f t="shared" si="27"/>
        <v>1</v>
      </c>
      <c r="L258" s="1">
        <f t="shared" si="28"/>
        <v>2004</v>
      </c>
      <c r="N258" s="35" t="str">
        <f t="shared" si="29"/>
        <v>01</v>
      </c>
      <c r="O258" s="1" t="str">
        <f t="shared" si="30"/>
        <v>Jan</v>
      </c>
      <c r="P258" s="1" t="str">
        <f t="shared" ref="P258:P321" si="32">TEXT(H258, "mmmm")</f>
        <v>January</v>
      </c>
      <c r="Q258" s="35"/>
      <c r="S258" s="1">
        <f t="shared" si="31"/>
        <v>1</v>
      </c>
    </row>
    <row r="259" spans="1:19" x14ac:dyDescent="0.3">
      <c r="A259" s="1" t="s">
        <v>16</v>
      </c>
      <c r="B259" s="39">
        <v>41006</v>
      </c>
      <c r="C259" s="36">
        <f t="shared" ref="C259:C322" si="33">MONTH(B259)</f>
        <v>4</v>
      </c>
      <c r="D259" s="36">
        <f t="shared" ref="D259:D322" si="34">YEAR(B259)</f>
        <v>2012</v>
      </c>
      <c r="F259" s="1" t="s">
        <v>37</v>
      </c>
      <c r="G259" s="1" t="s">
        <v>35</v>
      </c>
      <c r="H259" s="6">
        <v>37933</v>
      </c>
      <c r="I259" s="1">
        <v>10346</v>
      </c>
      <c r="J259" s="7">
        <v>1618.88</v>
      </c>
      <c r="K259" s="1">
        <f t="shared" ref="K259:K322" si="35">MONTH(H259)</f>
        <v>11</v>
      </c>
      <c r="L259" s="1">
        <f t="shared" ref="L259:L322" si="36">YEAR(H259)</f>
        <v>2003</v>
      </c>
      <c r="N259" s="35" t="str">
        <f t="shared" ref="N259:N322" si="37">TEXT(H259, "MM")</f>
        <v>11</v>
      </c>
      <c r="O259" s="1" t="str">
        <f t="shared" ref="O259:O322" si="38">TEXT(H259, "mmm")</f>
        <v>Nov</v>
      </c>
      <c r="P259" s="1" t="str">
        <f t="shared" si="32"/>
        <v>November</v>
      </c>
      <c r="Q259" s="35"/>
      <c r="S259" s="1">
        <f t="shared" ref="S259:S322" si="39">MONTH(DATEVALUE(P259 &amp; 1))</f>
        <v>11</v>
      </c>
    </row>
    <row r="260" spans="1:19" customFormat="1" x14ac:dyDescent="0.3">
      <c r="A260" s="26" t="s">
        <v>15</v>
      </c>
      <c r="B260" s="38">
        <v>41005</v>
      </c>
      <c r="C260" s="36">
        <f t="shared" si="33"/>
        <v>4</v>
      </c>
      <c r="D260" s="36">
        <f t="shared" si="34"/>
        <v>2012</v>
      </c>
      <c r="E260" s="1"/>
      <c r="F260" s="26" t="s">
        <v>37</v>
      </c>
      <c r="G260" s="26" t="s">
        <v>33</v>
      </c>
      <c r="H260" s="27">
        <v>37825</v>
      </c>
      <c r="I260" s="26">
        <v>10258</v>
      </c>
      <c r="J260" s="28">
        <v>1614.88</v>
      </c>
      <c r="K260" s="1">
        <f t="shared" si="35"/>
        <v>7</v>
      </c>
      <c r="L260" s="1">
        <f t="shared" si="36"/>
        <v>2003</v>
      </c>
      <c r="M260" s="1"/>
      <c r="N260" s="35" t="str">
        <f t="shared" si="37"/>
        <v>07</v>
      </c>
      <c r="O260" s="1" t="str">
        <f t="shared" si="38"/>
        <v>Jul</v>
      </c>
      <c r="P260" s="1" t="str">
        <f t="shared" si="32"/>
        <v>July</v>
      </c>
      <c r="S260" s="1">
        <f t="shared" si="39"/>
        <v>7</v>
      </c>
    </row>
    <row r="261" spans="1:19" customFormat="1" x14ac:dyDescent="0.3">
      <c r="A261" s="1" t="s">
        <v>14</v>
      </c>
      <c r="B261" s="39">
        <v>41004</v>
      </c>
      <c r="C261" s="36">
        <f t="shared" si="33"/>
        <v>4</v>
      </c>
      <c r="D261" s="36">
        <f t="shared" si="34"/>
        <v>2012</v>
      </c>
      <c r="E261" s="1"/>
      <c r="F261" s="1" t="s">
        <v>37</v>
      </c>
      <c r="G261" s="1" t="s">
        <v>32</v>
      </c>
      <c r="H261" s="6">
        <v>37897</v>
      </c>
      <c r="I261" s="1">
        <v>10312</v>
      </c>
      <c r="J261" s="7">
        <v>1614.8</v>
      </c>
      <c r="K261" s="1">
        <f t="shared" si="35"/>
        <v>10</v>
      </c>
      <c r="L261" s="1">
        <f t="shared" si="36"/>
        <v>2003</v>
      </c>
      <c r="M261" s="1"/>
      <c r="N261" s="35" t="str">
        <f t="shared" si="37"/>
        <v>10</v>
      </c>
      <c r="O261" s="1" t="str">
        <f t="shared" si="38"/>
        <v>Oct</v>
      </c>
      <c r="P261" s="1" t="str">
        <f t="shared" si="32"/>
        <v>October</v>
      </c>
      <c r="S261" s="1">
        <f t="shared" si="39"/>
        <v>10</v>
      </c>
    </row>
    <row r="262" spans="1:19" x14ac:dyDescent="0.3">
      <c r="A262" s="1" t="s">
        <v>13</v>
      </c>
      <c r="B262" s="39">
        <v>41003</v>
      </c>
      <c r="C262" s="36">
        <f t="shared" si="33"/>
        <v>4</v>
      </c>
      <c r="D262" s="36">
        <f t="shared" si="34"/>
        <v>2012</v>
      </c>
      <c r="F262" s="1" t="s">
        <v>37</v>
      </c>
      <c r="G262" s="1" t="s">
        <v>38</v>
      </c>
      <c r="H262" s="6">
        <v>38060</v>
      </c>
      <c r="I262" s="1">
        <v>10464</v>
      </c>
      <c r="J262" s="7">
        <v>1609.28</v>
      </c>
      <c r="K262" s="1">
        <f t="shared" si="35"/>
        <v>3</v>
      </c>
      <c r="L262" s="1">
        <f t="shared" si="36"/>
        <v>2004</v>
      </c>
      <c r="N262" s="35" t="str">
        <f t="shared" si="37"/>
        <v>03</v>
      </c>
      <c r="O262" s="1" t="str">
        <f t="shared" si="38"/>
        <v>Mar</v>
      </c>
      <c r="P262" s="1" t="str">
        <f t="shared" si="32"/>
        <v>March</v>
      </c>
      <c r="Q262" s="35"/>
      <c r="S262" s="1">
        <f t="shared" si="39"/>
        <v>3</v>
      </c>
    </row>
    <row r="263" spans="1:19" x14ac:dyDescent="0.3">
      <c r="A263" s="1" t="s">
        <v>12</v>
      </c>
      <c r="B263" s="39">
        <v>41002</v>
      </c>
      <c r="C263" s="36">
        <f t="shared" si="33"/>
        <v>4</v>
      </c>
      <c r="D263" s="36">
        <f t="shared" si="34"/>
        <v>2012</v>
      </c>
      <c r="F263" s="1" t="s">
        <v>37</v>
      </c>
      <c r="G263" s="1" t="s">
        <v>38</v>
      </c>
      <c r="H263" s="6">
        <v>38077</v>
      </c>
      <c r="I263" s="1">
        <v>10485</v>
      </c>
      <c r="J263" s="7">
        <v>1594</v>
      </c>
      <c r="K263" s="1">
        <f t="shared" si="35"/>
        <v>3</v>
      </c>
      <c r="L263" s="1">
        <f t="shared" si="36"/>
        <v>2004</v>
      </c>
      <c r="N263" s="35" t="str">
        <f t="shared" si="37"/>
        <v>03</v>
      </c>
      <c r="O263" s="1" t="str">
        <f t="shared" si="38"/>
        <v>Mar</v>
      </c>
      <c r="P263" s="1" t="str">
        <f t="shared" si="32"/>
        <v>March</v>
      </c>
      <c r="Q263" s="35"/>
      <c r="S263" s="1">
        <f t="shared" si="39"/>
        <v>3</v>
      </c>
    </row>
    <row r="264" spans="1:19" customFormat="1" x14ac:dyDescent="0.3">
      <c r="A264" s="26" t="s">
        <v>11</v>
      </c>
      <c r="B264" s="38">
        <v>41001</v>
      </c>
      <c r="C264" s="36">
        <f t="shared" si="33"/>
        <v>4</v>
      </c>
      <c r="D264" s="36">
        <f t="shared" si="34"/>
        <v>2012</v>
      </c>
      <c r="E264" s="1"/>
      <c r="F264" s="26" t="s">
        <v>37</v>
      </c>
      <c r="G264" s="26" t="s">
        <v>32</v>
      </c>
      <c r="H264" s="27">
        <v>37994</v>
      </c>
      <c r="I264" s="26">
        <v>10404</v>
      </c>
      <c r="J264" s="28">
        <v>1591.25</v>
      </c>
      <c r="K264" s="1">
        <f t="shared" si="35"/>
        <v>1</v>
      </c>
      <c r="L264" s="1">
        <f t="shared" si="36"/>
        <v>2004</v>
      </c>
      <c r="M264" s="1"/>
      <c r="N264" s="35" t="str">
        <f t="shared" si="37"/>
        <v>01</v>
      </c>
      <c r="O264" s="1" t="str">
        <f t="shared" si="38"/>
        <v>Jan</v>
      </c>
      <c r="P264" s="1" t="str">
        <f t="shared" si="32"/>
        <v>January</v>
      </c>
      <c r="S264" s="1">
        <f t="shared" si="39"/>
        <v>1</v>
      </c>
    </row>
    <row r="265" spans="1:19" customFormat="1" x14ac:dyDescent="0.3">
      <c r="A265" s="1" t="s">
        <v>18</v>
      </c>
      <c r="B265" s="39">
        <v>41000</v>
      </c>
      <c r="C265" s="36">
        <f t="shared" si="33"/>
        <v>4</v>
      </c>
      <c r="D265" s="36">
        <f t="shared" si="34"/>
        <v>2012</v>
      </c>
      <c r="E265" s="1"/>
      <c r="F265" s="1" t="s">
        <v>29</v>
      </c>
      <c r="G265" s="1" t="s">
        <v>34</v>
      </c>
      <c r="H265" s="6">
        <v>38315</v>
      </c>
      <c r="I265" s="1">
        <v>10750</v>
      </c>
      <c r="J265" s="7">
        <v>1590.56</v>
      </c>
      <c r="K265" s="1">
        <f t="shared" si="35"/>
        <v>11</v>
      </c>
      <c r="L265" s="1">
        <f t="shared" si="36"/>
        <v>2004</v>
      </c>
      <c r="M265" s="1"/>
      <c r="N265" s="35" t="str">
        <f t="shared" si="37"/>
        <v>11</v>
      </c>
      <c r="O265" s="1" t="str">
        <f t="shared" si="38"/>
        <v>Nov</v>
      </c>
      <c r="P265" s="1" t="str">
        <f t="shared" si="32"/>
        <v>November</v>
      </c>
      <c r="S265" s="1">
        <f t="shared" si="39"/>
        <v>11</v>
      </c>
    </row>
    <row r="266" spans="1:19" x14ac:dyDescent="0.3">
      <c r="A266" s="1" t="s">
        <v>17</v>
      </c>
      <c r="B266" s="39">
        <v>40999</v>
      </c>
      <c r="C266" s="36">
        <f t="shared" si="33"/>
        <v>3</v>
      </c>
      <c r="D266" s="36">
        <f t="shared" si="34"/>
        <v>2012</v>
      </c>
      <c r="F266" s="1" t="s">
        <v>37</v>
      </c>
      <c r="G266" s="1" t="s">
        <v>38</v>
      </c>
      <c r="H266" s="6">
        <v>37931</v>
      </c>
      <c r="I266" s="1">
        <v>10343</v>
      </c>
      <c r="J266" s="7">
        <v>1584</v>
      </c>
      <c r="K266" s="1">
        <f t="shared" si="35"/>
        <v>11</v>
      </c>
      <c r="L266" s="1">
        <f t="shared" si="36"/>
        <v>2003</v>
      </c>
      <c r="N266" s="35" t="str">
        <f t="shared" si="37"/>
        <v>11</v>
      </c>
      <c r="O266" s="1" t="str">
        <f t="shared" si="38"/>
        <v>Nov</v>
      </c>
      <c r="P266" s="1" t="str">
        <f t="shared" si="32"/>
        <v>November</v>
      </c>
      <c r="Q266" s="35"/>
      <c r="S266" s="1">
        <f t="shared" si="39"/>
        <v>11</v>
      </c>
    </row>
    <row r="267" spans="1:19" customFormat="1" x14ac:dyDescent="0.3">
      <c r="A267" s="26" t="s">
        <v>16</v>
      </c>
      <c r="B267" s="38">
        <v>40998</v>
      </c>
      <c r="C267" s="36">
        <f t="shared" si="33"/>
        <v>3</v>
      </c>
      <c r="D267" s="36">
        <f t="shared" si="34"/>
        <v>2012</v>
      </c>
      <c r="E267" s="1"/>
      <c r="F267" s="26" t="s">
        <v>37</v>
      </c>
      <c r="G267" s="26" t="s">
        <v>32</v>
      </c>
      <c r="H267" s="27">
        <v>38049</v>
      </c>
      <c r="I267" s="26">
        <v>10457</v>
      </c>
      <c r="J267" s="28">
        <v>1584</v>
      </c>
      <c r="K267" s="1">
        <f t="shared" si="35"/>
        <v>3</v>
      </c>
      <c r="L267" s="1">
        <f t="shared" si="36"/>
        <v>2004</v>
      </c>
      <c r="M267" s="1"/>
      <c r="N267" s="35" t="str">
        <f t="shared" si="37"/>
        <v>03</v>
      </c>
      <c r="O267" s="1" t="str">
        <f t="shared" si="38"/>
        <v>Mar</v>
      </c>
      <c r="P267" s="1" t="str">
        <f t="shared" si="32"/>
        <v>March</v>
      </c>
      <c r="S267" s="1">
        <f t="shared" si="39"/>
        <v>3</v>
      </c>
    </row>
    <row r="268" spans="1:19" x14ac:dyDescent="0.3">
      <c r="A268" s="1" t="s">
        <v>15</v>
      </c>
      <c r="B268" s="39">
        <v>40997</v>
      </c>
      <c r="C268" s="36">
        <f t="shared" si="33"/>
        <v>3</v>
      </c>
      <c r="D268" s="36">
        <f t="shared" si="34"/>
        <v>2012</v>
      </c>
      <c r="F268" s="1" t="s">
        <v>37</v>
      </c>
      <c r="G268" s="1" t="s">
        <v>38</v>
      </c>
      <c r="H268" s="6">
        <v>38458</v>
      </c>
      <c r="I268" s="1">
        <v>11018</v>
      </c>
      <c r="J268" s="7">
        <v>1575</v>
      </c>
      <c r="K268" s="1">
        <f t="shared" si="35"/>
        <v>4</v>
      </c>
      <c r="L268" s="1">
        <f t="shared" si="36"/>
        <v>2005</v>
      </c>
      <c r="N268" s="35" t="str">
        <f t="shared" si="37"/>
        <v>04</v>
      </c>
      <c r="O268" s="1" t="str">
        <f t="shared" si="38"/>
        <v>Apr</v>
      </c>
      <c r="P268" s="1" t="str">
        <f t="shared" si="32"/>
        <v>April</v>
      </c>
      <c r="Q268" s="35"/>
      <c r="S268" s="1">
        <f t="shared" si="39"/>
        <v>4</v>
      </c>
    </row>
    <row r="269" spans="1:19" x14ac:dyDescent="0.3">
      <c r="A269" s="1" t="s">
        <v>14</v>
      </c>
      <c r="B269" s="39">
        <v>40996</v>
      </c>
      <c r="C269" s="36">
        <f t="shared" si="33"/>
        <v>3</v>
      </c>
      <c r="D269" s="36">
        <f t="shared" si="34"/>
        <v>2012</v>
      </c>
      <c r="F269" s="1" t="s">
        <v>37</v>
      </c>
      <c r="G269" s="1" t="s">
        <v>36</v>
      </c>
      <c r="H269" s="6">
        <v>38295</v>
      </c>
      <c r="I269" s="1">
        <v>10722</v>
      </c>
      <c r="J269" s="7">
        <v>1570</v>
      </c>
      <c r="K269" s="1">
        <f t="shared" si="35"/>
        <v>11</v>
      </c>
      <c r="L269" s="1">
        <f t="shared" si="36"/>
        <v>2004</v>
      </c>
      <c r="N269" s="35" t="str">
        <f t="shared" si="37"/>
        <v>11</v>
      </c>
      <c r="O269" s="1" t="str">
        <f t="shared" si="38"/>
        <v>Nov</v>
      </c>
      <c r="P269" s="1" t="str">
        <f t="shared" si="32"/>
        <v>November</v>
      </c>
      <c r="Q269" s="35"/>
      <c r="S269" s="1">
        <f t="shared" si="39"/>
        <v>11</v>
      </c>
    </row>
    <row r="270" spans="1:19" customFormat="1" x14ac:dyDescent="0.3">
      <c r="A270" s="26" t="s">
        <v>13</v>
      </c>
      <c r="B270" s="38">
        <v>40995</v>
      </c>
      <c r="C270" s="36">
        <f t="shared" si="33"/>
        <v>3</v>
      </c>
      <c r="D270" s="36">
        <f t="shared" si="34"/>
        <v>2012</v>
      </c>
      <c r="E270" s="1"/>
      <c r="F270" s="26" t="s">
        <v>29</v>
      </c>
      <c r="G270" s="26" t="s">
        <v>34</v>
      </c>
      <c r="H270" s="27">
        <v>38357</v>
      </c>
      <c r="I270" s="26">
        <v>10799</v>
      </c>
      <c r="J270" s="28">
        <v>1553.5</v>
      </c>
      <c r="K270" s="1">
        <f t="shared" si="35"/>
        <v>1</v>
      </c>
      <c r="L270" s="1">
        <f t="shared" si="36"/>
        <v>2005</v>
      </c>
      <c r="M270" s="1"/>
      <c r="N270" s="35" t="str">
        <f t="shared" si="37"/>
        <v>01</v>
      </c>
      <c r="O270" s="1" t="str">
        <f t="shared" si="38"/>
        <v>Jan</v>
      </c>
      <c r="P270" s="1" t="str">
        <f t="shared" si="32"/>
        <v>January</v>
      </c>
      <c r="S270" s="1">
        <f t="shared" si="39"/>
        <v>1</v>
      </c>
    </row>
    <row r="271" spans="1:19" x14ac:dyDescent="0.3">
      <c r="A271" s="1" t="s">
        <v>12</v>
      </c>
      <c r="B271" s="39">
        <v>40994</v>
      </c>
      <c r="C271" s="36">
        <f t="shared" si="33"/>
        <v>3</v>
      </c>
      <c r="D271" s="36">
        <f t="shared" si="34"/>
        <v>2012</v>
      </c>
      <c r="F271" s="1" t="s">
        <v>37</v>
      </c>
      <c r="G271" s="1" t="s">
        <v>38</v>
      </c>
      <c r="H271" s="6">
        <v>37814</v>
      </c>
      <c r="I271" s="1">
        <v>10250</v>
      </c>
      <c r="J271" s="7">
        <v>1552.6</v>
      </c>
      <c r="K271" s="1">
        <f t="shared" si="35"/>
        <v>7</v>
      </c>
      <c r="L271" s="1">
        <f t="shared" si="36"/>
        <v>2003</v>
      </c>
      <c r="N271" s="35" t="str">
        <f t="shared" si="37"/>
        <v>07</v>
      </c>
      <c r="O271" s="1" t="str">
        <f t="shared" si="38"/>
        <v>Jul</v>
      </c>
      <c r="P271" s="1" t="str">
        <f t="shared" si="32"/>
        <v>July</v>
      </c>
      <c r="Q271" s="35"/>
      <c r="S271" s="1">
        <f t="shared" si="39"/>
        <v>7</v>
      </c>
    </row>
    <row r="272" spans="1:19" x14ac:dyDescent="0.3">
      <c r="A272" s="1" t="s">
        <v>11</v>
      </c>
      <c r="B272" s="39">
        <v>40993</v>
      </c>
      <c r="C272" s="36">
        <f t="shared" si="33"/>
        <v>3</v>
      </c>
      <c r="D272" s="36">
        <f t="shared" si="34"/>
        <v>2012</v>
      </c>
      <c r="F272" s="1" t="s">
        <v>37</v>
      </c>
      <c r="G272" s="1" t="s">
        <v>35</v>
      </c>
      <c r="H272" s="6">
        <v>37953</v>
      </c>
      <c r="I272" s="1">
        <v>10362</v>
      </c>
      <c r="J272" s="7">
        <v>1549.6</v>
      </c>
      <c r="K272" s="1">
        <f t="shared" si="35"/>
        <v>11</v>
      </c>
      <c r="L272" s="1">
        <f t="shared" si="36"/>
        <v>2003</v>
      </c>
      <c r="N272" s="35" t="str">
        <f t="shared" si="37"/>
        <v>11</v>
      </c>
      <c r="O272" s="1" t="str">
        <f t="shared" si="38"/>
        <v>Nov</v>
      </c>
      <c r="P272" s="1" t="str">
        <f t="shared" si="32"/>
        <v>November</v>
      </c>
      <c r="Q272" s="35"/>
      <c r="S272" s="1">
        <f t="shared" si="39"/>
        <v>11</v>
      </c>
    </row>
    <row r="273" spans="1:19" customFormat="1" x14ac:dyDescent="0.3">
      <c r="A273" s="26" t="s">
        <v>18</v>
      </c>
      <c r="B273" s="38">
        <v>40992</v>
      </c>
      <c r="C273" s="36">
        <f t="shared" si="33"/>
        <v>3</v>
      </c>
      <c r="D273" s="36">
        <f t="shared" si="34"/>
        <v>2012</v>
      </c>
      <c r="E273" s="1"/>
      <c r="F273" s="26" t="s">
        <v>37</v>
      </c>
      <c r="G273" s="26" t="s">
        <v>32</v>
      </c>
      <c r="H273" s="27">
        <v>38141</v>
      </c>
      <c r="I273" s="26">
        <v>10553</v>
      </c>
      <c r="J273" s="28">
        <v>1546.3</v>
      </c>
      <c r="K273" s="1">
        <f t="shared" si="35"/>
        <v>6</v>
      </c>
      <c r="L273" s="1">
        <f t="shared" si="36"/>
        <v>2004</v>
      </c>
      <c r="M273" s="1"/>
      <c r="N273" s="35" t="str">
        <f t="shared" si="37"/>
        <v>06</v>
      </c>
      <c r="O273" s="1" t="str">
        <f t="shared" si="38"/>
        <v>Jun</v>
      </c>
      <c r="P273" s="1" t="str">
        <f t="shared" si="32"/>
        <v>June</v>
      </c>
      <c r="S273" s="1">
        <f t="shared" si="39"/>
        <v>6</v>
      </c>
    </row>
    <row r="274" spans="1:19" x14ac:dyDescent="0.3">
      <c r="A274" s="1" t="s">
        <v>17</v>
      </c>
      <c r="B274" s="39">
        <v>40991</v>
      </c>
      <c r="C274" s="36">
        <f t="shared" si="33"/>
        <v>3</v>
      </c>
      <c r="D274" s="36">
        <f t="shared" si="34"/>
        <v>2012</v>
      </c>
      <c r="F274" s="1" t="s">
        <v>37</v>
      </c>
      <c r="G274" s="1" t="s">
        <v>38</v>
      </c>
      <c r="H274" s="6">
        <v>38395</v>
      </c>
      <c r="I274" s="1">
        <v>10878</v>
      </c>
      <c r="J274" s="7">
        <v>1539</v>
      </c>
      <c r="K274" s="1">
        <f t="shared" si="35"/>
        <v>2</v>
      </c>
      <c r="L274" s="1">
        <f t="shared" si="36"/>
        <v>2005</v>
      </c>
      <c r="N274" s="35" t="str">
        <f t="shared" si="37"/>
        <v>02</v>
      </c>
      <c r="O274" s="1" t="str">
        <f t="shared" si="38"/>
        <v>Feb</v>
      </c>
      <c r="P274" s="1" t="str">
        <f t="shared" si="32"/>
        <v>February</v>
      </c>
      <c r="Q274" s="35"/>
      <c r="S274" s="1">
        <f t="shared" si="39"/>
        <v>2</v>
      </c>
    </row>
    <row r="275" spans="1:19" customFormat="1" x14ac:dyDescent="0.3">
      <c r="A275" s="26" t="s">
        <v>16</v>
      </c>
      <c r="B275" s="38">
        <v>40990</v>
      </c>
      <c r="C275" s="36">
        <f t="shared" si="33"/>
        <v>3</v>
      </c>
      <c r="D275" s="36">
        <f t="shared" si="34"/>
        <v>2012</v>
      </c>
      <c r="E275" s="1"/>
      <c r="F275" s="26" t="s">
        <v>37</v>
      </c>
      <c r="G275" s="26" t="s">
        <v>33</v>
      </c>
      <c r="H275" s="27">
        <v>38051</v>
      </c>
      <c r="I275" s="26">
        <v>10461</v>
      </c>
      <c r="J275" s="28">
        <v>1538.7</v>
      </c>
      <c r="K275" s="1">
        <f t="shared" si="35"/>
        <v>3</v>
      </c>
      <c r="L275" s="1">
        <f t="shared" si="36"/>
        <v>2004</v>
      </c>
      <c r="M275" s="1"/>
      <c r="N275" s="35" t="str">
        <f t="shared" si="37"/>
        <v>03</v>
      </c>
      <c r="O275" s="1" t="str">
        <f t="shared" si="38"/>
        <v>Mar</v>
      </c>
      <c r="P275" s="1" t="str">
        <f t="shared" si="32"/>
        <v>March</v>
      </c>
      <c r="S275" s="1">
        <f t="shared" si="39"/>
        <v>3</v>
      </c>
    </row>
    <row r="276" spans="1:19" x14ac:dyDescent="0.3">
      <c r="A276" s="1" t="s">
        <v>15</v>
      </c>
      <c r="B276" s="39">
        <v>40989</v>
      </c>
      <c r="C276" s="36">
        <f t="shared" si="33"/>
        <v>3</v>
      </c>
      <c r="D276" s="36">
        <f t="shared" si="34"/>
        <v>2012</v>
      </c>
      <c r="F276" s="1" t="s">
        <v>29</v>
      </c>
      <c r="G276" s="1" t="s">
        <v>39</v>
      </c>
      <c r="H276" s="6">
        <v>38249</v>
      </c>
      <c r="I276" s="1">
        <v>10667</v>
      </c>
      <c r="J276" s="7">
        <v>1536.8</v>
      </c>
      <c r="K276" s="1">
        <f t="shared" si="35"/>
        <v>9</v>
      </c>
      <c r="L276" s="1">
        <f t="shared" si="36"/>
        <v>2004</v>
      </c>
      <c r="N276" s="35" t="str">
        <f t="shared" si="37"/>
        <v>09</v>
      </c>
      <c r="O276" s="1" t="str">
        <f t="shared" si="38"/>
        <v>Sep</v>
      </c>
      <c r="P276" s="1" t="str">
        <f t="shared" si="32"/>
        <v>September</v>
      </c>
      <c r="Q276" s="35"/>
      <c r="S276" s="1">
        <f t="shared" si="39"/>
        <v>9</v>
      </c>
    </row>
    <row r="277" spans="1:19" x14ac:dyDescent="0.3">
      <c r="A277" s="1" t="s">
        <v>14</v>
      </c>
      <c r="B277" s="39">
        <v>40988</v>
      </c>
      <c r="C277" s="36">
        <f t="shared" si="33"/>
        <v>3</v>
      </c>
      <c r="D277" s="36">
        <f t="shared" si="34"/>
        <v>2012</v>
      </c>
      <c r="F277" s="1" t="s">
        <v>37</v>
      </c>
      <c r="G277" s="1" t="s">
        <v>38</v>
      </c>
      <c r="H277" s="6">
        <v>38232</v>
      </c>
      <c r="I277" s="1">
        <v>10645</v>
      </c>
      <c r="J277" s="7">
        <v>1535</v>
      </c>
      <c r="K277" s="1">
        <f t="shared" si="35"/>
        <v>9</v>
      </c>
      <c r="L277" s="1">
        <f t="shared" si="36"/>
        <v>2004</v>
      </c>
      <c r="N277" s="35" t="str">
        <f t="shared" si="37"/>
        <v>09</v>
      </c>
      <c r="O277" s="1" t="str">
        <f t="shared" si="38"/>
        <v>Sep</v>
      </c>
      <c r="P277" s="1" t="str">
        <f t="shared" si="32"/>
        <v>September</v>
      </c>
      <c r="Q277" s="35"/>
      <c r="S277" s="1">
        <f t="shared" si="39"/>
        <v>9</v>
      </c>
    </row>
    <row r="278" spans="1:19" x14ac:dyDescent="0.3">
      <c r="A278" s="1" t="s">
        <v>13</v>
      </c>
      <c r="B278" s="39">
        <v>40987</v>
      </c>
      <c r="C278" s="36">
        <f t="shared" si="33"/>
        <v>3</v>
      </c>
      <c r="D278" s="36">
        <f t="shared" si="34"/>
        <v>2012</v>
      </c>
      <c r="F278" s="1" t="s">
        <v>37</v>
      </c>
      <c r="G278" s="1" t="s">
        <v>36</v>
      </c>
      <c r="H278" s="6">
        <v>38344</v>
      </c>
      <c r="I278" s="1">
        <v>10786</v>
      </c>
      <c r="J278" s="7">
        <v>1531.08</v>
      </c>
      <c r="K278" s="1">
        <f t="shared" si="35"/>
        <v>12</v>
      </c>
      <c r="L278" s="1">
        <f t="shared" si="36"/>
        <v>2004</v>
      </c>
      <c r="N278" s="35" t="str">
        <f t="shared" si="37"/>
        <v>12</v>
      </c>
      <c r="O278" s="1" t="str">
        <f t="shared" si="38"/>
        <v>Dec</v>
      </c>
      <c r="P278" s="1" t="str">
        <f t="shared" si="32"/>
        <v>December</v>
      </c>
      <c r="Q278" s="35"/>
      <c r="S278" s="1">
        <f t="shared" si="39"/>
        <v>12</v>
      </c>
    </row>
    <row r="279" spans="1:19" x14ac:dyDescent="0.3">
      <c r="A279" s="1" t="s">
        <v>12</v>
      </c>
      <c r="B279" s="39">
        <v>40986</v>
      </c>
      <c r="C279" s="36">
        <f t="shared" si="33"/>
        <v>3</v>
      </c>
      <c r="D279" s="36">
        <f t="shared" si="34"/>
        <v>2012</v>
      </c>
      <c r="F279" s="1" t="s">
        <v>37</v>
      </c>
      <c r="G279" s="1" t="s">
        <v>35</v>
      </c>
      <c r="H279" s="6">
        <v>38330</v>
      </c>
      <c r="I279" s="1">
        <v>10765</v>
      </c>
      <c r="J279" s="7">
        <v>1515.6</v>
      </c>
      <c r="K279" s="1">
        <f t="shared" si="35"/>
        <v>12</v>
      </c>
      <c r="L279" s="1">
        <f t="shared" si="36"/>
        <v>2004</v>
      </c>
      <c r="N279" s="35" t="str">
        <f t="shared" si="37"/>
        <v>12</v>
      </c>
      <c r="O279" s="1" t="str">
        <f t="shared" si="38"/>
        <v>Dec</v>
      </c>
      <c r="P279" s="1" t="str">
        <f t="shared" si="32"/>
        <v>December</v>
      </c>
      <c r="Q279" s="35"/>
      <c r="S279" s="1">
        <f t="shared" si="39"/>
        <v>12</v>
      </c>
    </row>
    <row r="280" spans="1:19" x14ac:dyDescent="0.3">
      <c r="A280" s="1" t="s">
        <v>11</v>
      </c>
      <c r="B280" s="39">
        <v>40985</v>
      </c>
      <c r="C280" s="36">
        <f t="shared" si="33"/>
        <v>3</v>
      </c>
      <c r="D280" s="36">
        <f t="shared" si="34"/>
        <v>2012</v>
      </c>
      <c r="F280" s="1" t="s">
        <v>37</v>
      </c>
      <c r="G280" s="1" t="s">
        <v>36</v>
      </c>
      <c r="H280" s="6">
        <v>38079</v>
      </c>
      <c r="I280" s="1">
        <v>10488</v>
      </c>
      <c r="J280" s="7">
        <v>1512</v>
      </c>
      <c r="K280" s="1">
        <f t="shared" si="35"/>
        <v>4</v>
      </c>
      <c r="L280" s="1">
        <f t="shared" si="36"/>
        <v>2004</v>
      </c>
      <c r="N280" s="35" t="str">
        <f t="shared" si="37"/>
        <v>04</v>
      </c>
      <c r="O280" s="1" t="str">
        <f t="shared" si="38"/>
        <v>Apr</v>
      </c>
      <c r="P280" s="1" t="str">
        <f t="shared" si="32"/>
        <v>April</v>
      </c>
      <c r="Q280" s="35"/>
      <c r="S280" s="1">
        <f t="shared" si="39"/>
        <v>4</v>
      </c>
    </row>
    <row r="281" spans="1:19" customFormat="1" x14ac:dyDescent="0.3">
      <c r="A281" s="26" t="s">
        <v>18</v>
      </c>
      <c r="B281" s="38">
        <v>40984</v>
      </c>
      <c r="C281" s="36">
        <f t="shared" si="33"/>
        <v>3</v>
      </c>
      <c r="D281" s="36">
        <f t="shared" si="34"/>
        <v>2012</v>
      </c>
      <c r="E281" s="1"/>
      <c r="F281" s="26" t="s">
        <v>29</v>
      </c>
      <c r="G281" s="26" t="s">
        <v>34</v>
      </c>
      <c r="H281" s="27">
        <v>38081</v>
      </c>
      <c r="I281" s="26">
        <v>10475</v>
      </c>
      <c r="J281" s="28">
        <v>1505.18</v>
      </c>
      <c r="K281" s="1">
        <f t="shared" si="35"/>
        <v>4</v>
      </c>
      <c r="L281" s="1">
        <f t="shared" si="36"/>
        <v>2004</v>
      </c>
      <c r="M281" s="1"/>
      <c r="N281" s="35" t="str">
        <f t="shared" si="37"/>
        <v>04</v>
      </c>
      <c r="O281" s="1" t="str">
        <f t="shared" si="38"/>
        <v>Apr</v>
      </c>
      <c r="P281" s="1" t="str">
        <f t="shared" si="32"/>
        <v>April</v>
      </c>
      <c r="S281" s="1">
        <f t="shared" si="39"/>
        <v>4</v>
      </c>
    </row>
    <row r="282" spans="1:19" x14ac:dyDescent="0.3">
      <c r="A282" s="1" t="s">
        <v>17</v>
      </c>
      <c r="B282" s="39">
        <v>40983</v>
      </c>
      <c r="C282" s="36">
        <f t="shared" si="33"/>
        <v>3</v>
      </c>
      <c r="D282" s="36">
        <f t="shared" si="34"/>
        <v>2012</v>
      </c>
      <c r="F282" s="1" t="s">
        <v>37</v>
      </c>
      <c r="G282" s="1" t="s">
        <v>38</v>
      </c>
      <c r="H282" s="6">
        <v>37831</v>
      </c>
      <c r="I282" s="1">
        <v>10260</v>
      </c>
      <c r="J282" s="7">
        <v>1504.65</v>
      </c>
      <c r="K282" s="1">
        <f t="shared" si="35"/>
        <v>7</v>
      </c>
      <c r="L282" s="1">
        <f t="shared" si="36"/>
        <v>2003</v>
      </c>
      <c r="N282" s="35" t="str">
        <f t="shared" si="37"/>
        <v>07</v>
      </c>
      <c r="O282" s="1" t="str">
        <f t="shared" si="38"/>
        <v>Jul</v>
      </c>
      <c r="P282" s="1" t="str">
        <f t="shared" si="32"/>
        <v>July</v>
      </c>
      <c r="Q282" s="35"/>
      <c r="S282" s="1">
        <f t="shared" si="39"/>
        <v>7</v>
      </c>
    </row>
    <row r="283" spans="1:19" x14ac:dyDescent="0.3">
      <c r="A283" s="1" t="s">
        <v>16</v>
      </c>
      <c r="B283" s="39">
        <v>40982</v>
      </c>
      <c r="C283" s="36">
        <f t="shared" si="33"/>
        <v>3</v>
      </c>
      <c r="D283" s="36">
        <f t="shared" si="34"/>
        <v>2012</v>
      </c>
      <c r="F283" s="1" t="s">
        <v>37</v>
      </c>
      <c r="G283" s="1" t="s">
        <v>36</v>
      </c>
      <c r="H283" s="6">
        <v>38130</v>
      </c>
      <c r="I283" s="1">
        <v>10543</v>
      </c>
      <c r="J283" s="7">
        <v>1504.5</v>
      </c>
      <c r="K283" s="1">
        <f t="shared" si="35"/>
        <v>5</v>
      </c>
      <c r="L283" s="1">
        <f t="shared" si="36"/>
        <v>2004</v>
      </c>
      <c r="N283" s="35" t="str">
        <f t="shared" si="37"/>
        <v>05</v>
      </c>
      <c r="O283" s="1" t="str">
        <f t="shared" si="38"/>
        <v>May</v>
      </c>
      <c r="P283" s="1" t="str">
        <f t="shared" si="32"/>
        <v>May</v>
      </c>
      <c r="Q283" s="35"/>
      <c r="S283" s="1">
        <f t="shared" si="39"/>
        <v>5</v>
      </c>
    </row>
    <row r="284" spans="1:19" customFormat="1" x14ac:dyDescent="0.3">
      <c r="A284" s="26" t="s">
        <v>15</v>
      </c>
      <c r="B284" s="38">
        <v>40981</v>
      </c>
      <c r="C284" s="36">
        <f t="shared" si="33"/>
        <v>3</v>
      </c>
      <c r="D284" s="36">
        <f t="shared" si="34"/>
        <v>2012</v>
      </c>
      <c r="E284" s="1"/>
      <c r="F284" s="26" t="s">
        <v>37</v>
      </c>
      <c r="G284" s="26" t="s">
        <v>33</v>
      </c>
      <c r="H284" s="27">
        <v>38219</v>
      </c>
      <c r="I284" s="26">
        <v>10626</v>
      </c>
      <c r="J284" s="28">
        <v>1503.6</v>
      </c>
      <c r="K284" s="1">
        <f t="shared" si="35"/>
        <v>8</v>
      </c>
      <c r="L284" s="1">
        <f t="shared" si="36"/>
        <v>2004</v>
      </c>
      <c r="M284" s="1"/>
      <c r="N284" s="35" t="str">
        <f t="shared" si="37"/>
        <v>08</v>
      </c>
      <c r="O284" s="1" t="str">
        <f t="shared" si="38"/>
        <v>Aug</v>
      </c>
      <c r="P284" s="1" t="str">
        <f t="shared" si="32"/>
        <v>August</v>
      </c>
      <c r="S284" s="1">
        <f t="shared" si="39"/>
        <v>8</v>
      </c>
    </row>
    <row r="285" spans="1:19" x14ac:dyDescent="0.3">
      <c r="A285" s="1" t="s">
        <v>14</v>
      </c>
      <c r="B285" s="39">
        <v>40980</v>
      </c>
      <c r="C285" s="36">
        <f t="shared" si="33"/>
        <v>3</v>
      </c>
      <c r="D285" s="36">
        <f t="shared" si="34"/>
        <v>2012</v>
      </c>
      <c r="F285" s="1" t="s">
        <v>29</v>
      </c>
      <c r="G285" s="1" t="s">
        <v>39</v>
      </c>
      <c r="H285" s="6">
        <v>38114</v>
      </c>
      <c r="I285" s="1">
        <v>10527</v>
      </c>
      <c r="J285" s="7">
        <v>1503</v>
      </c>
      <c r="K285" s="1">
        <f t="shared" si="35"/>
        <v>5</v>
      </c>
      <c r="L285" s="1">
        <f t="shared" si="36"/>
        <v>2004</v>
      </c>
      <c r="N285" s="35" t="str">
        <f t="shared" si="37"/>
        <v>05</v>
      </c>
      <c r="O285" s="1" t="str">
        <f t="shared" si="38"/>
        <v>May</v>
      </c>
      <c r="P285" s="1" t="str">
        <f t="shared" si="32"/>
        <v>May</v>
      </c>
      <c r="Q285" s="35"/>
      <c r="S285" s="1">
        <f t="shared" si="39"/>
        <v>5</v>
      </c>
    </row>
    <row r="286" spans="1:19" x14ac:dyDescent="0.3">
      <c r="A286" s="1" t="s">
        <v>13</v>
      </c>
      <c r="B286" s="39">
        <v>40979</v>
      </c>
      <c r="C286" s="36">
        <f t="shared" si="33"/>
        <v>3</v>
      </c>
      <c r="D286" s="36">
        <f t="shared" si="34"/>
        <v>2012</v>
      </c>
      <c r="F286" s="1" t="s">
        <v>37</v>
      </c>
      <c r="G286" s="1" t="s">
        <v>35</v>
      </c>
      <c r="H286" s="6">
        <v>38163</v>
      </c>
      <c r="I286" s="1">
        <v>10572</v>
      </c>
      <c r="J286" s="7">
        <v>1501.08</v>
      </c>
      <c r="K286" s="1">
        <f t="shared" si="35"/>
        <v>6</v>
      </c>
      <c r="L286" s="1">
        <f t="shared" si="36"/>
        <v>2004</v>
      </c>
      <c r="N286" s="35" t="str">
        <f t="shared" si="37"/>
        <v>06</v>
      </c>
      <c r="O286" s="1" t="str">
        <f t="shared" si="38"/>
        <v>Jun</v>
      </c>
      <c r="P286" s="1" t="str">
        <f t="shared" si="32"/>
        <v>June</v>
      </c>
      <c r="Q286" s="35"/>
      <c r="S286" s="1">
        <f t="shared" si="39"/>
        <v>6</v>
      </c>
    </row>
    <row r="287" spans="1:19" customFormat="1" x14ac:dyDescent="0.3">
      <c r="A287" s="26" t="s">
        <v>12</v>
      </c>
      <c r="B287" s="38">
        <v>40978</v>
      </c>
      <c r="C287" s="36">
        <f t="shared" si="33"/>
        <v>3</v>
      </c>
      <c r="D287" s="36">
        <f t="shared" si="34"/>
        <v>2012</v>
      </c>
      <c r="E287" s="1"/>
      <c r="F287" s="26" t="s">
        <v>37</v>
      </c>
      <c r="G287" s="26" t="s">
        <v>33</v>
      </c>
      <c r="H287" s="27">
        <v>38466</v>
      </c>
      <c r="I287" s="26">
        <v>11023</v>
      </c>
      <c r="J287" s="28">
        <v>1500</v>
      </c>
      <c r="K287" s="1">
        <f t="shared" si="35"/>
        <v>4</v>
      </c>
      <c r="L287" s="1">
        <f t="shared" si="36"/>
        <v>2005</v>
      </c>
      <c r="M287" s="1"/>
      <c r="N287" s="35" t="str">
        <f t="shared" si="37"/>
        <v>04</v>
      </c>
      <c r="O287" s="1" t="str">
        <f t="shared" si="38"/>
        <v>Apr</v>
      </c>
      <c r="P287" s="1" t="str">
        <f t="shared" si="32"/>
        <v>April</v>
      </c>
      <c r="S287" s="1">
        <f t="shared" si="39"/>
        <v>4</v>
      </c>
    </row>
    <row r="288" spans="1:19" x14ac:dyDescent="0.3">
      <c r="A288" s="1" t="s">
        <v>11</v>
      </c>
      <c r="B288" s="39">
        <v>40977</v>
      </c>
      <c r="C288" s="36">
        <f t="shared" si="33"/>
        <v>3</v>
      </c>
      <c r="D288" s="36">
        <f t="shared" si="34"/>
        <v>2012</v>
      </c>
      <c r="F288" s="1" t="s">
        <v>29</v>
      </c>
      <c r="G288" s="1" t="s">
        <v>39</v>
      </c>
      <c r="H288" s="6">
        <v>38401</v>
      </c>
      <c r="I288" s="1">
        <v>10880</v>
      </c>
      <c r="J288" s="7">
        <v>1500</v>
      </c>
      <c r="K288" s="1">
        <f t="shared" si="35"/>
        <v>2</v>
      </c>
      <c r="L288" s="1">
        <f t="shared" si="36"/>
        <v>2005</v>
      </c>
      <c r="N288" s="35" t="str">
        <f t="shared" si="37"/>
        <v>02</v>
      </c>
      <c r="O288" s="1" t="str">
        <f t="shared" si="38"/>
        <v>Feb</v>
      </c>
      <c r="P288" s="1" t="str">
        <f t="shared" si="32"/>
        <v>February</v>
      </c>
      <c r="Q288" s="35"/>
      <c r="S288" s="1">
        <f t="shared" si="39"/>
        <v>2</v>
      </c>
    </row>
    <row r="289" spans="1:19" customFormat="1" x14ac:dyDescent="0.3">
      <c r="A289" s="26" t="s">
        <v>18</v>
      </c>
      <c r="B289" s="38">
        <v>40976</v>
      </c>
      <c r="C289" s="36">
        <f t="shared" si="33"/>
        <v>3</v>
      </c>
      <c r="D289" s="36">
        <f t="shared" si="34"/>
        <v>2012</v>
      </c>
      <c r="E289" s="1"/>
      <c r="F289" s="26" t="s">
        <v>37</v>
      </c>
      <c r="G289" s="26" t="s">
        <v>32</v>
      </c>
      <c r="H289" s="27">
        <v>38303</v>
      </c>
      <c r="I289" s="26">
        <v>10734</v>
      </c>
      <c r="J289" s="28">
        <v>1498.35</v>
      </c>
      <c r="K289" s="1">
        <f t="shared" si="35"/>
        <v>11</v>
      </c>
      <c r="L289" s="1">
        <f t="shared" si="36"/>
        <v>2004</v>
      </c>
      <c r="M289" s="1"/>
      <c r="N289" s="35" t="str">
        <f t="shared" si="37"/>
        <v>11</v>
      </c>
      <c r="O289" s="1" t="str">
        <f t="shared" si="38"/>
        <v>Nov</v>
      </c>
      <c r="P289" s="1" t="str">
        <f t="shared" si="32"/>
        <v>November</v>
      </c>
      <c r="S289" s="1">
        <f t="shared" si="39"/>
        <v>11</v>
      </c>
    </row>
    <row r="290" spans="1:19" customFormat="1" x14ac:dyDescent="0.3">
      <c r="A290" s="1" t="s">
        <v>17</v>
      </c>
      <c r="B290" s="39">
        <v>40975</v>
      </c>
      <c r="C290" s="36">
        <f t="shared" si="33"/>
        <v>3</v>
      </c>
      <c r="D290" s="36">
        <f t="shared" si="34"/>
        <v>2012</v>
      </c>
      <c r="E290" s="1"/>
      <c r="F290" s="1" t="s">
        <v>37</v>
      </c>
      <c r="G290" s="1" t="s">
        <v>33</v>
      </c>
      <c r="H290" s="6">
        <v>37908</v>
      </c>
      <c r="I290" s="1">
        <v>10325</v>
      </c>
      <c r="J290" s="7">
        <v>1497</v>
      </c>
      <c r="K290" s="1">
        <f t="shared" si="35"/>
        <v>10</v>
      </c>
      <c r="L290" s="1">
        <f t="shared" si="36"/>
        <v>2003</v>
      </c>
      <c r="M290" s="1"/>
      <c r="N290" s="35" t="str">
        <f t="shared" si="37"/>
        <v>10</v>
      </c>
      <c r="O290" s="1" t="str">
        <f t="shared" si="38"/>
        <v>Oct</v>
      </c>
      <c r="P290" s="1" t="str">
        <f t="shared" si="32"/>
        <v>October</v>
      </c>
      <c r="S290" s="1">
        <f t="shared" si="39"/>
        <v>10</v>
      </c>
    </row>
    <row r="291" spans="1:19" x14ac:dyDescent="0.3">
      <c r="A291" s="1" t="s">
        <v>16</v>
      </c>
      <c r="B291" s="39">
        <v>40974</v>
      </c>
      <c r="C291" s="36">
        <f t="shared" si="33"/>
        <v>3</v>
      </c>
      <c r="D291" s="36">
        <f t="shared" si="34"/>
        <v>2012</v>
      </c>
      <c r="F291" s="1" t="s">
        <v>37</v>
      </c>
      <c r="G291" s="1" t="s">
        <v>36</v>
      </c>
      <c r="H291" s="6">
        <v>37849</v>
      </c>
      <c r="I291" s="1">
        <v>10278</v>
      </c>
      <c r="J291" s="7">
        <v>1488.8</v>
      </c>
      <c r="K291" s="1">
        <f t="shared" si="35"/>
        <v>8</v>
      </c>
      <c r="L291" s="1">
        <f t="shared" si="36"/>
        <v>2003</v>
      </c>
      <c r="N291" s="35" t="str">
        <f t="shared" si="37"/>
        <v>08</v>
      </c>
      <c r="O291" s="1" t="str">
        <f t="shared" si="38"/>
        <v>Aug</v>
      </c>
      <c r="P291" s="1" t="str">
        <f t="shared" si="32"/>
        <v>August</v>
      </c>
      <c r="Q291" s="35"/>
      <c r="S291" s="1">
        <f t="shared" si="39"/>
        <v>8</v>
      </c>
    </row>
    <row r="292" spans="1:19" x14ac:dyDescent="0.3">
      <c r="A292" s="1" t="s">
        <v>15</v>
      </c>
      <c r="B292" s="39">
        <v>40973</v>
      </c>
      <c r="C292" s="36">
        <f t="shared" si="33"/>
        <v>3</v>
      </c>
      <c r="D292" s="36">
        <f t="shared" si="34"/>
        <v>2012</v>
      </c>
      <c r="F292" s="1" t="s">
        <v>37</v>
      </c>
      <c r="G292" s="1" t="s">
        <v>38</v>
      </c>
      <c r="H292" s="6">
        <v>38343</v>
      </c>
      <c r="I292" s="1">
        <v>10784</v>
      </c>
      <c r="J292" s="7">
        <v>1488</v>
      </c>
      <c r="K292" s="1">
        <f t="shared" si="35"/>
        <v>12</v>
      </c>
      <c r="L292" s="1">
        <f t="shared" si="36"/>
        <v>2004</v>
      </c>
      <c r="N292" s="35" t="str">
        <f t="shared" si="37"/>
        <v>12</v>
      </c>
      <c r="O292" s="1" t="str">
        <f t="shared" si="38"/>
        <v>Dec</v>
      </c>
      <c r="P292" s="1" t="str">
        <f t="shared" si="32"/>
        <v>December</v>
      </c>
      <c r="Q292" s="35"/>
      <c r="S292" s="1">
        <f t="shared" si="39"/>
        <v>12</v>
      </c>
    </row>
    <row r="293" spans="1:19" x14ac:dyDescent="0.3">
      <c r="A293" s="1" t="s">
        <v>14</v>
      </c>
      <c r="B293" s="39">
        <v>40972</v>
      </c>
      <c r="C293" s="36">
        <f t="shared" si="33"/>
        <v>3</v>
      </c>
      <c r="D293" s="36">
        <f t="shared" si="34"/>
        <v>2012</v>
      </c>
      <c r="F293" s="1" t="s">
        <v>37</v>
      </c>
      <c r="G293" s="1" t="s">
        <v>36</v>
      </c>
      <c r="H293" s="6">
        <v>38466</v>
      </c>
      <c r="I293" s="1">
        <v>11046</v>
      </c>
      <c r="J293" s="7">
        <v>1485.8</v>
      </c>
      <c r="K293" s="1">
        <f t="shared" si="35"/>
        <v>4</v>
      </c>
      <c r="L293" s="1">
        <f t="shared" si="36"/>
        <v>2005</v>
      </c>
      <c r="N293" s="35" t="str">
        <f t="shared" si="37"/>
        <v>04</v>
      </c>
      <c r="O293" s="1" t="str">
        <f t="shared" si="38"/>
        <v>Apr</v>
      </c>
      <c r="P293" s="1" t="str">
        <f t="shared" si="32"/>
        <v>April</v>
      </c>
      <c r="Q293" s="35"/>
      <c r="S293" s="1">
        <f t="shared" si="39"/>
        <v>4</v>
      </c>
    </row>
    <row r="294" spans="1:19" x14ac:dyDescent="0.3">
      <c r="A294" s="1" t="s">
        <v>13</v>
      </c>
      <c r="B294" s="39">
        <v>40971</v>
      </c>
      <c r="C294" s="36">
        <f t="shared" si="33"/>
        <v>3</v>
      </c>
      <c r="D294" s="36">
        <f t="shared" si="34"/>
        <v>2012</v>
      </c>
      <c r="F294" s="1" t="s">
        <v>37</v>
      </c>
      <c r="G294" s="1" t="s">
        <v>36</v>
      </c>
      <c r="H294" s="6">
        <v>38207</v>
      </c>
      <c r="I294" s="1">
        <v>10603</v>
      </c>
      <c r="J294" s="7">
        <v>1483</v>
      </c>
      <c r="K294" s="1">
        <f t="shared" si="35"/>
        <v>8</v>
      </c>
      <c r="L294" s="1">
        <f t="shared" si="36"/>
        <v>2004</v>
      </c>
      <c r="N294" s="35" t="str">
        <f t="shared" si="37"/>
        <v>08</v>
      </c>
      <c r="O294" s="1" t="str">
        <f t="shared" si="38"/>
        <v>Aug</v>
      </c>
      <c r="P294" s="1" t="str">
        <f t="shared" si="32"/>
        <v>August</v>
      </c>
      <c r="Q294" s="35"/>
      <c r="S294" s="1">
        <f t="shared" si="39"/>
        <v>8</v>
      </c>
    </row>
    <row r="295" spans="1:19" x14ac:dyDescent="0.3">
      <c r="A295" s="1" t="s">
        <v>12</v>
      </c>
      <c r="B295" s="39">
        <v>40970</v>
      </c>
      <c r="C295" s="36">
        <f t="shared" si="33"/>
        <v>3</v>
      </c>
      <c r="D295" s="36">
        <f t="shared" si="34"/>
        <v>2012</v>
      </c>
      <c r="F295" s="1" t="s">
        <v>37</v>
      </c>
      <c r="G295" s="1" t="s">
        <v>35</v>
      </c>
      <c r="H295" s="6">
        <v>38336</v>
      </c>
      <c r="I295" s="1">
        <v>10768</v>
      </c>
      <c r="J295" s="7">
        <v>1477</v>
      </c>
      <c r="K295" s="1">
        <f t="shared" si="35"/>
        <v>12</v>
      </c>
      <c r="L295" s="1">
        <f t="shared" si="36"/>
        <v>2004</v>
      </c>
      <c r="N295" s="35" t="str">
        <f t="shared" si="37"/>
        <v>12</v>
      </c>
      <c r="O295" s="1" t="str">
        <f t="shared" si="38"/>
        <v>Dec</v>
      </c>
      <c r="P295" s="1" t="str">
        <f t="shared" si="32"/>
        <v>December</v>
      </c>
      <c r="Q295" s="35"/>
      <c r="S295" s="1">
        <f t="shared" si="39"/>
        <v>12</v>
      </c>
    </row>
    <row r="296" spans="1:19" x14ac:dyDescent="0.3">
      <c r="A296" s="1" t="s">
        <v>11</v>
      </c>
      <c r="B296" s="39">
        <v>40969</v>
      </c>
      <c r="C296" s="36">
        <f t="shared" si="33"/>
        <v>3</v>
      </c>
      <c r="D296" s="36">
        <f t="shared" si="34"/>
        <v>2012</v>
      </c>
      <c r="F296" s="1" t="s">
        <v>37</v>
      </c>
      <c r="G296" s="1" t="s">
        <v>36</v>
      </c>
      <c r="H296" s="6">
        <v>38071</v>
      </c>
      <c r="I296" s="1">
        <v>10481</v>
      </c>
      <c r="J296" s="7">
        <v>1472</v>
      </c>
      <c r="K296" s="1">
        <f t="shared" si="35"/>
        <v>3</v>
      </c>
      <c r="L296" s="1">
        <f t="shared" si="36"/>
        <v>2004</v>
      </c>
      <c r="N296" s="35" t="str">
        <f t="shared" si="37"/>
        <v>03</v>
      </c>
      <c r="O296" s="1" t="str">
        <f t="shared" si="38"/>
        <v>Mar</v>
      </c>
      <c r="P296" s="1" t="str">
        <f t="shared" si="32"/>
        <v>March</v>
      </c>
      <c r="Q296" s="35"/>
      <c r="S296" s="1">
        <f t="shared" si="39"/>
        <v>3</v>
      </c>
    </row>
    <row r="297" spans="1:19" customFormat="1" x14ac:dyDescent="0.3">
      <c r="A297" s="26" t="s">
        <v>18</v>
      </c>
      <c r="B297" s="38">
        <v>40968</v>
      </c>
      <c r="C297" s="36">
        <f t="shared" si="33"/>
        <v>2</v>
      </c>
      <c r="D297" s="36">
        <f t="shared" si="34"/>
        <v>2012</v>
      </c>
      <c r="E297" s="1"/>
      <c r="F297" s="26" t="s">
        <v>37</v>
      </c>
      <c r="G297" s="26" t="s">
        <v>33</v>
      </c>
      <c r="H297" s="27">
        <v>38357</v>
      </c>
      <c r="I297" s="26">
        <v>10800</v>
      </c>
      <c r="J297" s="28">
        <v>1468.93</v>
      </c>
      <c r="K297" s="1">
        <f t="shared" si="35"/>
        <v>1</v>
      </c>
      <c r="L297" s="1">
        <f t="shared" si="36"/>
        <v>2005</v>
      </c>
      <c r="M297" s="1"/>
      <c r="N297" s="35" t="str">
        <f t="shared" si="37"/>
        <v>01</v>
      </c>
      <c r="O297" s="1" t="str">
        <f t="shared" si="38"/>
        <v>Jan</v>
      </c>
      <c r="P297" s="1" t="str">
        <f t="shared" si="32"/>
        <v>January</v>
      </c>
      <c r="S297" s="1">
        <f t="shared" si="39"/>
        <v>1</v>
      </c>
    </row>
    <row r="298" spans="1:19" customFormat="1" x14ac:dyDescent="0.3">
      <c r="A298" s="1" t="s">
        <v>17</v>
      </c>
      <c r="B298" s="39">
        <v>40967</v>
      </c>
      <c r="C298" s="36">
        <f t="shared" si="33"/>
        <v>2</v>
      </c>
      <c r="D298" s="36">
        <f t="shared" si="34"/>
        <v>2012</v>
      </c>
      <c r="E298" s="1"/>
      <c r="F298" s="1" t="s">
        <v>37</v>
      </c>
      <c r="G298" s="1" t="s">
        <v>33</v>
      </c>
      <c r="H298" s="6">
        <v>38301</v>
      </c>
      <c r="I298" s="1">
        <v>10733</v>
      </c>
      <c r="J298" s="7">
        <v>1459</v>
      </c>
      <c r="K298" s="1">
        <f t="shared" si="35"/>
        <v>11</v>
      </c>
      <c r="L298" s="1">
        <f t="shared" si="36"/>
        <v>2004</v>
      </c>
      <c r="M298" s="1"/>
      <c r="N298" s="35" t="str">
        <f t="shared" si="37"/>
        <v>11</v>
      </c>
      <c r="O298" s="1" t="str">
        <f t="shared" si="38"/>
        <v>Nov</v>
      </c>
      <c r="P298" s="1" t="str">
        <f t="shared" si="32"/>
        <v>November</v>
      </c>
      <c r="S298" s="1">
        <f t="shared" si="39"/>
        <v>11</v>
      </c>
    </row>
    <row r="299" spans="1:19" customFormat="1" x14ac:dyDescent="0.3">
      <c r="A299" s="1" t="s">
        <v>16</v>
      </c>
      <c r="B299" s="39">
        <v>40966</v>
      </c>
      <c r="C299" s="36">
        <f t="shared" si="33"/>
        <v>2</v>
      </c>
      <c r="D299" s="36">
        <f t="shared" si="34"/>
        <v>2012</v>
      </c>
      <c r="E299" s="1"/>
      <c r="F299" s="1" t="s">
        <v>29</v>
      </c>
      <c r="G299" s="1" t="s">
        <v>31</v>
      </c>
      <c r="H299" s="6">
        <v>37839</v>
      </c>
      <c r="I299" s="1">
        <v>10272</v>
      </c>
      <c r="J299" s="7">
        <v>1456</v>
      </c>
      <c r="K299" s="1">
        <f t="shared" si="35"/>
        <v>8</v>
      </c>
      <c r="L299" s="1">
        <f t="shared" si="36"/>
        <v>2003</v>
      </c>
      <c r="M299" s="1"/>
      <c r="N299" s="35" t="str">
        <f t="shared" si="37"/>
        <v>08</v>
      </c>
      <c r="O299" s="1" t="str">
        <f t="shared" si="38"/>
        <v>Aug</v>
      </c>
      <c r="P299" s="1" t="str">
        <f t="shared" si="32"/>
        <v>August</v>
      </c>
      <c r="S299" s="1">
        <f t="shared" si="39"/>
        <v>8</v>
      </c>
    </row>
    <row r="300" spans="1:19" x14ac:dyDescent="0.3">
      <c r="A300" s="1" t="s">
        <v>15</v>
      </c>
      <c r="B300" s="39">
        <v>40965</v>
      </c>
      <c r="C300" s="36">
        <f t="shared" si="33"/>
        <v>2</v>
      </c>
      <c r="D300" s="36">
        <f t="shared" si="34"/>
        <v>2012</v>
      </c>
      <c r="F300" s="1" t="s">
        <v>37</v>
      </c>
      <c r="G300" s="1" t="s">
        <v>35</v>
      </c>
      <c r="H300" s="6">
        <v>38422</v>
      </c>
      <c r="I300" s="1">
        <v>10918</v>
      </c>
      <c r="J300" s="7">
        <v>1447.5</v>
      </c>
      <c r="K300" s="1">
        <f t="shared" si="35"/>
        <v>3</v>
      </c>
      <c r="L300" s="1">
        <f t="shared" si="36"/>
        <v>2005</v>
      </c>
      <c r="N300" s="35" t="str">
        <f t="shared" si="37"/>
        <v>03</v>
      </c>
      <c r="O300" s="1" t="str">
        <f t="shared" si="38"/>
        <v>Mar</v>
      </c>
      <c r="P300" s="1" t="str">
        <f t="shared" si="32"/>
        <v>March</v>
      </c>
      <c r="Q300" s="35"/>
      <c r="S300" s="1">
        <f t="shared" si="39"/>
        <v>3</v>
      </c>
    </row>
    <row r="301" spans="1:19" customFormat="1" x14ac:dyDescent="0.3">
      <c r="A301" s="26" t="s">
        <v>14</v>
      </c>
      <c r="B301" s="38">
        <v>40964</v>
      </c>
      <c r="C301" s="36">
        <f t="shared" si="33"/>
        <v>2</v>
      </c>
      <c r="D301" s="36">
        <f t="shared" si="34"/>
        <v>2012</v>
      </c>
      <c r="E301" s="1"/>
      <c r="F301" s="26" t="s">
        <v>29</v>
      </c>
      <c r="G301" s="26" t="s">
        <v>34</v>
      </c>
      <c r="H301" s="27">
        <v>38233</v>
      </c>
      <c r="I301" s="26">
        <v>10646</v>
      </c>
      <c r="J301" s="28">
        <v>1446</v>
      </c>
      <c r="K301" s="1">
        <f t="shared" si="35"/>
        <v>9</v>
      </c>
      <c r="L301" s="1">
        <f t="shared" si="36"/>
        <v>2004</v>
      </c>
      <c r="M301" s="1"/>
      <c r="N301" s="35" t="str">
        <f t="shared" si="37"/>
        <v>09</v>
      </c>
      <c r="O301" s="1" t="str">
        <f t="shared" si="38"/>
        <v>Sep</v>
      </c>
      <c r="P301" s="1" t="str">
        <f t="shared" si="32"/>
        <v>September</v>
      </c>
      <c r="S301" s="1">
        <f t="shared" si="39"/>
        <v>9</v>
      </c>
    </row>
    <row r="302" spans="1:19" x14ac:dyDescent="0.3">
      <c r="A302" s="1" t="s">
        <v>13</v>
      </c>
      <c r="B302" s="39">
        <v>40963</v>
      </c>
      <c r="C302" s="36">
        <f t="shared" si="33"/>
        <v>2</v>
      </c>
      <c r="D302" s="36">
        <f t="shared" si="34"/>
        <v>2012</v>
      </c>
      <c r="F302" s="1" t="s">
        <v>37</v>
      </c>
      <c r="G302" s="1" t="s">
        <v>35</v>
      </c>
      <c r="H302" s="6">
        <v>37818</v>
      </c>
      <c r="I302" s="1">
        <v>10253</v>
      </c>
      <c r="J302" s="7">
        <v>1444.8</v>
      </c>
      <c r="K302" s="1">
        <f t="shared" si="35"/>
        <v>7</v>
      </c>
      <c r="L302" s="1">
        <f t="shared" si="36"/>
        <v>2003</v>
      </c>
      <c r="N302" s="35" t="str">
        <f t="shared" si="37"/>
        <v>07</v>
      </c>
      <c r="O302" s="1" t="str">
        <f t="shared" si="38"/>
        <v>Jul</v>
      </c>
      <c r="P302" s="1" t="str">
        <f t="shared" si="32"/>
        <v>July</v>
      </c>
      <c r="Q302" s="35"/>
      <c r="S302" s="1">
        <f t="shared" si="39"/>
        <v>7</v>
      </c>
    </row>
    <row r="303" spans="1:19" x14ac:dyDescent="0.3">
      <c r="A303" s="1" t="s">
        <v>12</v>
      </c>
      <c r="B303" s="39">
        <v>40962</v>
      </c>
      <c r="C303" s="36">
        <f t="shared" si="33"/>
        <v>2</v>
      </c>
      <c r="D303" s="36">
        <f t="shared" si="34"/>
        <v>2012</v>
      </c>
      <c r="F303" s="1" t="s">
        <v>37</v>
      </c>
      <c r="G303" s="1" t="s">
        <v>38</v>
      </c>
      <c r="H303" s="6">
        <v>38340</v>
      </c>
      <c r="I303" s="1">
        <v>10783</v>
      </c>
      <c r="J303" s="7">
        <v>1442.5</v>
      </c>
      <c r="K303" s="1">
        <f t="shared" si="35"/>
        <v>12</v>
      </c>
      <c r="L303" s="1">
        <f t="shared" si="36"/>
        <v>2004</v>
      </c>
      <c r="N303" s="35" t="str">
        <f t="shared" si="37"/>
        <v>12</v>
      </c>
      <c r="O303" s="1" t="str">
        <f t="shared" si="38"/>
        <v>Dec</v>
      </c>
      <c r="P303" s="1" t="str">
        <f t="shared" si="32"/>
        <v>December</v>
      </c>
      <c r="Q303" s="35"/>
      <c r="S303" s="1">
        <f t="shared" si="39"/>
        <v>12</v>
      </c>
    </row>
    <row r="304" spans="1:19" x14ac:dyDescent="0.3">
      <c r="A304" s="1" t="s">
        <v>11</v>
      </c>
      <c r="B304" s="39">
        <v>40961</v>
      </c>
      <c r="C304" s="36">
        <f t="shared" si="33"/>
        <v>2</v>
      </c>
      <c r="D304" s="36">
        <f t="shared" si="34"/>
        <v>2012</v>
      </c>
      <c r="F304" s="1" t="s">
        <v>37</v>
      </c>
      <c r="G304" s="1" t="s">
        <v>35</v>
      </c>
      <c r="H304" s="6">
        <v>38024</v>
      </c>
      <c r="I304" s="1">
        <v>10429</v>
      </c>
      <c r="J304" s="7">
        <v>1441.37</v>
      </c>
      <c r="K304" s="1">
        <f t="shared" si="35"/>
        <v>2</v>
      </c>
      <c r="L304" s="1">
        <f t="shared" si="36"/>
        <v>2004</v>
      </c>
      <c r="N304" s="35" t="str">
        <f t="shared" si="37"/>
        <v>02</v>
      </c>
      <c r="O304" s="1" t="str">
        <f t="shared" si="38"/>
        <v>Feb</v>
      </c>
      <c r="P304" s="1" t="str">
        <f t="shared" si="32"/>
        <v>February</v>
      </c>
      <c r="Q304" s="35"/>
      <c r="S304" s="1">
        <f t="shared" si="39"/>
        <v>2</v>
      </c>
    </row>
    <row r="305" spans="1:19" customFormat="1" x14ac:dyDescent="0.3">
      <c r="A305" s="26" t="s">
        <v>18</v>
      </c>
      <c r="B305" s="38">
        <v>40960</v>
      </c>
      <c r="C305" s="36">
        <f t="shared" si="33"/>
        <v>2</v>
      </c>
      <c r="D305" s="36">
        <f t="shared" si="34"/>
        <v>2012</v>
      </c>
      <c r="E305" s="1"/>
      <c r="F305" s="26" t="s">
        <v>37</v>
      </c>
      <c r="G305" s="26" t="s">
        <v>32</v>
      </c>
      <c r="H305" s="27">
        <v>37987</v>
      </c>
      <c r="I305" s="26">
        <v>10392</v>
      </c>
      <c r="J305" s="28">
        <v>1440</v>
      </c>
      <c r="K305" s="1">
        <f t="shared" si="35"/>
        <v>1</v>
      </c>
      <c r="L305" s="1">
        <f t="shared" si="36"/>
        <v>2004</v>
      </c>
      <c r="M305" s="1"/>
      <c r="N305" s="35" t="str">
        <f t="shared" si="37"/>
        <v>01</v>
      </c>
      <c r="O305" s="1" t="str">
        <f t="shared" si="38"/>
        <v>Jan</v>
      </c>
      <c r="P305" s="1" t="str">
        <f t="shared" si="32"/>
        <v>January</v>
      </c>
      <c r="S305" s="1">
        <f t="shared" si="39"/>
        <v>1</v>
      </c>
    </row>
    <row r="306" spans="1:19" customFormat="1" x14ac:dyDescent="0.3">
      <c r="A306" s="1" t="s">
        <v>17</v>
      </c>
      <c r="B306" s="39">
        <v>40959</v>
      </c>
      <c r="C306" s="36">
        <f t="shared" si="33"/>
        <v>2</v>
      </c>
      <c r="D306" s="36">
        <f t="shared" si="34"/>
        <v>2012</v>
      </c>
      <c r="E306" s="1"/>
      <c r="F306" s="1" t="s">
        <v>29</v>
      </c>
      <c r="G306" s="1" t="s">
        <v>30</v>
      </c>
      <c r="H306" s="6">
        <v>38228</v>
      </c>
      <c r="I306" s="1">
        <v>10649</v>
      </c>
      <c r="J306" s="7">
        <v>1434</v>
      </c>
      <c r="K306" s="1">
        <f t="shared" si="35"/>
        <v>8</v>
      </c>
      <c r="L306" s="1">
        <f t="shared" si="36"/>
        <v>2004</v>
      </c>
      <c r="M306" s="1"/>
      <c r="N306" s="35" t="str">
        <f t="shared" si="37"/>
        <v>08</v>
      </c>
      <c r="O306" s="1" t="str">
        <f t="shared" si="38"/>
        <v>Aug</v>
      </c>
      <c r="P306" s="1" t="str">
        <f t="shared" si="32"/>
        <v>August</v>
      </c>
      <c r="S306" s="1">
        <f t="shared" si="39"/>
        <v>8</v>
      </c>
    </row>
    <row r="307" spans="1:19" customFormat="1" x14ac:dyDescent="0.3">
      <c r="A307" s="1" t="s">
        <v>16</v>
      </c>
      <c r="B307" s="39">
        <v>40958</v>
      </c>
      <c r="C307" s="36">
        <f t="shared" si="33"/>
        <v>2</v>
      </c>
      <c r="D307" s="36">
        <f t="shared" si="34"/>
        <v>2012</v>
      </c>
      <c r="E307" s="1"/>
      <c r="F307" s="1" t="s">
        <v>37</v>
      </c>
      <c r="G307" s="1" t="s">
        <v>33</v>
      </c>
      <c r="H307" s="6">
        <v>38371</v>
      </c>
      <c r="I307" s="1">
        <v>10834</v>
      </c>
      <c r="J307" s="7">
        <v>1432.71</v>
      </c>
      <c r="K307" s="1">
        <f t="shared" si="35"/>
        <v>1</v>
      </c>
      <c r="L307" s="1">
        <f t="shared" si="36"/>
        <v>2005</v>
      </c>
      <c r="M307" s="1"/>
      <c r="N307" s="35" t="str">
        <f t="shared" si="37"/>
        <v>01</v>
      </c>
      <c r="O307" s="1" t="str">
        <f t="shared" si="38"/>
        <v>Jan</v>
      </c>
      <c r="P307" s="1" t="str">
        <f t="shared" si="32"/>
        <v>January</v>
      </c>
      <c r="S307" s="1">
        <f t="shared" si="39"/>
        <v>1</v>
      </c>
    </row>
    <row r="308" spans="1:19" customFormat="1" x14ac:dyDescent="0.3">
      <c r="A308" s="1" t="s">
        <v>15</v>
      </c>
      <c r="B308" s="39">
        <v>40957</v>
      </c>
      <c r="C308" s="36">
        <f t="shared" si="33"/>
        <v>2</v>
      </c>
      <c r="D308" s="36">
        <f t="shared" si="34"/>
        <v>2012</v>
      </c>
      <c r="E308" s="1"/>
      <c r="F308" s="1" t="s">
        <v>29</v>
      </c>
      <c r="G308" s="1" t="s">
        <v>30</v>
      </c>
      <c r="H308" s="6">
        <v>38253</v>
      </c>
      <c r="I308" s="1">
        <v>10675</v>
      </c>
      <c r="J308" s="7">
        <v>1423</v>
      </c>
      <c r="K308" s="1">
        <f t="shared" si="35"/>
        <v>9</v>
      </c>
      <c r="L308" s="1">
        <f t="shared" si="36"/>
        <v>2004</v>
      </c>
      <c r="M308" s="1"/>
      <c r="N308" s="35" t="str">
        <f t="shared" si="37"/>
        <v>09</v>
      </c>
      <c r="O308" s="1" t="str">
        <f t="shared" si="38"/>
        <v>Sep</v>
      </c>
      <c r="P308" s="1" t="str">
        <f t="shared" si="32"/>
        <v>September</v>
      </c>
      <c r="S308" s="1">
        <f t="shared" si="39"/>
        <v>9</v>
      </c>
    </row>
    <row r="309" spans="1:19" customFormat="1" x14ac:dyDescent="0.3">
      <c r="A309" s="1" t="s">
        <v>14</v>
      </c>
      <c r="B309" s="39">
        <v>40956</v>
      </c>
      <c r="C309" s="36">
        <f t="shared" si="33"/>
        <v>2</v>
      </c>
      <c r="D309" s="36">
        <f t="shared" si="34"/>
        <v>2012</v>
      </c>
      <c r="E309" s="1"/>
      <c r="F309" s="1" t="s">
        <v>29</v>
      </c>
      <c r="G309" s="1" t="s">
        <v>30</v>
      </c>
      <c r="H309" s="6">
        <v>37874</v>
      </c>
      <c r="I309" s="1">
        <v>10297</v>
      </c>
      <c r="J309" s="7">
        <v>1420</v>
      </c>
      <c r="K309" s="1">
        <f t="shared" si="35"/>
        <v>9</v>
      </c>
      <c r="L309" s="1">
        <f t="shared" si="36"/>
        <v>2003</v>
      </c>
      <c r="M309" s="1"/>
      <c r="N309" s="35" t="str">
        <f t="shared" si="37"/>
        <v>09</v>
      </c>
      <c r="O309" s="1" t="str">
        <f t="shared" si="38"/>
        <v>Sep</v>
      </c>
      <c r="P309" s="1" t="str">
        <f t="shared" si="32"/>
        <v>September</v>
      </c>
      <c r="S309" s="1">
        <f t="shared" si="39"/>
        <v>9</v>
      </c>
    </row>
    <row r="310" spans="1:19" x14ac:dyDescent="0.3">
      <c r="A310" s="1" t="s">
        <v>13</v>
      </c>
      <c r="B310" s="39">
        <v>40955</v>
      </c>
      <c r="C310" s="36">
        <f t="shared" si="33"/>
        <v>2</v>
      </c>
      <c r="D310" s="36">
        <f t="shared" si="34"/>
        <v>2012</v>
      </c>
      <c r="F310" s="1" t="s">
        <v>37</v>
      </c>
      <c r="G310" s="1" t="s">
        <v>38</v>
      </c>
      <c r="H310" s="6">
        <v>38316</v>
      </c>
      <c r="I310" s="1">
        <v>10740</v>
      </c>
      <c r="J310" s="7">
        <v>1416</v>
      </c>
      <c r="K310" s="1">
        <f t="shared" si="35"/>
        <v>11</v>
      </c>
      <c r="L310" s="1">
        <f t="shared" si="36"/>
        <v>2004</v>
      </c>
      <c r="N310" s="35" t="str">
        <f t="shared" si="37"/>
        <v>11</v>
      </c>
      <c r="O310" s="1" t="str">
        <f t="shared" si="38"/>
        <v>Nov</v>
      </c>
      <c r="P310" s="1" t="str">
        <f t="shared" si="32"/>
        <v>November</v>
      </c>
      <c r="Q310" s="35"/>
      <c r="S310" s="1">
        <f t="shared" si="39"/>
        <v>11</v>
      </c>
    </row>
    <row r="311" spans="1:19" x14ac:dyDescent="0.3">
      <c r="A311" s="1" t="s">
        <v>12</v>
      </c>
      <c r="B311" s="39">
        <v>40954</v>
      </c>
      <c r="C311" s="36">
        <f t="shared" si="33"/>
        <v>2</v>
      </c>
      <c r="D311" s="36">
        <f t="shared" si="34"/>
        <v>2012</v>
      </c>
      <c r="F311" s="1" t="s">
        <v>37</v>
      </c>
      <c r="G311" s="1" t="s">
        <v>35</v>
      </c>
      <c r="H311" s="6">
        <v>37856</v>
      </c>
      <c r="I311" s="1">
        <v>10283</v>
      </c>
      <c r="J311" s="7">
        <v>1414.8</v>
      </c>
      <c r="K311" s="1">
        <f t="shared" si="35"/>
        <v>8</v>
      </c>
      <c r="L311" s="1">
        <f t="shared" si="36"/>
        <v>2003</v>
      </c>
      <c r="N311" s="35" t="str">
        <f t="shared" si="37"/>
        <v>08</v>
      </c>
      <c r="O311" s="1" t="str">
        <f t="shared" si="38"/>
        <v>Aug</v>
      </c>
      <c r="P311" s="1" t="str">
        <f t="shared" si="32"/>
        <v>August</v>
      </c>
      <c r="Q311" s="35"/>
      <c r="S311" s="1">
        <f t="shared" si="39"/>
        <v>8</v>
      </c>
    </row>
    <row r="312" spans="1:19" x14ac:dyDescent="0.3">
      <c r="A312" s="1" t="s">
        <v>11</v>
      </c>
      <c r="B312" s="39">
        <v>40953</v>
      </c>
      <c r="C312" s="36">
        <f t="shared" si="33"/>
        <v>2</v>
      </c>
      <c r="D312" s="36">
        <f t="shared" si="34"/>
        <v>2012</v>
      </c>
      <c r="F312" s="1" t="s">
        <v>37</v>
      </c>
      <c r="G312" s="1" t="s">
        <v>38</v>
      </c>
      <c r="H312" s="6">
        <v>38093</v>
      </c>
      <c r="I312" s="1">
        <v>10499</v>
      </c>
      <c r="J312" s="7">
        <v>1412</v>
      </c>
      <c r="K312" s="1">
        <f t="shared" si="35"/>
        <v>4</v>
      </c>
      <c r="L312" s="1">
        <f t="shared" si="36"/>
        <v>2004</v>
      </c>
      <c r="N312" s="35" t="str">
        <f t="shared" si="37"/>
        <v>04</v>
      </c>
      <c r="O312" s="1" t="str">
        <f t="shared" si="38"/>
        <v>Apr</v>
      </c>
      <c r="P312" s="1" t="str">
        <f t="shared" si="32"/>
        <v>April</v>
      </c>
      <c r="Q312" s="35"/>
      <c r="S312" s="1">
        <f t="shared" si="39"/>
        <v>4</v>
      </c>
    </row>
    <row r="313" spans="1:19" customFormat="1" x14ac:dyDescent="0.3">
      <c r="A313" s="26" t="s">
        <v>18</v>
      </c>
      <c r="B313" s="38">
        <v>40952</v>
      </c>
      <c r="C313" s="36">
        <f t="shared" si="33"/>
        <v>2</v>
      </c>
      <c r="D313" s="36">
        <f t="shared" si="34"/>
        <v>2012</v>
      </c>
      <c r="E313" s="1"/>
      <c r="F313" s="26" t="s">
        <v>37</v>
      </c>
      <c r="G313" s="26" t="s">
        <v>32</v>
      </c>
      <c r="H313" s="27">
        <v>38361</v>
      </c>
      <c r="I313" s="26">
        <v>10808</v>
      </c>
      <c r="J313" s="28">
        <v>1411</v>
      </c>
      <c r="K313" s="1">
        <f t="shared" si="35"/>
        <v>1</v>
      </c>
      <c r="L313" s="1">
        <f t="shared" si="36"/>
        <v>2005</v>
      </c>
      <c r="M313" s="1"/>
      <c r="N313" s="35" t="str">
        <f t="shared" si="37"/>
        <v>01</v>
      </c>
      <c r="O313" s="1" t="str">
        <f t="shared" si="38"/>
        <v>Jan</v>
      </c>
      <c r="P313" s="1" t="str">
        <f t="shared" si="32"/>
        <v>January</v>
      </c>
      <c r="S313" s="1">
        <f t="shared" si="39"/>
        <v>1</v>
      </c>
    </row>
    <row r="314" spans="1:19" customFormat="1" x14ac:dyDescent="0.3">
      <c r="A314" s="1" t="s">
        <v>17</v>
      </c>
      <c r="B314" s="39">
        <v>40951</v>
      </c>
      <c r="C314" s="36">
        <f t="shared" si="33"/>
        <v>2</v>
      </c>
      <c r="D314" s="36">
        <f t="shared" si="34"/>
        <v>2012</v>
      </c>
      <c r="E314" s="1"/>
      <c r="F314" s="1" t="s">
        <v>37</v>
      </c>
      <c r="G314" s="1" t="s">
        <v>33</v>
      </c>
      <c r="H314" s="6">
        <v>38443</v>
      </c>
      <c r="I314" s="1">
        <v>10968</v>
      </c>
      <c r="J314" s="7">
        <v>1408</v>
      </c>
      <c r="K314" s="1">
        <f t="shared" si="35"/>
        <v>4</v>
      </c>
      <c r="L314" s="1">
        <f t="shared" si="36"/>
        <v>2005</v>
      </c>
      <c r="M314" s="1"/>
      <c r="N314" s="35" t="str">
        <f t="shared" si="37"/>
        <v>04</v>
      </c>
      <c r="O314" s="1" t="str">
        <f t="shared" si="38"/>
        <v>Apr</v>
      </c>
      <c r="P314" s="1" t="str">
        <f t="shared" si="32"/>
        <v>April</v>
      </c>
      <c r="S314" s="1">
        <f t="shared" si="39"/>
        <v>4</v>
      </c>
    </row>
    <row r="315" spans="1:19" customFormat="1" x14ac:dyDescent="0.3">
      <c r="A315" s="1" t="s">
        <v>16</v>
      </c>
      <c r="B315" s="39">
        <v>40950</v>
      </c>
      <c r="C315" s="36">
        <f t="shared" si="33"/>
        <v>2</v>
      </c>
      <c r="D315" s="36">
        <f t="shared" si="34"/>
        <v>2012</v>
      </c>
      <c r="E315" s="1"/>
      <c r="F315" s="1" t="s">
        <v>37</v>
      </c>
      <c r="G315" s="1" t="s">
        <v>33</v>
      </c>
      <c r="H315" s="6">
        <v>38430</v>
      </c>
      <c r="I315" s="1">
        <v>10946</v>
      </c>
      <c r="J315" s="7">
        <v>1407.5</v>
      </c>
      <c r="K315" s="1">
        <f t="shared" si="35"/>
        <v>3</v>
      </c>
      <c r="L315" s="1">
        <f t="shared" si="36"/>
        <v>2005</v>
      </c>
      <c r="M315" s="1"/>
      <c r="N315" s="35" t="str">
        <f t="shared" si="37"/>
        <v>03</v>
      </c>
      <c r="O315" s="1" t="str">
        <f t="shared" si="38"/>
        <v>Mar</v>
      </c>
      <c r="P315" s="1" t="str">
        <f t="shared" si="32"/>
        <v>March</v>
      </c>
      <c r="S315" s="1">
        <f t="shared" si="39"/>
        <v>3</v>
      </c>
    </row>
    <row r="316" spans="1:19" customFormat="1" x14ac:dyDescent="0.3">
      <c r="A316" s="1" t="s">
        <v>15</v>
      </c>
      <c r="B316" s="39">
        <v>40949</v>
      </c>
      <c r="C316" s="36">
        <f t="shared" si="33"/>
        <v>2</v>
      </c>
      <c r="D316" s="36">
        <f t="shared" si="34"/>
        <v>2012</v>
      </c>
      <c r="E316" s="1"/>
      <c r="F316" s="1" t="s">
        <v>37</v>
      </c>
      <c r="G316" s="1" t="s">
        <v>32</v>
      </c>
      <c r="H316" s="6">
        <v>38268</v>
      </c>
      <c r="I316" s="1">
        <v>10686</v>
      </c>
      <c r="J316" s="7">
        <v>1404.45</v>
      </c>
      <c r="K316" s="1">
        <f t="shared" si="35"/>
        <v>10</v>
      </c>
      <c r="L316" s="1">
        <f t="shared" si="36"/>
        <v>2004</v>
      </c>
      <c r="M316" s="1"/>
      <c r="N316" s="35" t="str">
        <f t="shared" si="37"/>
        <v>10</v>
      </c>
      <c r="O316" s="1" t="str">
        <f t="shared" si="38"/>
        <v>Oct</v>
      </c>
      <c r="P316" s="1" t="str">
        <f t="shared" si="32"/>
        <v>October</v>
      </c>
      <c r="S316" s="1">
        <f t="shared" si="39"/>
        <v>10</v>
      </c>
    </row>
    <row r="317" spans="1:19" x14ac:dyDescent="0.3">
      <c r="A317" s="1" t="s">
        <v>14</v>
      </c>
      <c r="B317" s="39">
        <v>40948</v>
      </c>
      <c r="C317" s="36">
        <f t="shared" si="33"/>
        <v>2</v>
      </c>
      <c r="D317" s="36">
        <f t="shared" si="34"/>
        <v>2012</v>
      </c>
      <c r="F317" s="1" t="s">
        <v>37</v>
      </c>
      <c r="G317" s="1" t="s">
        <v>38</v>
      </c>
      <c r="H317" s="6">
        <v>38203</v>
      </c>
      <c r="I317" s="1">
        <v>10617</v>
      </c>
      <c r="J317" s="7">
        <v>1402.5</v>
      </c>
      <c r="K317" s="1">
        <f t="shared" si="35"/>
        <v>8</v>
      </c>
      <c r="L317" s="1">
        <f t="shared" si="36"/>
        <v>2004</v>
      </c>
      <c r="N317" s="35" t="str">
        <f t="shared" si="37"/>
        <v>08</v>
      </c>
      <c r="O317" s="1" t="str">
        <f t="shared" si="38"/>
        <v>Aug</v>
      </c>
      <c r="P317" s="1" t="str">
        <f t="shared" si="32"/>
        <v>August</v>
      </c>
      <c r="Q317" s="35"/>
      <c r="S317" s="1">
        <f t="shared" si="39"/>
        <v>8</v>
      </c>
    </row>
    <row r="318" spans="1:19" x14ac:dyDescent="0.3">
      <c r="A318" s="1" t="s">
        <v>13</v>
      </c>
      <c r="B318" s="39">
        <v>40947</v>
      </c>
      <c r="C318" s="36">
        <f t="shared" si="33"/>
        <v>2</v>
      </c>
      <c r="D318" s="36">
        <f t="shared" si="34"/>
        <v>2012</v>
      </c>
      <c r="F318" s="1" t="s">
        <v>37</v>
      </c>
      <c r="G318" s="1" t="s">
        <v>38</v>
      </c>
      <c r="H318" s="6">
        <v>38218</v>
      </c>
      <c r="I318" s="1">
        <v>10624</v>
      </c>
      <c r="J318" s="7">
        <v>1393.24</v>
      </c>
      <c r="K318" s="1">
        <f t="shared" si="35"/>
        <v>8</v>
      </c>
      <c r="L318" s="1">
        <f t="shared" si="36"/>
        <v>2004</v>
      </c>
      <c r="N318" s="35" t="str">
        <f t="shared" si="37"/>
        <v>08</v>
      </c>
      <c r="O318" s="1" t="str">
        <f t="shared" si="38"/>
        <v>Aug</v>
      </c>
      <c r="P318" s="1" t="str">
        <f t="shared" si="32"/>
        <v>August</v>
      </c>
      <c r="Q318" s="35"/>
      <c r="S318" s="1">
        <f t="shared" si="39"/>
        <v>8</v>
      </c>
    </row>
    <row r="319" spans="1:19" x14ac:dyDescent="0.3">
      <c r="A319" s="1" t="s">
        <v>12</v>
      </c>
      <c r="B319" s="39">
        <v>40946</v>
      </c>
      <c r="C319" s="36">
        <f t="shared" si="33"/>
        <v>2</v>
      </c>
      <c r="D319" s="36">
        <f t="shared" si="34"/>
        <v>2012</v>
      </c>
      <c r="F319" s="1" t="s">
        <v>37</v>
      </c>
      <c r="G319" s="1" t="s">
        <v>38</v>
      </c>
      <c r="H319" s="6">
        <v>38095</v>
      </c>
      <c r="I319" s="1">
        <v>10504</v>
      </c>
      <c r="J319" s="7">
        <v>1388.5</v>
      </c>
      <c r="K319" s="1">
        <f t="shared" si="35"/>
        <v>4</v>
      </c>
      <c r="L319" s="1">
        <f t="shared" si="36"/>
        <v>2004</v>
      </c>
      <c r="N319" s="35" t="str">
        <f t="shared" si="37"/>
        <v>04</v>
      </c>
      <c r="O319" s="1" t="str">
        <f t="shared" si="38"/>
        <v>Apr</v>
      </c>
      <c r="P319" s="1" t="str">
        <f t="shared" si="32"/>
        <v>April</v>
      </c>
      <c r="Q319" s="35"/>
      <c r="S319" s="1">
        <f t="shared" si="39"/>
        <v>4</v>
      </c>
    </row>
    <row r="320" spans="1:19" x14ac:dyDescent="0.3">
      <c r="A320" s="1" t="s">
        <v>11</v>
      </c>
      <c r="B320" s="39">
        <v>40945</v>
      </c>
      <c r="C320" s="36">
        <f t="shared" si="33"/>
        <v>2</v>
      </c>
      <c r="D320" s="36">
        <f t="shared" si="34"/>
        <v>2012</v>
      </c>
      <c r="F320" s="1" t="s">
        <v>29</v>
      </c>
      <c r="G320" s="1" t="s">
        <v>39</v>
      </c>
      <c r="H320" s="6">
        <v>38084</v>
      </c>
      <c r="I320" s="1">
        <v>10497</v>
      </c>
      <c r="J320" s="7">
        <v>1380.6</v>
      </c>
      <c r="K320" s="1">
        <f t="shared" si="35"/>
        <v>4</v>
      </c>
      <c r="L320" s="1">
        <f t="shared" si="36"/>
        <v>2004</v>
      </c>
      <c r="N320" s="35" t="str">
        <f t="shared" si="37"/>
        <v>04</v>
      </c>
      <c r="O320" s="1" t="str">
        <f t="shared" si="38"/>
        <v>Apr</v>
      </c>
      <c r="P320" s="1" t="str">
        <f t="shared" si="32"/>
        <v>April</v>
      </c>
      <c r="Q320" s="35"/>
      <c r="S320" s="1">
        <f t="shared" si="39"/>
        <v>4</v>
      </c>
    </row>
    <row r="321" spans="1:19" x14ac:dyDescent="0.3">
      <c r="A321" s="1" t="s">
        <v>18</v>
      </c>
      <c r="B321" s="39">
        <v>40944</v>
      </c>
      <c r="C321" s="36">
        <f t="shared" si="33"/>
        <v>2</v>
      </c>
      <c r="D321" s="36">
        <f t="shared" si="34"/>
        <v>2012</v>
      </c>
      <c r="F321" s="1" t="s">
        <v>37</v>
      </c>
      <c r="G321" s="1" t="s">
        <v>38</v>
      </c>
      <c r="H321" s="6">
        <v>38396</v>
      </c>
      <c r="I321" s="1">
        <v>10884</v>
      </c>
      <c r="J321" s="7">
        <v>1378.07</v>
      </c>
      <c r="K321" s="1">
        <f t="shared" si="35"/>
        <v>2</v>
      </c>
      <c r="L321" s="1">
        <f t="shared" si="36"/>
        <v>2005</v>
      </c>
      <c r="N321" s="35" t="str">
        <f t="shared" si="37"/>
        <v>02</v>
      </c>
      <c r="O321" s="1" t="str">
        <f t="shared" si="38"/>
        <v>Feb</v>
      </c>
      <c r="P321" s="1" t="str">
        <f t="shared" si="32"/>
        <v>February</v>
      </c>
      <c r="Q321" s="35"/>
      <c r="S321" s="1">
        <f t="shared" si="39"/>
        <v>2</v>
      </c>
    </row>
    <row r="322" spans="1:19" customFormat="1" x14ac:dyDescent="0.3">
      <c r="A322" s="26" t="s">
        <v>17</v>
      </c>
      <c r="B322" s="38">
        <v>40943</v>
      </c>
      <c r="C322" s="36">
        <f t="shared" si="33"/>
        <v>2</v>
      </c>
      <c r="D322" s="36">
        <f t="shared" si="34"/>
        <v>2012</v>
      </c>
      <c r="E322" s="1"/>
      <c r="F322" s="26" t="s">
        <v>37</v>
      </c>
      <c r="G322" s="26" t="s">
        <v>33</v>
      </c>
      <c r="H322" s="27">
        <v>37835</v>
      </c>
      <c r="I322" s="26">
        <v>10270</v>
      </c>
      <c r="J322" s="28">
        <v>1376</v>
      </c>
      <c r="K322" s="1">
        <f t="shared" si="35"/>
        <v>8</v>
      </c>
      <c r="L322" s="1">
        <f t="shared" si="36"/>
        <v>2003</v>
      </c>
      <c r="M322" s="1"/>
      <c r="N322" s="35" t="str">
        <f t="shared" si="37"/>
        <v>08</v>
      </c>
      <c r="O322" s="1" t="str">
        <f t="shared" si="38"/>
        <v>Aug</v>
      </c>
      <c r="P322" s="1" t="str">
        <f t="shared" ref="P322:P385" si="40">TEXT(H322, "mmmm")</f>
        <v>August</v>
      </c>
      <c r="S322" s="1">
        <f t="shared" si="39"/>
        <v>8</v>
      </c>
    </row>
    <row r="323" spans="1:19" x14ac:dyDescent="0.3">
      <c r="A323" s="1" t="s">
        <v>16</v>
      </c>
      <c r="B323" s="39">
        <v>40942</v>
      </c>
      <c r="C323" s="36">
        <f t="shared" ref="C323:C386" si="41">MONTH(B323)</f>
        <v>2</v>
      </c>
      <c r="D323" s="36">
        <f t="shared" ref="D323:D386" si="42">YEAR(B323)</f>
        <v>2012</v>
      </c>
      <c r="F323" s="1" t="s">
        <v>37</v>
      </c>
      <c r="G323" s="1" t="s">
        <v>35</v>
      </c>
      <c r="H323" s="6">
        <v>38231</v>
      </c>
      <c r="I323" s="1">
        <v>10644</v>
      </c>
      <c r="J323" s="7">
        <v>1371.8</v>
      </c>
      <c r="K323" s="1">
        <f t="shared" ref="K323:K386" si="43">MONTH(H323)</f>
        <v>9</v>
      </c>
      <c r="L323" s="1">
        <f t="shared" ref="L323:L386" si="44">YEAR(H323)</f>
        <v>2004</v>
      </c>
      <c r="N323" s="35" t="str">
        <f t="shared" ref="N323:N386" si="45">TEXT(H323, "MM")</f>
        <v>09</v>
      </c>
      <c r="O323" s="1" t="str">
        <f t="shared" ref="O323:O386" si="46">TEXT(H323, "mmm")</f>
        <v>Sep</v>
      </c>
      <c r="P323" s="1" t="str">
        <f t="shared" si="40"/>
        <v>September</v>
      </c>
      <c r="Q323" s="35"/>
      <c r="S323" s="1">
        <f t="shared" ref="S323:S386" si="47">MONTH(DATEVALUE(P323 &amp; 1))</f>
        <v>9</v>
      </c>
    </row>
    <row r="324" spans="1:19" x14ac:dyDescent="0.3">
      <c r="A324" s="1" t="s">
        <v>15</v>
      </c>
      <c r="B324" s="39">
        <v>40941</v>
      </c>
      <c r="C324" s="36">
        <f t="shared" si="41"/>
        <v>2</v>
      </c>
      <c r="D324" s="36">
        <f t="shared" si="42"/>
        <v>2012</v>
      </c>
      <c r="F324" s="1" t="s">
        <v>37</v>
      </c>
      <c r="G324" s="1" t="s">
        <v>38</v>
      </c>
      <c r="H324" s="6">
        <v>37966</v>
      </c>
      <c r="I324" s="1">
        <v>10373</v>
      </c>
      <c r="J324" s="7">
        <v>1366.4</v>
      </c>
      <c r="K324" s="1">
        <f t="shared" si="43"/>
        <v>12</v>
      </c>
      <c r="L324" s="1">
        <f t="shared" si="44"/>
        <v>2003</v>
      </c>
      <c r="N324" s="35" t="str">
        <f t="shared" si="45"/>
        <v>12</v>
      </c>
      <c r="O324" s="1" t="str">
        <f t="shared" si="46"/>
        <v>Dec</v>
      </c>
      <c r="P324" s="1" t="str">
        <f t="shared" si="40"/>
        <v>December</v>
      </c>
      <c r="Q324" s="35"/>
      <c r="S324" s="1">
        <f t="shared" si="47"/>
        <v>12</v>
      </c>
    </row>
    <row r="325" spans="1:19" customFormat="1" x14ac:dyDescent="0.3">
      <c r="A325" s="26" t="s">
        <v>14</v>
      </c>
      <c r="B325" s="38">
        <v>40940</v>
      </c>
      <c r="C325" s="36">
        <f t="shared" si="41"/>
        <v>2</v>
      </c>
      <c r="D325" s="36">
        <f t="shared" si="42"/>
        <v>2012</v>
      </c>
      <c r="E325" s="1"/>
      <c r="F325" s="26" t="s">
        <v>37</v>
      </c>
      <c r="G325" s="26" t="s">
        <v>32</v>
      </c>
      <c r="H325" s="27">
        <v>38444</v>
      </c>
      <c r="I325" s="26">
        <v>10989</v>
      </c>
      <c r="J325" s="28">
        <v>1353.6</v>
      </c>
      <c r="K325" s="1">
        <f t="shared" si="43"/>
        <v>4</v>
      </c>
      <c r="L325" s="1">
        <f t="shared" si="44"/>
        <v>2005</v>
      </c>
      <c r="M325" s="1"/>
      <c r="N325" s="35" t="str">
        <f t="shared" si="45"/>
        <v>04</v>
      </c>
      <c r="O325" s="1" t="str">
        <f t="shared" si="46"/>
        <v>Apr</v>
      </c>
      <c r="P325" s="1" t="str">
        <f t="shared" si="40"/>
        <v>April</v>
      </c>
      <c r="S325" s="1">
        <f t="shared" si="47"/>
        <v>4</v>
      </c>
    </row>
    <row r="326" spans="1:19" x14ac:dyDescent="0.3">
      <c r="A326" s="1" t="s">
        <v>13</v>
      </c>
      <c r="B326" s="39">
        <v>40939</v>
      </c>
      <c r="C326" s="36">
        <f t="shared" si="41"/>
        <v>1</v>
      </c>
      <c r="D326" s="36">
        <f t="shared" si="42"/>
        <v>2012</v>
      </c>
      <c r="F326" s="1" t="s">
        <v>37</v>
      </c>
      <c r="G326" s="1" t="s">
        <v>36</v>
      </c>
      <c r="H326" s="6">
        <v>38211</v>
      </c>
      <c r="I326" s="1">
        <v>10623</v>
      </c>
      <c r="J326" s="7">
        <v>1336.95</v>
      </c>
      <c r="K326" s="1">
        <f t="shared" si="43"/>
        <v>8</v>
      </c>
      <c r="L326" s="1">
        <f t="shared" si="44"/>
        <v>2004</v>
      </c>
      <c r="N326" s="35" t="str">
        <f t="shared" si="45"/>
        <v>08</v>
      </c>
      <c r="O326" s="1" t="str">
        <f t="shared" si="46"/>
        <v>Aug</v>
      </c>
      <c r="P326" s="1" t="str">
        <f t="shared" si="40"/>
        <v>August</v>
      </c>
      <c r="Q326" s="35"/>
      <c r="S326" s="1">
        <f t="shared" si="47"/>
        <v>8</v>
      </c>
    </row>
    <row r="327" spans="1:19" x14ac:dyDescent="0.3">
      <c r="A327" s="1" t="s">
        <v>12</v>
      </c>
      <c r="B327" s="39">
        <v>40938</v>
      </c>
      <c r="C327" s="36">
        <f t="shared" si="41"/>
        <v>1</v>
      </c>
      <c r="D327" s="36">
        <f t="shared" si="42"/>
        <v>2012</v>
      </c>
      <c r="F327" s="1" t="s">
        <v>37</v>
      </c>
      <c r="G327" s="1" t="s">
        <v>35</v>
      </c>
      <c r="H327" s="6">
        <v>38366</v>
      </c>
      <c r="I327" s="1">
        <v>10779</v>
      </c>
      <c r="J327" s="7">
        <v>1335</v>
      </c>
      <c r="K327" s="1">
        <f t="shared" si="43"/>
        <v>1</v>
      </c>
      <c r="L327" s="1">
        <f t="shared" si="44"/>
        <v>2005</v>
      </c>
      <c r="N327" s="35" t="str">
        <f t="shared" si="45"/>
        <v>01</v>
      </c>
      <c r="O327" s="1" t="str">
        <f t="shared" si="46"/>
        <v>Jan</v>
      </c>
      <c r="P327" s="1" t="str">
        <f t="shared" si="40"/>
        <v>January</v>
      </c>
      <c r="Q327" s="35"/>
      <c r="S327" s="1">
        <f t="shared" si="47"/>
        <v>1</v>
      </c>
    </row>
    <row r="328" spans="1:19" x14ac:dyDescent="0.3">
      <c r="A328" s="1" t="s">
        <v>11</v>
      </c>
      <c r="B328" s="39">
        <v>40937</v>
      </c>
      <c r="C328" s="36">
        <f t="shared" si="41"/>
        <v>1</v>
      </c>
      <c r="D328" s="36">
        <f t="shared" si="42"/>
        <v>2012</v>
      </c>
      <c r="F328" s="1" t="s">
        <v>37</v>
      </c>
      <c r="G328" s="1" t="s">
        <v>35</v>
      </c>
      <c r="H328" s="6">
        <v>38473</v>
      </c>
      <c r="I328" s="1">
        <v>11052</v>
      </c>
      <c r="J328" s="7">
        <v>1332</v>
      </c>
      <c r="K328" s="1">
        <f t="shared" si="43"/>
        <v>5</v>
      </c>
      <c r="L328" s="1">
        <f t="shared" si="44"/>
        <v>2005</v>
      </c>
      <c r="N328" s="35" t="str">
        <f t="shared" si="45"/>
        <v>05</v>
      </c>
      <c r="O328" s="1" t="str">
        <f t="shared" si="46"/>
        <v>May</v>
      </c>
      <c r="P328" s="1" t="str">
        <f t="shared" si="40"/>
        <v>May</v>
      </c>
      <c r="Q328" s="35"/>
      <c r="S328" s="1">
        <f t="shared" si="47"/>
        <v>5</v>
      </c>
    </row>
    <row r="329" spans="1:19" customFormat="1" x14ac:dyDescent="0.3">
      <c r="A329" s="26" t="s">
        <v>18</v>
      </c>
      <c r="B329" s="38">
        <v>40936</v>
      </c>
      <c r="C329" s="36">
        <f t="shared" si="41"/>
        <v>1</v>
      </c>
      <c r="D329" s="36">
        <f t="shared" si="42"/>
        <v>2012</v>
      </c>
      <c r="E329" s="1"/>
      <c r="F329" s="26" t="s">
        <v>37</v>
      </c>
      <c r="G329" s="26" t="s">
        <v>32</v>
      </c>
      <c r="H329" s="27">
        <v>38064</v>
      </c>
      <c r="I329" s="26">
        <v>10471</v>
      </c>
      <c r="J329" s="28">
        <v>1328</v>
      </c>
      <c r="K329" s="1">
        <f t="shared" si="43"/>
        <v>3</v>
      </c>
      <c r="L329" s="1">
        <f t="shared" si="44"/>
        <v>2004</v>
      </c>
      <c r="M329" s="1"/>
      <c r="N329" s="35" t="str">
        <f t="shared" si="45"/>
        <v>03</v>
      </c>
      <c r="O329" s="1" t="str">
        <f t="shared" si="46"/>
        <v>Mar</v>
      </c>
      <c r="P329" s="1" t="str">
        <f t="shared" si="40"/>
        <v>March</v>
      </c>
      <c r="S329" s="1">
        <f t="shared" si="47"/>
        <v>3</v>
      </c>
    </row>
    <row r="330" spans="1:19" x14ac:dyDescent="0.3">
      <c r="A330" s="1" t="s">
        <v>17</v>
      </c>
      <c r="B330" s="39">
        <v>40935</v>
      </c>
      <c r="C330" s="36">
        <f t="shared" si="41"/>
        <v>1</v>
      </c>
      <c r="D330" s="36">
        <f t="shared" si="42"/>
        <v>2012</v>
      </c>
      <c r="F330" s="1" t="s">
        <v>37</v>
      </c>
      <c r="G330" s="1" t="s">
        <v>36</v>
      </c>
      <c r="H330" s="6">
        <v>38220</v>
      </c>
      <c r="I330" s="1">
        <v>10635</v>
      </c>
      <c r="J330" s="7">
        <v>1326.22</v>
      </c>
      <c r="K330" s="1">
        <f t="shared" si="43"/>
        <v>8</v>
      </c>
      <c r="L330" s="1">
        <f t="shared" si="44"/>
        <v>2004</v>
      </c>
      <c r="N330" s="35" t="str">
        <f t="shared" si="45"/>
        <v>08</v>
      </c>
      <c r="O330" s="1" t="str">
        <f t="shared" si="46"/>
        <v>Aug</v>
      </c>
      <c r="P330" s="1" t="str">
        <f t="shared" si="40"/>
        <v>August</v>
      </c>
      <c r="Q330" s="35"/>
      <c r="S330" s="1">
        <f t="shared" si="47"/>
        <v>8</v>
      </c>
    </row>
    <row r="331" spans="1:19" x14ac:dyDescent="0.3">
      <c r="A331" s="1" t="s">
        <v>16</v>
      </c>
      <c r="B331" s="39">
        <v>40934</v>
      </c>
      <c r="C331" s="36">
        <f t="shared" si="41"/>
        <v>1</v>
      </c>
      <c r="D331" s="36">
        <f t="shared" si="42"/>
        <v>2012</v>
      </c>
      <c r="F331" s="1" t="s">
        <v>37</v>
      </c>
      <c r="G331" s="1" t="s">
        <v>36</v>
      </c>
      <c r="H331" s="6">
        <v>38002</v>
      </c>
      <c r="I331" s="1">
        <v>10380</v>
      </c>
      <c r="J331" s="7">
        <v>1313.82</v>
      </c>
      <c r="K331" s="1">
        <f t="shared" si="43"/>
        <v>1</v>
      </c>
      <c r="L331" s="1">
        <f t="shared" si="44"/>
        <v>2004</v>
      </c>
      <c r="N331" s="35" t="str">
        <f t="shared" si="45"/>
        <v>01</v>
      </c>
      <c r="O331" s="1" t="str">
        <f t="shared" si="46"/>
        <v>Jan</v>
      </c>
      <c r="P331" s="1" t="str">
        <f t="shared" si="40"/>
        <v>January</v>
      </c>
      <c r="Q331" s="35"/>
      <c r="S331" s="1">
        <f t="shared" si="47"/>
        <v>1</v>
      </c>
    </row>
    <row r="332" spans="1:19" customFormat="1" x14ac:dyDescent="0.3">
      <c r="A332" s="26" t="s">
        <v>15</v>
      </c>
      <c r="B332" s="38">
        <v>40933</v>
      </c>
      <c r="C332" s="36">
        <f t="shared" si="41"/>
        <v>1</v>
      </c>
      <c r="D332" s="36">
        <f t="shared" si="42"/>
        <v>2012</v>
      </c>
      <c r="E332" s="1"/>
      <c r="F332" s="26" t="s">
        <v>29</v>
      </c>
      <c r="G332" s="26" t="s">
        <v>34</v>
      </c>
      <c r="H332" s="27">
        <v>38465</v>
      </c>
      <c r="I332" s="26">
        <v>10978</v>
      </c>
      <c r="J332" s="28">
        <v>1303.19</v>
      </c>
      <c r="K332" s="1">
        <f t="shared" si="43"/>
        <v>4</v>
      </c>
      <c r="L332" s="1">
        <f t="shared" si="44"/>
        <v>2005</v>
      </c>
      <c r="M332" s="1"/>
      <c r="N332" s="35" t="str">
        <f t="shared" si="45"/>
        <v>04</v>
      </c>
      <c r="O332" s="1" t="str">
        <f t="shared" si="46"/>
        <v>Apr</v>
      </c>
      <c r="P332" s="1" t="str">
        <f t="shared" si="40"/>
        <v>April</v>
      </c>
      <c r="S332" s="1">
        <f t="shared" si="47"/>
        <v>4</v>
      </c>
    </row>
    <row r="333" spans="1:19" x14ac:dyDescent="0.3">
      <c r="A333" s="1" t="s">
        <v>14</v>
      </c>
      <c r="B333" s="39">
        <v>40932</v>
      </c>
      <c r="C333" s="36">
        <f t="shared" si="41"/>
        <v>1</v>
      </c>
      <c r="D333" s="36">
        <f t="shared" si="42"/>
        <v>2012</v>
      </c>
      <c r="F333" s="1" t="s">
        <v>37</v>
      </c>
      <c r="G333" s="1" t="s">
        <v>38</v>
      </c>
      <c r="H333" s="6">
        <v>38302</v>
      </c>
      <c r="I333" s="1">
        <v>10728</v>
      </c>
      <c r="J333" s="7">
        <v>1296.75</v>
      </c>
      <c r="K333" s="1">
        <f t="shared" si="43"/>
        <v>11</v>
      </c>
      <c r="L333" s="1">
        <f t="shared" si="44"/>
        <v>2004</v>
      </c>
      <c r="N333" s="35" t="str">
        <f t="shared" si="45"/>
        <v>11</v>
      </c>
      <c r="O333" s="1" t="str">
        <f t="shared" si="46"/>
        <v>Nov</v>
      </c>
      <c r="P333" s="1" t="str">
        <f t="shared" si="40"/>
        <v>November</v>
      </c>
      <c r="Q333" s="35"/>
      <c r="S333" s="1">
        <f t="shared" si="47"/>
        <v>11</v>
      </c>
    </row>
    <row r="334" spans="1:19" customFormat="1" x14ac:dyDescent="0.3">
      <c r="A334" s="26" t="s">
        <v>13</v>
      </c>
      <c r="B334" s="38">
        <v>40931</v>
      </c>
      <c r="C334" s="36">
        <f t="shared" si="41"/>
        <v>1</v>
      </c>
      <c r="D334" s="36">
        <f t="shared" si="42"/>
        <v>2012</v>
      </c>
      <c r="E334" s="1"/>
      <c r="F334" s="26" t="s">
        <v>37</v>
      </c>
      <c r="G334" s="26" t="s">
        <v>33</v>
      </c>
      <c r="H334" s="27">
        <v>37866</v>
      </c>
      <c r="I334" s="26">
        <v>10292</v>
      </c>
      <c r="J334" s="28">
        <v>1296</v>
      </c>
      <c r="K334" s="1">
        <f t="shared" si="43"/>
        <v>9</v>
      </c>
      <c r="L334" s="1">
        <f t="shared" si="44"/>
        <v>2003</v>
      </c>
      <c r="M334" s="1"/>
      <c r="N334" s="35" t="str">
        <f t="shared" si="45"/>
        <v>09</v>
      </c>
      <c r="O334" s="1" t="str">
        <f t="shared" si="46"/>
        <v>Sep</v>
      </c>
      <c r="P334" s="1" t="str">
        <f t="shared" si="40"/>
        <v>September</v>
      </c>
      <c r="S334" s="1">
        <f t="shared" si="47"/>
        <v>9</v>
      </c>
    </row>
    <row r="335" spans="1:19" x14ac:dyDescent="0.3">
      <c r="A335" s="1" t="s">
        <v>12</v>
      </c>
      <c r="B335" s="39">
        <v>40930</v>
      </c>
      <c r="C335" s="36">
        <f t="shared" si="41"/>
        <v>1</v>
      </c>
      <c r="D335" s="36">
        <f t="shared" si="42"/>
        <v>2012</v>
      </c>
      <c r="F335" s="1" t="s">
        <v>37</v>
      </c>
      <c r="G335" s="1" t="s">
        <v>35</v>
      </c>
      <c r="H335" s="6">
        <v>38289</v>
      </c>
      <c r="I335" s="1">
        <v>10715</v>
      </c>
      <c r="J335" s="7">
        <v>1296</v>
      </c>
      <c r="K335" s="1">
        <f t="shared" si="43"/>
        <v>10</v>
      </c>
      <c r="L335" s="1">
        <f t="shared" si="44"/>
        <v>2004</v>
      </c>
      <c r="N335" s="35" t="str">
        <f t="shared" si="45"/>
        <v>10</v>
      </c>
      <c r="O335" s="1" t="str">
        <f t="shared" si="46"/>
        <v>Oct</v>
      </c>
      <c r="P335" s="1" t="str">
        <f t="shared" si="40"/>
        <v>October</v>
      </c>
      <c r="Q335" s="35"/>
      <c r="S335" s="1">
        <f t="shared" si="47"/>
        <v>10</v>
      </c>
    </row>
    <row r="336" spans="1:19" customFormat="1" x14ac:dyDescent="0.3">
      <c r="A336" s="26" t="s">
        <v>11</v>
      </c>
      <c r="B336" s="38">
        <v>40929</v>
      </c>
      <c r="C336" s="36">
        <f t="shared" si="41"/>
        <v>1</v>
      </c>
      <c r="D336" s="36">
        <f t="shared" si="42"/>
        <v>2012</v>
      </c>
      <c r="E336" s="1"/>
      <c r="F336" s="26" t="s">
        <v>37</v>
      </c>
      <c r="G336" s="26" t="s">
        <v>33</v>
      </c>
      <c r="H336" s="27">
        <v>38247</v>
      </c>
      <c r="I336" s="26">
        <v>10665</v>
      </c>
      <c r="J336" s="28">
        <v>1295</v>
      </c>
      <c r="K336" s="1">
        <f t="shared" si="43"/>
        <v>9</v>
      </c>
      <c r="L336" s="1">
        <f t="shared" si="44"/>
        <v>2004</v>
      </c>
      <c r="M336" s="1"/>
      <c r="N336" s="35" t="str">
        <f t="shared" si="45"/>
        <v>09</v>
      </c>
      <c r="O336" s="1" t="str">
        <f t="shared" si="46"/>
        <v>Sep</v>
      </c>
      <c r="P336" s="1" t="str">
        <f t="shared" si="40"/>
        <v>September</v>
      </c>
      <c r="S336" s="1">
        <f t="shared" si="47"/>
        <v>9</v>
      </c>
    </row>
    <row r="337" spans="1:19" customFormat="1" x14ac:dyDescent="0.3">
      <c r="A337" s="1" t="s">
        <v>18</v>
      </c>
      <c r="B337" s="39">
        <v>40928</v>
      </c>
      <c r="C337" s="36">
        <f t="shared" si="41"/>
        <v>1</v>
      </c>
      <c r="D337" s="36">
        <f t="shared" si="42"/>
        <v>2012</v>
      </c>
      <c r="E337" s="1"/>
      <c r="F337" s="1" t="s">
        <v>37</v>
      </c>
      <c r="G337" s="1" t="s">
        <v>33</v>
      </c>
      <c r="H337" s="6">
        <v>38249</v>
      </c>
      <c r="I337" s="1">
        <v>10664</v>
      </c>
      <c r="J337" s="7">
        <v>1288.3900000000001</v>
      </c>
      <c r="K337" s="1">
        <f t="shared" si="43"/>
        <v>9</v>
      </c>
      <c r="L337" s="1">
        <f t="shared" si="44"/>
        <v>2004</v>
      </c>
      <c r="M337" s="1"/>
      <c r="N337" s="35" t="str">
        <f t="shared" si="45"/>
        <v>09</v>
      </c>
      <c r="O337" s="1" t="str">
        <f t="shared" si="46"/>
        <v>Sep</v>
      </c>
      <c r="P337" s="1" t="str">
        <f t="shared" si="40"/>
        <v>September</v>
      </c>
      <c r="S337" s="1">
        <f t="shared" si="47"/>
        <v>9</v>
      </c>
    </row>
    <row r="338" spans="1:19" x14ac:dyDescent="0.3">
      <c r="A338" s="1" t="s">
        <v>17</v>
      </c>
      <c r="B338" s="39">
        <v>40927</v>
      </c>
      <c r="C338" s="36">
        <f t="shared" si="41"/>
        <v>1</v>
      </c>
      <c r="D338" s="36">
        <f t="shared" si="42"/>
        <v>2012</v>
      </c>
      <c r="F338" s="1" t="s">
        <v>37</v>
      </c>
      <c r="G338" s="1" t="s">
        <v>35</v>
      </c>
      <c r="H338" s="6">
        <v>38260</v>
      </c>
      <c r="I338" s="1">
        <v>10681</v>
      </c>
      <c r="J338" s="7">
        <v>1287.4000000000001</v>
      </c>
      <c r="K338" s="1">
        <f t="shared" si="43"/>
        <v>9</v>
      </c>
      <c r="L338" s="1">
        <f t="shared" si="44"/>
        <v>2004</v>
      </c>
      <c r="N338" s="35" t="str">
        <f t="shared" si="45"/>
        <v>09</v>
      </c>
      <c r="O338" s="1" t="str">
        <f t="shared" si="46"/>
        <v>Sep</v>
      </c>
      <c r="P338" s="1" t="str">
        <f t="shared" si="40"/>
        <v>September</v>
      </c>
      <c r="Q338" s="35"/>
      <c r="S338" s="1">
        <f t="shared" si="47"/>
        <v>9</v>
      </c>
    </row>
    <row r="339" spans="1:19" x14ac:dyDescent="0.3">
      <c r="A339" s="1" t="s">
        <v>16</v>
      </c>
      <c r="B339" s="39">
        <v>40926</v>
      </c>
      <c r="C339" s="36">
        <f t="shared" si="41"/>
        <v>1</v>
      </c>
      <c r="D339" s="36">
        <f t="shared" si="42"/>
        <v>2012</v>
      </c>
      <c r="F339" s="1" t="s">
        <v>37</v>
      </c>
      <c r="G339" s="1" t="s">
        <v>38</v>
      </c>
      <c r="H339" s="6">
        <v>38469</v>
      </c>
      <c r="I339" s="1">
        <v>11029</v>
      </c>
      <c r="J339" s="7">
        <v>1286.8</v>
      </c>
      <c r="K339" s="1">
        <f t="shared" si="43"/>
        <v>4</v>
      </c>
      <c r="L339" s="1">
        <f t="shared" si="44"/>
        <v>2005</v>
      </c>
      <c r="N339" s="35" t="str">
        <f t="shared" si="45"/>
        <v>04</v>
      </c>
      <c r="O339" s="1" t="str">
        <f t="shared" si="46"/>
        <v>Apr</v>
      </c>
      <c r="P339" s="1" t="str">
        <f t="shared" si="40"/>
        <v>April</v>
      </c>
      <c r="Q339" s="35"/>
      <c r="S339" s="1">
        <f t="shared" si="47"/>
        <v>4</v>
      </c>
    </row>
    <row r="340" spans="1:19" customFormat="1" x14ac:dyDescent="0.3">
      <c r="A340" s="26" t="s">
        <v>15</v>
      </c>
      <c r="B340" s="38">
        <v>40925</v>
      </c>
      <c r="C340" s="36">
        <f t="shared" si="41"/>
        <v>1</v>
      </c>
      <c r="D340" s="36">
        <f t="shared" si="42"/>
        <v>2012</v>
      </c>
      <c r="E340" s="1"/>
      <c r="F340" s="26" t="s">
        <v>37</v>
      </c>
      <c r="G340" s="26" t="s">
        <v>33</v>
      </c>
      <c r="H340" s="27">
        <v>38079</v>
      </c>
      <c r="I340" s="26">
        <v>10486</v>
      </c>
      <c r="J340" s="28">
        <v>1272</v>
      </c>
      <c r="K340" s="1">
        <f t="shared" si="43"/>
        <v>4</v>
      </c>
      <c r="L340" s="1">
        <f t="shared" si="44"/>
        <v>2004</v>
      </c>
      <c r="M340" s="1"/>
      <c r="N340" s="35" t="str">
        <f t="shared" si="45"/>
        <v>04</v>
      </c>
      <c r="O340" s="1" t="str">
        <f t="shared" si="46"/>
        <v>Apr</v>
      </c>
      <c r="P340" s="1" t="str">
        <f t="shared" si="40"/>
        <v>April</v>
      </c>
      <c r="S340" s="1">
        <f t="shared" si="47"/>
        <v>4</v>
      </c>
    </row>
    <row r="341" spans="1:19" customFormat="1" x14ac:dyDescent="0.3">
      <c r="A341" s="1" t="s">
        <v>14</v>
      </c>
      <c r="B341" s="39">
        <v>40924</v>
      </c>
      <c r="C341" s="36">
        <f t="shared" si="41"/>
        <v>1</v>
      </c>
      <c r="D341" s="36">
        <f t="shared" si="42"/>
        <v>2012</v>
      </c>
      <c r="E341" s="1"/>
      <c r="F341" s="1" t="s">
        <v>37</v>
      </c>
      <c r="G341" s="1" t="s">
        <v>33</v>
      </c>
      <c r="H341" s="6">
        <v>38289</v>
      </c>
      <c r="I341" s="1">
        <v>10717</v>
      </c>
      <c r="J341" s="7">
        <v>1270.75</v>
      </c>
      <c r="K341" s="1">
        <f t="shared" si="43"/>
        <v>10</v>
      </c>
      <c r="L341" s="1">
        <f t="shared" si="44"/>
        <v>2004</v>
      </c>
      <c r="M341" s="1"/>
      <c r="N341" s="35" t="str">
        <f t="shared" si="45"/>
        <v>10</v>
      </c>
      <c r="O341" s="1" t="str">
        <f t="shared" si="46"/>
        <v>Oct</v>
      </c>
      <c r="P341" s="1" t="str">
        <f t="shared" si="40"/>
        <v>October</v>
      </c>
      <c r="S341" s="1">
        <f t="shared" si="47"/>
        <v>10</v>
      </c>
    </row>
    <row r="342" spans="1:19" customFormat="1" x14ac:dyDescent="0.3">
      <c r="A342" s="1" t="s">
        <v>13</v>
      </c>
      <c r="B342" s="39">
        <v>40923</v>
      </c>
      <c r="C342" s="36">
        <f t="shared" si="41"/>
        <v>1</v>
      </c>
      <c r="D342" s="36">
        <f t="shared" si="42"/>
        <v>2012</v>
      </c>
      <c r="E342" s="1"/>
      <c r="F342" s="1" t="s">
        <v>37</v>
      </c>
      <c r="G342" s="1" t="s">
        <v>33</v>
      </c>
      <c r="H342" s="6">
        <v>38256</v>
      </c>
      <c r="I342" s="1">
        <v>10680</v>
      </c>
      <c r="J342" s="7">
        <v>1261.8800000000001</v>
      </c>
      <c r="K342" s="1">
        <f t="shared" si="43"/>
        <v>9</v>
      </c>
      <c r="L342" s="1">
        <f t="shared" si="44"/>
        <v>2004</v>
      </c>
      <c r="M342" s="1"/>
      <c r="N342" s="35" t="str">
        <f t="shared" si="45"/>
        <v>09</v>
      </c>
      <c r="O342" s="1" t="str">
        <f t="shared" si="46"/>
        <v>Sep</v>
      </c>
      <c r="P342" s="1" t="str">
        <f t="shared" si="40"/>
        <v>September</v>
      </c>
      <c r="S342" s="1">
        <f t="shared" si="47"/>
        <v>9</v>
      </c>
    </row>
    <row r="343" spans="1:19" x14ac:dyDescent="0.3">
      <c r="A343" s="1" t="s">
        <v>12</v>
      </c>
      <c r="B343" s="39">
        <v>40922</v>
      </c>
      <c r="C343" s="36">
        <f t="shared" si="41"/>
        <v>1</v>
      </c>
      <c r="D343" s="36">
        <f t="shared" si="42"/>
        <v>2012</v>
      </c>
      <c r="F343" s="1" t="s">
        <v>37</v>
      </c>
      <c r="G343" s="1" t="s">
        <v>35</v>
      </c>
      <c r="H343" s="6">
        <v>38206</v>
      </c>
      <c r="I343" s="1">
        <v>10619</v>
      </c>
      <c r="J343" s="7">
        <v>1260</v>
      </c>
      <c r="K343" s="1">
        <f t="shared" si="43"/>
        <v>8</v>
      </c>
      <c r="L343" s="1">
        <f t="shared" si="44"/>
        <v>2004</v>
      </c>
      <c r="N343" s="35" t="str">
        <f t="shared" si="45"/>
        <v>08</v>
      </c>
      <c r="O343" s="1" t="str">
        <f t="shared" si="46"/>
        <v>Aug</v>
      </c>
      <c r="P343" s="1" t="str">
        <f t="shared" si="40"/>
        <v>August</v>
      </c>
      <c r="Q343" s="35"/>
      <c r="S343" s="1">
        <f t="shared" si="47"/>
        <v>8</v>
      </c>
    </row>
    <row r="344" spans="1:19" customFormat="1" x14ac:dyDescent="0.3">
      <c r="A344" s="26" t="s">
        <v>11</v>
      </c>
      <c r="B344" s="38">
        <v>40921</v>
      </c>
      <c r="C344" s="36">
        <f t="shared" si="41"/>
        <v>1</v>
      </c>
      <c r="D344" s="36">
        <f t="shared" si="42"/>
        <v>2012</v>
      </c>
      <c r="E344" s="1"/>
      <c r="F344" s="26" t="s">
        <v>29</v>
      </c>
      <c r="G344" s="26" t="s">
        <v>30</v>
      </c>
      <c r="H344" s="27">
        <v>38067</v>
      </c>
      <c r="I344" s="26">
        <v>10474</v>
      </c>
      <c r="J344" s="28">
        <v>1249.0999999999999</v>
      </c>
      <c r="K344" s="1">
        <f t="shared" si="43"/>
        <v>3</v>
      </c>
      <c r="L344" s="1">
        <f t="shared" si="44"/>
        <v>2004</v>
      </c>
      <c r="M344" s="1"/>
      <c r="N344" s="35" t="str">
        <f t="shared" si="45"/>
        <v>03</v>
      </c>
      <c r="O344" s="1" t="str">
        <f t="shared" si="46"/>
        <v>Mar</v>
      </c>
      <c r="P344" s="1" t="str">
        <f t="shared" si="40"/>
        <v>March</v>
      </c>
      <c r="S344" s="1">
        <f t="shared" si="47"/>
        <v>3</v>
      </c>
    </row>
    <row r="345" spans="1:19" x14ac:dyDescent="0.3">
      <c r="A345" s="1" t="s">
        <v>18</v>
      </c>
      <c r="B345" s="39">
        <v>40920</v>
      </c>
      <c r="C345" s="36">
        <f t="shared" si="41"/>
        <v>1</v>
      </c>
      <c r="D345" s="36">
        <f t="shared" si="42"/>
        <v>2012</v>
      </c>
      <c r="F345" s="1" t="s">
        <v>37</v>
      </c>
      <c r="G345" s="1" t="s">
        <v>38</v>
      </c>
      <c r="H345" s="6">
        <v>38154</v>
      </c>
      <c r="I345" s="1">
        <v>10564</v>
      </c>
      <c r="J345" s="7">
        <v>1234.05</v>
      </c>
      <c r="K345" s="1">
        <f t="shared" si="43"/>
        <v>6</v>
      </c>
      <c r="L345" s="1">
        <f t="shared" si="44"/>
        <v>2004</v>
      </c>
      <c r="N345" s="35" t="str">
        <f t="shared" si="45"/>
        <v>06</v>
      </c>
      <c r="O345" s="1" t="str">
        <f t="shared" si="46"/>
        <v>Jun</v>
      </c>
      <c r="P345" s="1" t="str">
        <f t="shared" si="40"/>
        <v>June</v>
      </c>
      <c r="Q345" s="35"/>
      <c r="S345" s="1">
        <f t="shared" si="47"/>
        <v>6</v>
      </c>
    </row>
    <row r="346" spans="1:19" x14ac:dyDescent="0.3">
      <c r="A346" s="1" t="s">
        <v>17</v>
      </c>
      <c r="B346" s="39">
        <v>40919</v>
      </c>
      <c r="C346" s="36">
        <f t="shared" si="41"/>
        <v>1</v>
      </c>
      <c r="D346" s="36">
        <f t="shared" si="42"/>
        <v>2012</v>
      </c>
      <c r="F346" s="1" t="s">
        <v>37</v>
      </c>
      <c r="G346" s="1" t="s">
        <v>35</v>
      </c>
      <c r="H346" s="6">
        <v>38291</v>
      </c>
      <c r="I346" s="1">
        <v>10712</v>
      </c>
      <c r="J346" s="7">
        <v>1233.48</v>
      </c>
      <c r="K346" s="1">
        <f t="shared" si="43"/>
        <v>10</v>
      </c>
      <c r="L346" s="1">
        <f t="shared" si="44"/>
        <v>2004</v>
      </c>
      <c r="N346" s="35" t="str">
        <f t="shared" si="45"/>
        <v>10</v>
      </c>
      <c r="O346" s="1" t="str">
        <f t="shared" si="46"/>
        <v>Oct</v>
      </c>
      <c r="P346" s="1" t="str">
        <f t="shared" si="40"/>
        <v>October</v>
      </c>
      <c r="Q346" s="35"/>
      <c r="S346" s="1">
        <f t="shared" si="47"/>
        <v>10</v>
      </c>
    </row>
    <row r="347" spans="1:19" customFormat="1" x14ac:dyDescent="0.3">
      <c r="A347" s="26" t="s">
        <v>16</v>
      </c>
      <c r="B347" s="38">
        <v>40918</v>
      </c>
      <c r="C347" s="36">
        <f t="shared" si="41"/>
        <v>1</v>
      </c>
      <c r="D347" s="36">
        <f t="shared" si="42"/>
        <v>2012</v>
      </c>
      <c r="E347" s="1"/>
      <c r="F347" s="26" t="s">
        <v>37</v>
      </c>
      <c r="G347" s="26" t="s">
        <v>32</v>
      </c>
      <c r="H347" s="27">
        <v>37975</v>
      </c>
      <c r="I347" s="26">
        <v>10388</v>
      </c>
      <c r="J347" s="28">
        <v>1228.8</v>
      </c>
      <c r="K347" s="1">
        <f t="shared" si="43"/>
        <v>12</v>
      </c>
      <c r="L347" s="1">
        <f t="shared" si="44"/>
        <v>2003</v>
      </c>
      <c r="M347" s="1"/>
      <c r="N347" s="35" t="str">
        <f t="shared" si="45"/>
        <v>12</v>
      </c>
      <c r="O347" s="1" t="str">
        <f t="shared" si="46"/>
        <v>Dec</v>
      </c>
      <c r="P347" s="1" t="str">
        <f t="shared" si="40"/>
        <v>December</v>
      </c>
      <c r="S347" s="1">
        <f t="shared" si="47"/>
        <v>12</v>
      </c>
    </row>
    <row r="348" spans="1:19" x14ac:dyDescent="0.3">
      <c r="A348" s="1" t="s">
        <v>15</v>
      </c>
      <c r="B348" s="39">
        <v>40917</v>
      </c>
      <c r="C348" s="36">
        <f t="shared" si="41"/>
        <v>1</v>
      </c>
      <c r="D348" s="36">
        <f t="shared" si="42"/>
        <v>2012</v>
      </c>
      <c r="F348" s="1" t="s">
        <v>29</v>
      </c>
      <c r="G348" s="1" t="s">
        <v>39</v>
      </c>
      <c r="H348" s="6">
        <v>38240</v>
      </c>
      <c r="I348" s="1">
        <v>10659</v>
      </c>
      <c r="J348" s="7">
        <v>1227.02</v>
      </c>
      <c r="K348" s="1">
        <f t="shared" si="43"/>
        <v>9</v>
      </c>
      <c r="L348" s="1">
        <f t="shared" si="44"/>
        <v>2004</v>
      </c>
      <c r="N348" s="35" t="str">
        <f t="shared" si="45"/>
        <v>09</v>
      </c>
      <c r="O348" s="1" t="str">
        <f t="shared" si="46"/>
        <v>Sep</v>
      </c>
      <c r="P348" s="1" t="str">
        <f t="shared" si="40"/>
        <v>September</v>
      </c>
      <c r="Q348" s="35"/>
      <c r="S348" s="1">
        <f t="shared" si="47"/>
        <v>9</v>
      </c>
    </row>
    <row r="349" spans="1:19" customFormat="1" x14ac:dyDescent="0.3">
      <c r="A349" s="26" t="s">
        <v>14</v>
      </c>
      <c r="B349" s="38">
        <v>40916</v>
      </c>
      <c r="C349" s="36">
        <f t="shared" si="41"/>
        <v>1</v>
      </c>
      <c r="D349" s="36">
        <f t="shared" si="42"/>
        <v>2012</v>
      </c>
      <c r="E349" s="1"/>
      <c r="F349" s="26" t="s">
        <v>29</v>
      </c>
      <c r="G349" s="26" t="s">
        <v>31</v>
      </c>
      <c r="H349" s="27">
        <v>38401</v>
      </c>
      <c r="I349" s="26">
        <v>10885</v>
      </c>
      <c r="J349" s="28">
        <v>1209</v>
      </c>
      <c r="K349" s="1">
        <f t="shared" si="43"/>
        <v>2</v>
      </c>
      <c r="L349" s="1">
        <f t="shared" si="44"/>
        <v>2005</v>
      </c>
      <c r="M349" s="1"/>
      <c r="N349" s="35" t="str">
        <f t="shared" si="45"/>
        <v>02</v>
      </c>
      <c r="O349" s="1" t="str">
        <f t="shared" si="46"/>
        <v>Feb</v>
      </c>
      <c r="P349" s="1" t="str">
        <f t="shared" si="40"/>
        <v>February</v>
      </c>
      <c r="S349" s="1">
        <f t="shared" si="47"/>
        <v>2</v>
      </c>
    </row>
    <row r="350" spans="1:19" customFormat="1" x14ac:dyDescent="0.3">
      <c r="A350" s="1" t="s">
        <v>13</v>
      </c>
      <c r="B350" s="39">
        <v>40915</v>
      </c>
      <c r="C350" s="36">
        <f t="shared" si="41"/>
        <v>1</v>
      </c>
      <c r="D350" s="36">
        <f t="shared" si="42"/>
        <v>2012</v>
      </c>
      <c r="E350" s="1"/>
      <c r="F350" s="1" t="s">
        <v>37</v>
      </c>
      <c r="G350" s="1" t="s">
        <v>32</v>
      </c>
      <c r="H350" s="6">
        <v>37846</v>
      </c>
      <c r="I350" s="1">
        <v>10277</v>
      </c>
      <c r="J350" s="7">
        <v>1200.8</v>
      </c>
      <c r="K350" s="1">
        <f t="shared" si="43"/>
        <v>8</v>
      </c>
      <c r="L350" s="1">
        <f t="shared" si="44"/>
        <v>2003</v>
      </c>
      <c r="M350" s="1"/>
      <c r="N350" s="35" t="str">
        <f t="shared" si="45"/>
        <v>08</v>
      </c>
      <c r="O350" s="1" t="str">
        <f t="shared" si="46"/>
        <v>Aug</v>
      </c>
      <c r="P350" s="1" t="str">
        <f t="shared" si="40"/>
        <v>August</v>
      </c>
      <c r="S350" s="1">
        <f t="shared" si="47"/>
        <v>8</v>
      </c>
    </row>
    <row r="351" spans="1:19" customFormat="1" x14ac:dyDescent="0.3">
      <c r="A351" s="1" t="s">
        <v>12</v>
      </c>
      <c r="B351" s="39">
        <v>40914</v>
      </c>
      <c r="C351" s="36">
        <f t="shared" si="41"/>
        <v>1</v>
      </c>
      <c r="D351" s="36">
        <f t="shared" si="42"/>
        <v>2012</v>
      </c>
      <c r="E351" s="1"/>
      <c r="F351" s="1" t="s">
        <v>29</v>
      </c>
      <c r="G351" s="1" t="s">
        <v>31</v>
      </c>
      <c r="H351" s="6">
        <v>38452</v>
      </c>
      <c r="I351" s="1">
        <v>10999</v>
      </c>
      <c r="J351" s="7">
        <v>1197.95</v>
      </c>
      <c r="K351" s="1">
        <f t="shared" si="43"/>
        <v>4</v>
      </c>
      <c r="L351" s="1">
        <f t="shared" si="44"/>
        <v>2005</v>
      </c>
      <c r="M351" s="1"/>
      <c r="N351" s="35" t="str">
        <f t="shared" si="45"/>
        <v>04</v>
      </c>
      <c r="O351" s="1" t="str">
        <f t="shared" si="46"/>
        <v>Apr</v>
      </c>
      <c r="P351" s="1" t="str">
        <f t="shared" si="40"/>
        <v>April</v>
      </c>
      <c r="S351" s="1">
        <f t="shared" si="47"/>
        <v>4</v>
      </c>
    </row>
    <row r="352" spans="1:19" customFormat="1" x14ac:dyDescent="0.3">
      <c r="A352" s="1" t="s">
        <v>11</v>
      </c>
      <c r="B352" s="39">
        <v>40913</v>
      </c>
      <c r="C352" s="36">
        <f t="shared" si="41"/>
        <v>1</v>
      </c>
      <c r="D352" s="36">
        <f t="shared" si="42"/>
        <v>2012</v>
      </c>
      <c r="E352" s="1"/>
      <c r="F352" s="1" t="s">
        <v>37</v>
      </c>
      <c r="G352" s="1" t="s">
        <v>33</v>
      </c>
      <c r="H352" s="6">
        <v>38448</v>
      </c>
      <c r="I352" s="1">
        <v>10995</v>
      </c>
      <c r="J352" s="7">
        <v>1196</v>
      </c>
      <c r="K352" s="1">
        <f t="shared" si="43"/>
        <v>4</v>
      </c>
      <c r="L352" s="1">
        <f t="shared" si="44"/>
        <v>2005</v>
      </c>
      <c r="M352" s="1"/>
      <c r="N352" s="35" t="str">
        <f t="shared" si="45"/>
        <v>04</v>
      </c>
      <c r="O352" s="1" t="str">
        <f t="shared" si="46"/>
        <v>Apr</v>
      </c>
      <c r="P352" s="1" t="str">
        <f t="shared" si="40"/>
        <v>April</v>
      </c>
      <c r="S352" s="1">
        <f t="shared" si="47"/>
        <v>4</v>
      </c>
    </row>
    <row r="353" spans="1:19" x14ac:dyDescent="0.3">
      <c r="A353" s="1" t="s">
        <v>18</v>
      </c>
      <c r="B353" s="39">
        <v>40912</v>
      </c>
      <c r="C353" s="36">
        <f t="shared" si="41"/>
        <v>1</v>
      </c>
      <c r="D353" s="36">
        <f t="shared" si="42"/>
        <v>2012</v>
      </c>
      <c r="F353" s="1" t="s">
        <v>37</v>
      </c>
      <c r="G353" s="1" t="s">
        <v>36</v>
      </c>
      <c r="H353" s="6">
        <v>38013</v>
      </c>
      <c r="I353" s="1">
        <v>10421</v>
      </c>
      <c r="J353" s="7">
        <v>1194.27</v>
      </c>
      <c r="K353" s="1">
        <f t="shared" si="43"/>
        <v>1</v>
      </c>
      <c r="L353" s="1">
        <f t="shared" si="44"/>
        <v>2004</v>
      </c>
      <c r="N353" s="35" t="str">
        <f t="shared" si="45"/>
        <v>01</v>
      </c>
      <c r="O353" s="1" t="str">
        <f t="shared" si="46"/>
        <v>Jan</v>
      </c>
      <c r="P353" s="1" t="str">
        <f t="shared" si="40"/>
        <v>January</v>
      </c>
      <c r="Q353" s="35"/>
      <c r="S353" s="1">
        <f t="shared" si="47"/>
        <v>1</v>
      </c>
    </row>
    <row r="354" spans="1:19" customFormat="1" x14ac:dyDescent="0.3">
      <c r="A354" s="26" t="s">
        <v>17</v>
      </c>
      <c r="B354" s="38">
        <v>40911</v>
      </c>
      <c r="C354" s="36">
        <f t="shared" si="41"/>
        <v>1</v>
      </c>
      <c r="D354" s="36">
        <f t="shared" si="42"/>
        <v>2012</v>
      </c>
      <c r="E354" s="1"/>
      <c r="F354" s="26" t="s">
        <v>37</v>
      </c>
      <c r="G354" s="26" t="s">
        <v>32</v>
      </c>
      <c r="H354" s="27">
        <v>38016</v>
      </c>
      <c r="I354" s="26">
        <v>10407</v>
      </c>
      <c r="J354" s="28">
        <v>1194</v>
      </c>
      <c r="K354" s="1">
        <f t="shared" si="43"/>
        <v>1</v>
      </c>
      <c r="L354" s="1">
        <f t="shared" si="44"/>
        <v>2004</v>
      </c>
      <c r="M354" s="1"/>
      <c r="N354" s="35" t="str">
        <f t="shared" si="45"/>
        <v>01</v>
      </c>
      <c r="O354" s="1" t="str">
        <f t="shared" si="46"/>
        <v>Jan</v>
      </c>
      <c r="P354" s="1" t="str">
        <f t="shared" si="40"/>
        <v>January</v>
      </c>
      <c r="S354" s="1">
        <f t="shared" si="47"/>
        <v>1</v>
      </c>
    </row>
    <row r="355" spans="1:19" x14ac:dyDescent="0.3">
      <c r="A355" s="1" t="s">
        <v>16</v>
      </c>
      <c r="B355" s="39">
        <v>40910</v>
      </c>
      <c r="C355" s="36">
        <f t="shared" si="41"/>
        <v>1</v>
      </c>
      <c r="D355" s="36">
        <f t="shared" si="42"/>
        <v>2012</v>
      </c>
      <c r="F355" s="1" t="s">
        <v>37</v>
      </c>
      <c r="G355" s="1" t="s">
        <v>38</v>
      </c>
      <c r="H355" s="6">
        <v>38358</v>
      </c>
      <c r="I355" s="1">
        <v>10803</v>
      </c>
      <c r="J355" s="7">
        <v>1193.01</v>
      </c>
      <c r="K355" s="1">
        <f t="shared" si="43"/>
        <v>1</v>
      </c>
      <c r="L355" s="1">
        <f t="shared" si="44"/>
        <v>2005</v>
      </c>
      <c r="N355" s="35" t="str">
        <f t="shared" si="45"/>
        <v>01</v>
      </c>
      <c r="O355" s="1" t="str">
        <f t="shared" si="46"/>
        <v>Jan</v>
      </c>
      <c r="P355" s="1" t="str">
        <f t="shared" si="40"/>
        <v>January</v>
      </c>
      <c r="Q355" s="35"/>
      <c r="S355" s="1">
        <f t="shared" si="47"/>
        <v>1</v>
      </c>
    </row>
    <row r="356" spans="1:19" x14ac:dyDescent="0.3">
      <c r="A356" s="1" t="s">
        <v>15</v>
      </c>
      <c r="B356" s="39">
        <v>40909</v>
      </c>
      <c r="C356" s="36">
        <f t="shared" si="41"/>
        <v>1</v>
      </c>
      <c r="D356" s="36">
        <f t="shared" si="42"/>
        <v>2012</v>
      </c>
      <c r="F356" s="1" t="s">
        <v>29</v>
      </c>
      <c r="G356" s="1" t="s">
        <v>39</v>
      </c>
      <c r="H356" s="6">
        <v>37905</v>
      </c>
      <c r="I356" s="1">
        <v>10319</v>
      </c>
      <c r="J356" s="7">
        <v>1191.2</v>
      </c>
      <c r="K356" s="1">
        <f t="shared" si="43"/>
        <v>10</v>
      </c>
      <c r="L356" s="1">
        <f t="shared" si="44"/>
        <v>2003</v>
      </c>
      <c r="N356" s="35" t="str">
        <f t="shared" si="45"/>
        <v>10</v>
      </c>
      <c r="O356" s="1" t="str">
        <f t="shared" si="46"/>
        <v>Oct</v>
      </c>
      <c r="P356" s="1" t="str">
        <f t="shared" si="40"/>
        <v>October</v>
      </c>
      <c r="Q356" s="35"/>
      <c r="S356" s="1">
        <f t="shared" si="47"/>
        <v>10</v>
      </c>
    </row>
    <row r="357" spans="1:19" x14ac:dyDescent="0.3">
      <c r="A357" s="1" t="s">
        <v>14</v>
      </c>
      <c r="B357" s="39">
        <v>40908</v>
      </c>
      <c r="C357" s="36">
        <f t="shared" si="41"/>
        <v>12</v>
      </c>
      <c r="D357" s="36">
        <f t="shared" si="42"/>
        <v>2011</v>
      </c>
      <c r="F357" s="1" t="s">
        <v>37</v>
      </c>
      <c r="G357" s="1" t="s">
        <v>36</v>
      </c>
      <c r="H357" s="6">
        <v>38220</v>
      </c>
      <c r="I357" s="1">
        <v>10627</v>
      </c>
      <c r="J357" s="7">
        <v>1185.75</v>
      </c>
      <c r="K357" s="1">
        <f t="shared" si="43"/>
        <v>8</v>
      </c>
      <c r="L357" s="1">
        <f t="shared" si="44"/>
        <v>2004</v>
      </c>
      <c r="N357" s="35" t="str">
        <f t="shared" si="45"/>
        <v>08</v>
      </c>
      <c r="O357" s="1" t="str">
        <f t="shared" si="46"/>
        <v>Aug</v>
      </c>
      <c r="P357" s="1" t="str">
        <f t="shared" si="40"/>
        <v>August</v>
      </c>
      <c r="Q357" s="35"/>
      <c r="S357" s="1">
        <f t="shared" si="47"/>
        <v>8</v>
      </c>
    </row>
    <row r="358" spans="1:19" x14ac:dyDescent="0.3">
      <c r="A358" s="1" t="s">
        <v>13</v>
      </c>
      <c r="B358" s="39">
        <v>40907</v>
      </c>
      <c r="C358" s="36">
        <f t="shared" si="41"/>
        <v>12</v>
      </c>
      <c r="D358" s="36">
        <f t="shared" si="42"/>
        <v>2011</v>
      </c>
      <c r="F358" s="1" t="s">
        <v>37</v>
      </c>
      <c r="G358" s="1" t="s">
        <v>36</v>
      </c>
      <c r="H358" s="6">
        <v>38211</v>
      </c>
      <c r="I358" s="1">
        <v>10596</v>
      </c>
      <c r="J358" s="7">
        <v>1180.8800000000001</v>
      </c>
      <c r="K358" s="1">
        <f t="shared" si="43"/>
        <v>8</v>
      </c>
      <c r="L358" s="1">
        <f t="shared" si="44"/>
        <v>2004</v>
      </c>
      <c r="N358" s="35" t="str">
        <f t="shared" si="45"/>
        <v>08</v>
      </c>
      <c r="O358" s="1" t="str">
        <f t="shared" si="46"/>
        <v>Aug</v>
      </c>
      <c r="P358" s="1" t="str">
        <f t="shared" si="40"/>
        <v>August</v>
      </c>
      <c r="Q358" s="35"/>
      <c r="S358" s="1">
        <f t="shared" si="47"/>
        <v>8</v>
      </c>
    </row>
    <row r="359" spans="1:19" customFormat="1" x14ac:dyDescent="0.3">
      <c r="A359" s="26" t="s">
        <v>12</v>
      </c>
      <c r="B359" s="38">
        <v>40906</v>
      </c>
      <c r="C359" s="36">
        <f t="shared" si="41"/>
        <v>12</v>
      </c>
      <c r="D359" s="36">
        <f t="shared" si="42"/>
        <v>2011</v>
      </c>
      <c r="E359" s="1"/>
      <c r="F359" s="26" t="s">
        <v>37</v>
      </c>
      <c r="G359" s="26" t="s">
        <v>32</v>
      </c>
      <c r="H359" s="27">
        <v>37845</v>
      </c>
      <c r="I359" s="26">
        <v>10265</v>
      </c>
      <c r="J359" s="28">
        <v>1176</v>
      </c>
      <c r="K359" s="1">
        <f t="shared" si="43"/>
        <v>8</v>
      </c>
      <c r="L359" s="1">
        <f t="shared" si="44"/>
        <v>2003</v>
      </c>
      <c r="M359" s="1"/>
      <c r="N359" s="35" t="str">
        <f t="shared" si="45"/>
        <v>08</v>
      </c>
      <c r="O359" s="1" t="str">
        <f t="shared" si="46"/>
        <v>Aug</v>
      </c>
      <c r="P359" s="1" t="str">
        <f t="shared" si="40"/>
        <v>August</v>
      </c>
      <c r="S359" s="1">
        <f t="shared" si="47"/>
        <v>8</v>
      </c>
    </row>
    <row r="360" spans="1:19" customFormat="1" x14ac:dyDescent="0.3">
      <c r="A360" s="1" t="s">
        <v>11</v>
      </c>
      <c r="B360" s="39">
        <v>40905</v>
      </c>
      <c r="C360" s="36">
        <f t="shared" si="41"/>
        <v>12</v>
      </c>
      <c r="D360" s="36">
        <f t="shared" si="42"/>
        <v>2011</v>
      </c>
      <c r="E360" s="1"/>
      <c r="F360" s="1" t="s">
        <v>29</v>
      </c>
      <c r="G360" s="1" t="s">
        <v>31</v>
      </c>
      <c r="H360" s="6">
        <v>38423</v>
      </c>
      <c r="I360" s="1">
        <v>10929</v>
      </c>
      <c r="J360" s="7">
        <v>1174.75</v>
      </c>
      <c r="K360" s="1">
        <f t="shared" si="43"/>
        <v>3</v>
      </c>
      <c r="L360" s="1">
        <f t="shared" si="44"/>
        <v>2005</v>
      </c>
      <c r="M360" s="1"/>
      <c r="N360" s="35" t="str">
        <f t="shared" si="45"/>
        <v>03</v>
      </c>
      <c r="O360" s="1" t="str">
        <f t="shared" si="46"/>
        <v>Mar</v>
      </c>
      <c r="P360" s="1" t="str">
        <f t="shared" si="40"/>
        <v>March</v>
      </c>
      <c r="S360" s="1">
        <f t="shared" si="47"/>
        <v>3</v>
      </c>
    </row>
    <row r="361" spans="1:19" x14ac:dyDescent="0.3">
      <c r="A361" s="1" t="s">
        <v>18</v>
      </c>
      <c r="B361" s="39">
        <v>40904</v>
      </c>
      <c r="C361" s="36">
        <f t="shared" si="41"/>
        <v>12</v>
      </c>
      <c r="D361" s="36">
        <f t="shared" si="42"/>
        <v>2011</v>
      </c>
      <c r="F361" s="1" t="s">
        <v>37</v>
      </c>
      <c r="G361" s="1" t="s">
        <v>38</v>
      </c>
      <c r="H361" s="6">
        <v>37860</v>
      </c>
      <c r="I361" s="1">
        <v>10284</v>
      </c>
      <c r="J361" s="7">
        <v>1170.3699999999999</v>
      </c>
      <c r="K361" s="1">
        <f t="shared" si="43"/>
        <v>8</v>
      </c>
      <c r="L361" s="1">
        <f t="shared" si="44"/>
        <v>2003</v>
      </c>
      <c r="N361" s="35" t="str">
        <f t="shared" si="45"/>
        <v>08</v>
      </c>
      <c r="O361" s="1" t="str">
        <f t="shared" si="46"/>
        <v>Aug</v>
      </c>
      <c r="P361" s="1" t="str">
        <f t="shared" si="40"/>
        <v>August</v>
      </c>
      <c r="Q361" s="35"/>
      <c r="S361" s="1">
        <f t="shared" si="47"/>
        <v>8</v>
      </c>
    </row>
    <row r="362" spans="1:19" x14ac:dyDescent="0.3">
      <c r="A362" s="1" t="s">
        <v>17</v>
      </c>
      <c r="B362" s="39">
        <v>40903</v>
      </c>
      <c r="C362" s="36">
        <f t="shared" si="41"/>
        <v>12</v>
      </c>
      <c r="D362" s="36">
        <f t="shared" si="42"/>
        <v>2011</v>
      </c>
      <c r="F362" s="1" t="s">
        <v>37</v>
      </c>
      <c r="G362" s="1" t="s">
        <v>38</v>
      </c>
      <c r="H362" s="6">
        <v>37911</v>
      </c>
      <c r="I362" s="1">
        <v>10328</v>
      </c>
      <c r="J362" s="7">
        <v>1168</v>
      </c>
      <c r="K362" s="1">
        <f t="shared" si="43"/>
        <v>10</v>
      </c>
      <c r="L362" s="1">
        <f t="shared" si="44"/>
        <v>2003</v>
      </c>
      <c r="N362" s="35" t="str">
        <f t="shared" si="45"/>
        <v>10</v>
      </c>
      <c r="O362" s="1" t="str">
        <f t="shared" si="46"/>
        <v>Oct</v>
      </c>
      <c r="P362" s="1" t="str">
        <f t="shared" si="40"/>
        <v>October</v>
      </c>
      <c r="Q362" s="35"/>
      <c r="S362" s="1">
        <f t="shared" si="47"/>
        <v>10</v>
      </c>
    </row>
    <row r="363" spans="1:19" customFormat="1" x14ac:dyDescent="0.3">
      <c r="A363" s="26" t="s">
        <v>16</v>
      </c>
      <c r="B363" s="38">
        <v>40902</v>
      </c>
      <c r="C363" s="36">
        <f t="shared" si="41"/>
        <v>12</v>
      </c>
      <c r="D363" s="36">
        <f t="shared" si="42"/>
        <v>2011</v>
      </c>
      <c r="E363" s="1"/>
      <c r="F363" s="26" t="s">
        <v>37</v>
      </c>
      <c r="G363" s="26" t="s">
        <v>33</v>
      </c>
      <c r="H363" s="27">
        <v>37957</v>
      </c>
      <c r="I363" s="26">
        <v>10357</v>
      </c>
      <c r="J363" s="28">
        <v>1167.68</v>
      </c>
      <c r="K363" s="1">
        <f t="shared" si="43"/>
        <v>12</v>
      </c>
      <c r="L363" s="1">
        <f t="shared" si="44"/>
        <v>2003</v>
      </c>
      <c r="M363" s="1"/>
      <c r="N363" s="35" t="str">
        <f t="shared" si="45"/>
        <v>12</v>
      </c>
      <c r="O363" s="1" t="str">
        <f t="shared" si="46"/>
        <v>Dec</v>
      </c>
      <c r="P363" s="1" t="str">
        <f t="shared" si="40"/>
        <v>December</v>
      </c>
      <c r="S363" s="1">
        <f t="shared" si="47"/>
        <v>12</v>
      </c>
    </row>
    <row r="364" spans="1:19" customFormat="1" x14ac:dyDescent="0.3">
      <c r="A364" s="1" t="s">
        <v>15</v>
      </c>
      <c r="B364" s="39">
        <v>40901</v>
      </c>
      <c r="C364" s="36">
        <f t="shared" si="41"/>
        <v>12</v>
      </c>
      <c r="D364" s="36">
        <f t="shared" si="42"/>
        <v>2011</v>
      </c>
      <c r="E364" s="1"/>
      <c r="F364" s="1" t="s">
        <v>29</v>
      </c>
      <c r="G364" s="1" t="s">
        <v>34</v>
      </c>
      <c r="H364" s="6">
        <v>38144</v>
      </c>
      <c r="I364" s="1">
        <v>10557</v>
      </c>
      <c r="J364" s="7">
        <v>1152.5</v>
      </c>
      <c r="K364" s="1">
        <f t="shared" si="43"/>
        <v>6</v>
      </c>
      <c r="L364" s="1">
        <f t="shared" si="44"/>
        <v>2004</v>
      </c>
      <c r="M364" s="1"/>
      <c r="N364" s="35" t="str">
        <f t="shared" si="45"/>
        <v>06</v>
      </c>
      <c r="O364" s="1" t="str">
        <f t="shared" si="46"/>
        <v>Jun</v>
      </c>
      <c r="P364" s="1" t="str">
        <f t="shared" si="40"/>
        <v>June</v>
      </c>
      <c r="S364" s="1">
        <f t="shared" si="47"/>
        <v>6</v>
      </c>
    </row>
    <row r="365" spans="1:19" x14ac:dyDescent="0.3">
      <c r="A365" s="1" t="s">
        <v>14</v>
      </c>
      <c r="B365" s="39">
        <v>40900</v>
      </c>
      <c r="C365" s="36">
        <f t="shared" si="41"/>
        <v>12</v>
      </c>
      <c r="D365" s="36">
        <f t="shared" si="42"/>
        <v>2011</v>
      </c>
      <c r="F365" s="1" t="s">
        <v>37</v>
      </c>
      <c r="G365" s="1" t="s">
        <v>38</v>
      </c>
      <c r="H365" s="6">
        <v>38122</v>
      </c>
      <c r="I365" s="1">
        <v>10526</v>
      </c>
      <c r="J365" s="7">
        <v>1151.4000000000001</v>
      </c>
      <c r="K365" s="1">
        <f t="shared" si="43"/>
        <v>5</v>
      </c>
      <c r="L365" s="1">
        <f t="shared" si="44"/>
        <v>2004</v>
      </c>
      <c r="N365" s="35" t="str">
        <f t="shared" si="45"/>
        <v>05</v>
      </c>
      <c r="O365" s="1" t="str">
        <f t="shared" si="46"/>
        <v>May</v>
      </c>
      <c r="P365" s="1" t="str">
        <f t="shared" si="40"/>
        <v>May</v>
      </c>
      <c r="Q365" s="35"/>
      <c r="S365" s="1">
        <f t="shared" si="47"/>
        <v>5</v>
      </c>
    </row>
    <row r="366" spans="1:19" x14ac:dyDescent="0.3">
      <c r="A366" s="1" t="s">
        <v>13</v>
      </c>
      <c r="B366" s="39">
        <v>40899</v>
      </c>
      <c r="C366" s="36">
        <f t="shared" si="41"/>
        <v>12</v>
      </c>
      <c r="D366" s="36">
        <f t="shared" si="42"/>
        <v>2011</v>
      </c>
      <c r="F366" s="1" t="s">
        <v>37</v>
      </c>
      <c r="G366" s="1" t="s">
        <v>35</v>
      </c>
      <c r="H366" s="6">
        <v>38365</v>
      </c>
      <c r="I366" s="1">
        <v>10820</v>
      </c>
      <c r="J366" s="7">
        <v>1140</v>
      </c>
      <c r="K366" s="1">
        <f t="shared" si="43"/>
        <v>1</v>
      </c>
      <c r="L366" s="1">
        <f t="shared" si="44"/>
        <v>2005</v>
      </c>
      <c r="N366" s="35" t="str">
        <f t="shared" si="45"/>
        <v>01</v>
      </c>
      <c r="O366" s="1" t="str">
        <f t="shared" si="46"/>
        <v>Jan</v>
      </c>
      <c r="P366" s="1" t="str">
        <f t="shared" si="40"/>
        <v>January</v>
      </c>
      <c r="Q366" s="35"/>
      <c r="S366" s="1">
        <f t="shared" si="47"/>
        <v>1</v>
      </c>
    </row>
    <row r="367" spans="1:19" x14ac:dyDescent="0.3">
      <c r="A367" s="1" t="s">
        <v>12</v>
      </c>
      <c r="B367" s="39">
        <v>40898</v>
      </c>
      <c r="C367" s="36">
        <f t="shared" si="41"/>
        <v>12</v>
      </c>
      <c r="D367" s="36">
        <f t="shared" si="42"/>
        <v>2011</v>
      </c>
      <c r="F367" s="1" t="s">
        <v>37</v>
      </c>
      <c r="G367" s="1" t="s">
        <v>38</v>
      </c>
      <c r="H367" s="6">
        <v>38199</v>
      </c>
      <c r="I367" s="1">
        <v>10606</v>
      </c>
      <c r="J367" s="7">
        <v>1130.4000000000001</v>
      </c>
      <c r="K367" s="1">
        <f t="shared" si="43"/>
        <v>7</v>
      </c>
      <c r="L367" s="1">
        <f t="shared" si="44"/>
        <v>2004</v>
      </c>
      <c r="N367" s="35" t="str">
        <f t="shared" si="45"/>
        <v>07</v>
      </c>
      <c r="O367" s="1" t="str">
        <f t="shared" si="46"/>
        <v>Jul</v>
      </c>
      <c r="P367" s="1" t="str">
        <f t="shared" si="40"/>
        <v>July</v>
      </c>
      <c r="Q367" s="35"/>
      <c r="S367" s="1">
        <f t="shared" si="47"/>
        <v>7</v>
      </c>
    </row>
    <row r="368" spans="1:19" customFormat="1" x14ac:dyDescent="0.3">
      <c r="A368" s="26" t="s">
        <v>11</v>
      </c>
      <c r="B368" s="38">
        <v>40897</v>
      </c>
      <c r="C368" s="36">
        <f t="shared" si="41"/>
        <v>12</v>
      </c>
      <c r="D368" s="36">
        <f t="shared" si="42"/>
        <v>2011</v>
      </c>
      <c r="E368" s="1"/>
      <c r="F368" s="26" t="s">
        <v>37</v>
      </c>
      <c r="G368" s="26" t="s">
        <v>32</v>
      </c>
      <c r="H368" s="27">
        <v>38415</v>
      </c>
      <c r="I368" s="26">
        <v>10919</v>
      </c>
      <c r="J368" s="28">
        <v>1122.8</v>
      </c>
      <c r="K368" s="1">
        <f t="shared" si="43"/>
        <v>3</v>
      </c>
      <c r="L368" s="1">
        <f t="shared" si="44"/>
        <v>2005</v>
      </c>
      <c r="M368" s="1"/>
      <c r="N368" s="35" t="str">
        <f t="shared" si="45"/>
        <v>03</v>
      </c>
      <c r="O368" s="1" t="str">
        <f t="shared" si="46"/>
        <v>Mar</v>
      </c>
      <c r="P368" s="1" t="str">
        <f t="shared" si="40"/>
        <v>March</v>
      </c>
      <c r="S368" s="1">
        <f t="shared" si="47"/>
        <v>3</v>
      </c>
    </row>
    <row r="369" spans="1:19" x14ac:dyDescent="0.3">
      <c r="A369" s="1" t="s">
        <v>18</v>
      </c>
      <c r="B369" s="39">
        <v>40896</v>
      </c>
      <c r="C369" s="36">
        <f t="shared" si="41"/>
        <v>12</v>
      </c>
      <c r="D369" s="36">
        <f t="shared" si="42"/>
        <v>2011</v>
      </c>
      <c r="F369" s="1" t="s">
        <v>37</v>
      </c>
      <c r="G369" s="1" t="s">
        <v>38</v>
      </c>
      <c r="H369" s="6">
        <v>37824</v>
      </c>
      <c r="I369" s="1">
        <v>10257</v>
      </c>
      <c r="J369" s="7">
        <v>1119.9000000000001</v>
      </c>
      <c r="K369" s="1">
        <f t="shared" si="43"/>
        <v>7</v>
      </c>
      <c r="L369" s="1">
        <f t="shared" si="44"/>
        <v>2003</v>
      </c>
      <c r="N369" s="35" t="str">
        <f t="shared" si="45"/>
        <v>07</v>
      </c>
      <c r="O369" s="1" t="str">
        <f t="shared" si="46"/>
        <v>Jul</v>
      </c>
      <c r="P369" s="1" t="str">
        <f t="shared" si="40"/>
        <v>July</v>
      </c>
      <c r="Q369" s="35"/>
      <c r="S369" s="1">
        <f t="shared" si="47"/>
        <v>7</v>
      </c>
    </row>
    <row r="370" spans="1:19" x14ac:dyDescent="0.3">
      <c r="A370" s="1" t="s">
        <v>17</v>
      </c>
      <c r="B370" s="39">
        <v>40895</v>
      </c>
      <c r="C370" s="36">
        <f t="shared" si="41"/>
        <v>12</v>
      </c>
      <c r="D370" s="36">
        <f t="shared" si="42"/>
        <v>2011</v>
      </c>
      <c r="F370" s="1" t="s">
        <v>37</v>
      </c>
      <c r="G370" s="1" t="s">
        <v>36</v>
      </c>
      <c r="H370" s="6">
        <v>38441</v>
      </c>
      <c r="I370" s="1">
        <v>10961</v>
      </c>
      <c r="J370" s="7">
        <v>1119.9000000000001</v>
      </c>
      <c r="K370" s="1">
        <f t="shared" si="43"/>
        <v>3</v>
      </c>
      <c r="L370" s="1">
        <f t="shared" si="44"/>
        <v>2005</v>
      </c>
      <c r="N370" s="35" t="str">
        <f t="shared" si="45"/>
        <v>03</v>
      </c>
      <c r="O370" s="1" t="str">
        <f t="shared" si="46"/>
        <v>Mar</v>
      </c>
      <c r="P370" s="1" t="str">
        <f t="shared" si="40"/>
        <v>March</v>
      </c>
      <c r="Q370" s="35"/>
      <c r="S370" s="1">
        <f t="shared" si="47"/>
        <v>3</v>
      </c>
    </row>
    <row r="371" spans="1:19" x14ac:dyDescent="0.3">
      <c r="A371" s="1" t="s">
        <v>16</v>
      </c>
      <c r="B371" s="39">
        <v>40894</v>
      </c>
      <c r="C371" s="36">
        <f t="shared" si="41"/>
        <v>12</v>
      </c>
      <c r="D371" s="36">
        <f t="shared" si="42"/>
        <v>2011</v>
      </c>
      <c r="F371" s="1" t="s">
        <v>29</v>
      </c>
      <c r="G371" s="1" t="s">
        <v>39</v>
      </c>
      <c r="H371" s="6">
        <v>37882</v>
      </c>
      <c r="I371" s="1">
        <v>10303</v>
      </c>
      <c r="J371" s="7">
        <v>1117.8</v>
      </c>
      <c r="K371" s="1">
        <f t="shared" si="43"/>
        <v>9</v>
      </c>
      <c r="L371" s="1">
        <f t="shared" si="44"/>
        <v>2003</v>
      </c>
      <c r="N371" s="35" t="str">
        <f t="shared" si="45"/>
        <v>09</v>
      </c>
      <c r="O371" s="1" t="str">
        <f t="shared" si="46"/>
        <v>Sep</v>
      </c>
      <c r="P371" s="1" t="str">
        <f t="shared" si="40"/>
        <v>September</v>
      </c>
      <c r="Q371" s="35"/>
      <c r="S371" s="1">
        <f t="shared" si="47"/>
        <v>9</v>
      </c>
    </row>
    <row r="372" spans="1:19" customFormat="1" x14ac:dyDescent="0.3">
      <c r="A372" s="26" t="s">
        <v>15</v>
      </c>
      <c r="B372" s="38">
        <v>40893</v>
      </c>
      <c r="C372" s="36">
        <f t="shared" si="41"/>
        <v>12</v>
      </c>
      <c r="D372" s="36">
        <f t="shared" si="42"/>
        <v>2011</v>
      </c>
      <c r="E372" s="1"/>
      <c r="F372" s="26" t="s">
        <v>29</v>
      </c>
      <c r="G372" s="26" t="s">
        <v>31</v>
      </c>
      <c r="H372" s="27">
        <v>37982</v>
      </c>
      <c r="I372" s="26">
        <v>10370</v>
      </c>
      <c r="J372" s="28">
        <v>1117.5999999999999</v>
      </c>
      <c r="K372" s="1">
        <f t="shared" si="43"/>
        <v>12</v>
      </c>
      <c r="L372" s="1">
        <f t="shared" si="44"/>
        <v>2003</v>
      </c>
      <c r="M372" s="1"/>
      <c r="N372" s="35" t="str">
        <f t="shared" si="45"/>
        <v>12</v>
      </c>
      <c r="O372" s="1" t="str">
        <f t="shared" si="46"/>
        <v>Dec</v>
      </c>
      <c r="P372" s="1" t="str">
        <f t="shared" si="40"/>
        <v>December</v>
      </c>
      <c r="S372" s="1">
        <f t="shared" si="47"/>
        <v>12</v>
      </c>
    </row>
    <row r="373" spans="1:19" customFormat="1" x14ac:dyDescent="0.3">
      <c r="A373" s="1" t="s">
        <v>14</v>
      </c>
      <c r="B373" s="39">
        <v>40892</v>
      </c>
      <c r="C373" s="36">
        <f t="shared" si="41"/>
        <v>12</v>
      </c>
      <c r="D373" s="36">
        <f t="shared" si="42"/>
        <v>2011</v>
      </c>
      <c r="E373" s="1"/>
      <c r="F373" s="1" t="s">
        <v>37</v>
      </c>
      <c r="G373" s="1" t="s">
        <v>32</v>
      </c>
      <c r="H373" s="6">
        <v>38375</v>
      </c>
      <c r="I373" s="1">
        <v>10846</v>
      </c>
      <c r="J373" s="7">
        <v>1112</v>
      </c>
      <c r="K373" s="1">
        <f t="shared" si="43"/>
        <v>1</v>
      </c>
      <c r="L373" s="1">
        <f t="shared" si="44"/>
        <v>2005</v>
      </c>
      <c r="M373" s="1"/>
      <c r="N373" s="35" t="str">
        <f t="shared" si="45"/>
        <v>01</v>
      </c>
      <c r="O373" s="1" t="str">
        <f t="shared" si="46"/>
        <v>Jan</v>
      </c>
      <c r="P373" s="1" t="str">
        <f t="shared" si="40"/>
        <v>January</v>
      </c>
      <c r="S373" s="1">
        <f t="shared" si="47"/>
        <v>1</v>
      </c>
    </row>
    <row r="374" spans="1:19" customFormat="1" x14ac:dyDescent="0.3">
      <c r="A374" s="1" t="s">
        <v>13</v>
      </c>
      <c r="B374" s="39">
        <v>40891</v>
      </c>
      <c r="C374" s="36">
        <f t="shared" si="41"/>
        <v>12</v>
      </c>
      <c r="D374" s="36">
        <f t="shared" si="42"/>
        <v>2011</v>
      </c>
      <c r="E374" s="1"/>
      <c r="F374" s="1" t="s">
        <v>29</v>
      </c>
      <c r="G374" s="1" t="s">
        <v>31</v>
      </c>
      <c r="H374" s="6">
        <v>37952</v>
      </c>
      <c r="I374" s="1">
        <v>10356</v>
      </c>
      <c r="J374" s="7">
        <v>1106.4000000000001</v>
      </c>
      <c r="K374" s="1">
        <f t="shared" si="43"/>
        <v>11</v>
      </c>
      <c r="L374" s="1">
        <f t="shared" si="44"/>
        <v>2003</v>
      </c>
      <c r="M374" s="1"/>
      <c r="N374" s="35" t="str">
        <f t="shared" si="45"/>
        <v>11</v>
      </c>
      <c r="O374" s="1" t="str">
        <f t="shared" si="46"/>
        <v>Nov</v>
      </c>
      <c r="P374" s="1" t="str">
        <f t="shared" si="40"/>
        <v>November</v>
      </c>
      <c r="S374" s="1">
        <f t="shared" si="47"/>
        <v>11</v>
      </c>
    </row>
    <row r="375" spans="1:19" x14ac:dyDescent="0.3">
      <c r="A375" s="1" t="s">
        <v>12</v>
      </c>
      <c r="B375" s="39">
        <v>40890</v>
      </c>
      <c r="C375" s="36">
        <f t="shared" si="41"/>
        <v>12</v>
      </c>
      <c r="D375" s="36">
        <f t="shared" si="42"/>
        <v>2011</v>
      </c>
      <c r="F375" s="1" t="s">
        <v>37</v>
      </c>
      <c r="G375" s="1" t="s">
        <v>36</v>
      </c>
      <c r="H375" s="6">
        <v>37835</v>
      </c>
      <c r="I375" s="1">
        <v>10268</v>
      </c>
      <c r="J375" s="7">
        <v>1101.2</v>
      </c>
      <c r="K375" s="1">
        <f t="shared" si="43"/>
        <v>8</v>
      </c>
      <c r="L375" s="1">
        <f t="shared" si="44"/>
        <v>2003</v>
      </c>
      <c r="N375" s="35" t="str">
        <f t="shared" si="45"/>
        <v>08</v>
      </c>
      <c r="O375" s="1" t="str">
        <f t="shared" si="46"/>
        <v>Aug</v>
      </c>
      <c r="P375" s="1" t="str">
        <f t="shared" si="40"/>
        <v>August</v>
      </c>
      <c r="Q375" s="35"/>
      <c r="S375" s="1">
        <f t="shared" si="47"/>
        <v>8</v>
      </c>
    </row>
    <row r="376" spans="1:19" x14ac:dyDescent="0.3">
      <c r="A376" s="1" t="s">
        <v>11</v>
      </c>
      <c r="B376" s="39">
        <v>40889</v>
      </c>
      <c r="C376" s="36">
        <f t="shared" si="41"/>
        <v>12</v>
      </c>
      <c r="D376" s="36">
        <f t="shared" si="42"/>
        <v>2011</v>
      </c>
      <c r="F376" s="1" t="s">
        <v>37</v>
      </c>
      <c r="G376" s="1" t="s">
        <v>38</v>
      </c>
      <c r="H376" s="6">
        <v>38182</v>
      </c>
      <c r="I376" s="1">
        <v>10590</v>
      </c>
      <c r="J376" s="7">
        <v>1101</v>
      </c>
      <c r="K376" s="1">
        <f t="shared" si="43"/>
        <v>7</v>
      </c>
      <c r="L376" s="1">
        <f t="shared" si="44"/>
        <v>2004</v>
      </c>
      <c r="N376" s="35" t="str">
        <f t="shared" si="45"/>
        <v>07</v>
      </c>
      <c r="O376" s="1" t="str">
        <f t="shared" si="46"/>
        <v>Jul</v>
      </c>
      <c r="P376" s="1" t="str">
        <f t="shared" si="40"/>
        <v>July</v>
      </c>
      <c r="Q376" s="35"/>
      <c r="S376" s="1">
        <f t="shared" si="47"/>
        <v>7</v>
      </c>
    </row>
    <row r="377" spans="1:19" x14ac:dyDescent="0.3">
      <c r="A377" s="1" t="s">
        <v>18</v>
      </c>
      <c r="B377" s="39">
        <v>40888</v>
      </c>
      <c r="C377" s="36">
        <f t="shared" si="41"/>
        <v>12</v>
      </c>
      <c r="D377" s="36">
        <f t="shared" si="42"/>
        <v>2011</v>
      </c>
      <c r="F377" s="1" t="s">
        <v>37</v>
      </c>
      <c r="G377" s="1" t="s">
        <v>38</v>
      </c>
      <c r="H377" s="6">
        <v>38450</v>
      </c>
      <c r="I377" s="1">
        <v>10966</v>
      </c>
      <c r="J377" s="7">
        <v>1098.46</v>
      </c>
      <c r="K377" s="1">
        <f t="shared" si="43"/>
        <v>4</v>
      </c>
      <c r="L377" s="1">
        <f t="shared" si="44"/>
        <v>2005</v>
      </c>
      <c r="N377" s="35" t="str">
        <f t="shared" si="45"/>
        <v>04</v>
      </c>
      <c r="O377" s="1" t="str">
        <f t="shared" si="46"/>
        <v>Apr</v>
      </c>
      <c r="P377" s="1" t="str">
        <f t="shared" si="40"/>
        <v>April</v>
      </c>
      <c r="Q377" s="35"/>
      <c r="S377" s="1">
        <f t="shared" si="47"/>
        <v>4</v>
      </c>
    </row>
    <row r="378" spans="1:19" customFormat="1" x14ac:dyDescent="0.3">
      <c r="A378" s="26" t="s">
        <v>17</v>
      </c>
      <c r="B378" s="38">
        <v>40887</v>
      </c>
      <c r="C378" s="36">
        <f t="shared" si="41"/>
        <v>12</v>
      </c>
      <c r="D378" s="36">
        <f t="shared" si="42"/>
        <v>2011</v>
      </c>
      <c r="E378" s="1"/>
      <c r="F378" s="26" t="s">
        <v>29</v>
      </c>
      <c r="G378" s="26" t="s">
        <v>30</v>
      </c>
      <c r="H378" s="27">
        <v>38395</v>
      </c>
      <c r="I378" s="26">
        <v>10866</v>
      </c>
      <c r="J378" s="28">
        <v>1096.2</v>
      </c>
      <c r="K378" s="1">
        <f t="shared" si="43"/>
        <v>2</v>
      </c>
      <c r="L378" s="1">
        <f t="shared" si="44"/>
        <v>2005</v>
      </c>
      <c r="M378" s="1"/>
      <c r="N378" s="35" t="str">
        <f t="shared" si="45"/>
        <v>02</v>
      </c>
      <c r="O378" s="1" t="str">
        <f t="shared" si="46"/>
        <v>Feb</v>
      </c>
      <c r="P378" s="1" t="str">
        <f t="shared" si="40"/>
        <v>February</v>
      </c>
      <c r="S378" s="1">
        <f t="shared" si="47"/>
        <v>2</v>
      </c>
    </row>
    <row r="379" spans="1:19" customFormat="1" x14ac:dyDescent="0.3">
      <c r="A379" s="1" t="s">
        <v>16</v>
      </c>
      <c r="B379" s="39">
        <v>40886</v>
      </c>
      <c r="C379" s="36">
        <f t="shared" si="41"/>
        <v>12</v>
      </c>
      <c r="D379" s="36">
        <f t="shared" si="42"/>
        <v>2011</v>
      </c>
      <c r="E379" s="1"/>
      <c r="F379" s="1" t="s">
        <v>37</v>
      </c>
      <c r="G379" s="1" t="s">
        <v>33</v>
      </c>
      <c r="H379" s="6">
        <v>38249</v>
      </c>
      <c r="I379" s="1">
        <v>10653</v>
      </c>
      <c r="J379" s="7">
        <v>1083.1500000000001</v>
      </c>
      <c r="K379" s="1">
        <f t="shared" si="43"/>
        <v>9</v>
      </c>
      <c r="L379" s="1">
        <f t="shared" si="44"/>
        <v>2004</v>
      </c>
      <c r="M379" s="1"/>
      <c r="N379" s="35" t="str">
        <f t="shared" si="45"/>
        <v>09</v>
      </c>
      <c r="O379" s="1" t="str">
        <f t="shared" si="46"/>
        <v>Sep</v>
      </c>
      <c r="P379" s="1" t="str">
        <f t="shared" si="40"/>
        <v>September</v>
      </c>
      <c r="S379" s="1">
        <f t="shared" si="47"/>
        <v>9</v>
      </c>
    </row>
    <row r="380" spans="1:19" x14ac:dyDescent="0.3">
      <c r="A380" s="1" t="s">
        <v>15</v>
      </c>
      <c r="B380" s="39">
        <v>40885</v>
      </c>
      <c r="C380" s="36">
        <f t="shared" si="41"/>
        <v>12</v>
      </c>
      <c r="D380" s="36">
        <f t="shared" si="42"/>
        <v>2011</v>
      </c>
      <c r="F380" s="1" t="s">
        <v>37</v>
      </c>
      <c r="G380" s="1" t="s">
        <v>38</v>
      </c>
      <c r="H380" s="6">
        <v>38340</v>
      </c>
      <c r="I380" s="1">
        <v>10749</v>
      </c>
      <c r="J380" s="7">
        <v>1080</v>
      </c>
      <c r="K380" s="1">
        <f t="shared" si="43"/>
        <v>12</v>
      </c>
      <c r="L380" s="1">
        <f t="shared" si="44"/>
        <v>2004</v>
      </c>
      <c r="N380" s="35" t="str">
        <f t="shared" si="45"/>
        <v>12</v>
      </c>
      <c r="O380" s="1" t="str">
        <f t="shared" si="46"/>
        <v>Dec</v>
      </c>
      <c r="P380" s="1" t="str">
        <f t="shared" si="40"/>
        <v>December</v>
      </c>
      <c r="Q380" s="35"/>
      <c r="S380" s="1">
        <f t="shared" si="47"/>
        <v>12</v>
      </c>
    </row>
    <row r="381" spans="1:19" customFormat="1" x14ac:dyDescent="0.3">
      <c r="A381" s="26" t="s">
        <v>14</v>
      </c>
      <c r="B381" s="38">
        <v>40884</v>
      </c>
      <c r="C381" s="36">
        <f t="shared" si="41"/>
        <v>12</v>
      </c>
      <c r="D381" s="36">
        <f t="shared" si="42"/>
        <v>2011</v>
      </c>
      <c r="E381" s="1"/>
      <c r="F381" s="26" t="s">
        <v>37</v>
      </c>
      <c r="G381" s="26" t="s">
        <v>33</v>
      </c>
      <c r="H381" s="27">
        <v>38385</v>
      </c>
      <c r="I381" s="26">
        <v>10859</v>
      </c>
      <c r="J381" s="28">
        <v>1078.69</v>
      </c>
      <c r="K381" s="1">
        <f t="shared" si="43"/>
        <v>2</v>
      </c>
      <c r="L381" s="1">
        <f t="shared" si="44"/>
        <v>2005</v>
      </c>
      <c r="M381" s="1"/>
      <c r="N381" s="35" t="str">
        <f t="shared" si="45"/>
        <v>02</v>
      </c>
      <c r="O381" s="1" t="str">
        <f t="shared" si="46"/>
        <v>Feb</v>
      </c>
      <c r="P381" s="1" t="str">
        <f t="shared" si="40"/>
        <v>February</v>
      </c>
      <c r="S381" s="1">
        <f t="shared" si="47"/>
        <v>2</v>
      </c>
    </row>
    <row r="382" spans="1:19" customFormat="1" x14ac:dyDescent="0.3">
      <c r="A382" s="1" t="s">
        <v>13</v>
      </c>
      <c r="B382" s="39">
        <v>40883</v>
      </c>
      <c r="C382" s="36">
        <f t="shared" si="41"/>
        <v>12</v>
      </c>
      <c r="D382" s="36">
        <f t="shared" si="42"/>
        <v>2011</v>
      </c>
      <c r="E382" s="1"/>
      <c r="F382" s="1" t="s">
        <v>29</v>
      </c>
      <c r="G382" s="1" t="s">
        <v>31</v>
      </c>
      <c r="H382" s="6">
        <v>38027</v>
      </c>
      <c r="I382" s="1">
        <v>10439</v>
      </c>
      <c r="J382" s="7">
        <v>1078</v>
      </c>
      <c r="K382" s="1">
        <f t="shared" si="43"/>
        <v>2</v>
      </c>
      <c r="L382" s="1">
        <f t="shared" si="44"/>
        <v>2004</v>
      </c>
      <c r="M382" s="1"/>
      <c r="N382" s="35" t="str">
        <f t="shared" si="45"/>
        <v>02</v>
      </c>
      <c r="O382" s="1" t="str">
        <f t="shared" si="46"/>
        <v>Feb</v>
      </c>
      <c r="P382" s="1" t="str">
        <f t="shared" si="40"/>
        <v>February</v>
      </c>
      <c r="S382" s="1">
        <f t="shared" si="47"/>
        <v>2</v>
      </c>
    </row>
    <row r="383" spans="1:19" x14ac:dyDescent="0.3">
      <c r="A383" s="1" t="s">
        <v>12</v>
      </c>
      <c r="B383" s="39">
        <v>40882</v>
      </c>
      <c r="C383" s="36">
        <f t="shared" si="41"/>
        <v>12</v>
      </c>
      <c r="D383" s="36">
        <f t="shared" si="42"/>
        <v>2011</v>
      </c>
      <c r="F383" s="1" t="s">
        <v>37</v>
      </c>
      <c r="G383" s="1" t="s">
        <v>36</v>
      </c>
      <c r="H383" s="6">
        <v>38147</v>
      </c>
      <c r="I383" s="1">
        <v>10560</v>
      </c>
      <c r="J383" s="7">
        <v>1072.42</v>
      </c>
      <c r="K383" s="1">
        <f t="shared" si="43"/>
        <v>6</v>
      </c>
      <c r="L383" s="1">
        <f t="shared" si="44"/>
        <v>2004</v>
      </c>
      <c r="N383" s="35" t="str">
        <f t="shared" si="45"/>
        <v>06</v>
      </c>
      <c r="O383" s="1" t="str">
        <f t="shared" si="46"/>
        <v>Jun</v>
      </c>
      <c r="P383" s="1" t="str">
        <f t="shared" si="40"/>
        <v>June</v>
      </c>
      <c r="Q383" s="35"/>
      <c r="S383" s="1">
        <f t="shared" si="47"/>
        <v>6</v>
      </c>
    </row>
    <row r="384" spans="1:19" customFormat="1" x14ac:dyDescent="0.3">
      <c r="A384" s="26" t="s">
        <v>11</v>
      </c>
      <c r="B384" s="38">
        <v>40881</v>
      </c>
      <c r="C384" s="36">
        <f t="shared" si="41"/>
        <v>12</v>
      </c>
      <c r="D384" s="36">
        <f t="shared" si="42"/>
        <v>2011</v>
      </c>
      <c r="E384" s="1"/>
      <c r="F384" s="26" t="s">
        <v>29</v>
      </c>
      <c r="G384" s="26" t="s">
        <v>34</v>
      </c>
      <c r="H384" s="27">
        <v>38375</v>
      </c>
      <c r="I384" s="26">
        <v>10837</v>
      </c>
      <c r="J384" s="28">
        <v>1064.5</v>
      </c>
      <c r="K384" s="1">
        <f t="shared" si="43"/>
        <v>1</v>
      </c>
      <c r="L384" s="1">
        <f t="shared" si="44"/>
        <v>2005</v>
      </c>
      <c r="M384" s="1"/>
      <c r="N384" s="35" t="str">
        <f t="shared" si="45"/>
        <v>01</v>
      </c>
      <c r="O384" s="1" t="str">
        <f t="shared" si="46"/>
        <v>Jan</v>
      </c>
      <c r="P384" s="1" t="str">
        <f t="shared" si="40"/>
        <v>January</v>
      </c>
      <c r="S384" s="1">
        <f t="shared" si="47"/>
        <v>1</v>
      </c>
    </row>
    <row r="385" spans="1:19" x14ac:dyDescent="0.3">
      <c r="A385" s="1" t="s">
        <v>18</v>
      </c>
      <c r="B385" s="39">
        <v>40880</v>
      </c>
      <c r="C385" s="36">
        <f t="shared" si="41"/>
        <v>12</v>
      </c>
      <c r="D385" s="36">
        <f t="shared" si="42"/>
        <v>2011</v>
      </c>
      <c r="F385" s="1" t="s">
        <v>37</v>
      </c>
      <c r="G385" s="1" t="s">
        <v>38</v>
      </c>
      <c r="H385" s="6">
        <v>38200</v>
      </c>
      <c r="I385" s="1">
        <v>10608</v>
      </c>
      <c r="J385" s="7">
        <v>1064</v>
      </c>
      <c r="K385" s="1">
        <f t="shared" si="43"/>
        <v>8</v>
      </c>
      <c r="L385" s="1">
        <f t="shared" si="44"/>
        <v>2004</v>
      </c>
      <c r="N385" s="35" t="str">
        <f t="shared" si="45"/>
        <v>08</v>
      </c>
      <c r="O385" s="1" t="str">
        <f t="shared" si="46"/>
        <v>Aug</v>
      </c>
      <c r="P385" s="1" t="str">
        <f t="shared" si="40"/>
        <v>August</v>
      </c>
      <c r="Q385" s="35"/>
      <c r="S385" s="1">
        <f t="shared" si="47"/>
        <v>8</v>
      </c>
    </row>
    <row r="386" spans="1:19" customFormat="1" x14ac:dyDescent="0.3">
      <c r="A386" s="26" t="s">
        <v>17</v>
      </c>
      <c r="B386" s="38">
        <v>40879</v>
      </c>
      <c r="C386" s="36">
        <f t="shared" si="41"/>
        <v>12</v>
      </c>
      <c r="D386" s="36">
        <f t="shared" si="42"/>
        <v>2011</v>
      </c>
      <c r="E386" s="1"/>
      <c r="F386" s="26" t="s">
        <v>37</v>
      </c>
      <c r="G386" s="26" t="s">
        <v>33</v>
      </c>
      <c r="H386" s="27">
        <v>37975</v>
      </c>
      <c r="I386" s="26">
        <v>10387</v>
      </c>
      <c r="J386" s="28">
        <v>1058.4000000000001</v>
      </c>
      <c r="K386" s="1">
        <f t="shared" si="43"/>
        <v>12</v>
      </c>
      <c r="L386" s="1">
        <f t="shared" si="44"/>
        <v>2003</v>
      </c>
      <c r="M386" s="1"/>
      <c r="N386" s="35" t="str">
        <f t="shared" si="45"/>
        <v>12</v>
      </c>
      <c r="O386" s="1" t="str">
        <f t="shared" si="46"/>
        <v>Dec</v>
      </c>
      <c r="P386" s="1" t="str">
        <f t="shared" ref="P386:P449" si="48">TEXT(H386, "mmmm")</f>
        <v>December</v>
      </c>
      <c r="S386" s="1">
        <f t="shared" si="47"/>
        <v>12</v>
      </c>
    </row>
    <row r="387" spans="1:19" customFormat="1" x14ac:dyDescent="0.3">
      <c r="A387" s="1" t="s">
        <v>16</v>
      </c>
      <c r="B387" s="39">
        <v>40878</v>
      </c>
      <c r="C387" s="36">
        <f t="shared" ref="C387:C440" si="49">MONTH(B387)</f>
        <v>12</v>
      </c>
      <c r="D387" s="36">
        <f t="shared" ref="D387:D440" si="50">YEAR(B387)</f>
        <v>2011</v>
      </c>
      <c r="E387" s="1"/>
      <c r="F387" s="1" t="s">
        <v>29</v>
      </c>
      <c r="G387" s="1" t="s">
        <v>31</v>
      </c>
      <c r="H387" s="6">
        <v>37875</v>
      </c>
      <c r="I387" s="1">
        <v>10296</v>
      </c>
      <c r="J387" s="7">
        <v>1050.5999999999999</v>
      </c>
      <c r="K387" s="1">
        <f t="shared" ref="K387:K450" si="51">MONTH(H387)</f>
        <v>9</v>
      </c>
      <c r="L387" s="1">
        <f t="shared" ref="L387:L450" si="52">YEAR(H387)</f>
        <v>2003</v>
      </c>
      <c r="M387" s="1"/>
      <c r="N387" s="35" t="str">
        <f t="shared" ref="N387:N450" si="53">TEXT(H387, "MM")</f>
        <v>09</v>
      </c>
      <c r="O387" s="1" t="str">
        <f t="shared" ref="O387:O450" si="54">TEXT(H387, "mmm")</f>
        <v>Sep</v>
      </c>
      <c r="P387" s="1" t="str">
        <f t="shared" si="48"/>
        <v>September</v>
      </c>
      <c r="S387" s="1">
        <f t="shared" ref="S387:S450" si="55">MONTH(DATEVALUE(P387 &amp; 1))</f>
        <v>9</v>
      </c>
    </row>
    <row r="388" spans="1:19" x14ac:dyDescent="0.3">
      <c r="A388" s="1" t="s">
        <v>15</v>
      </c>
      <c r="B388" s="39">
        <v>40877</v>
      </c>
      <c r="C388" s="36">
        <f t="shared" si="49"/>
        <v>11</v>
      </c>
      <c r="D388" s="36">
        <f t="shared" si="50"/>
        <v>2011</v>
      </c>
      <c r="F388" s="1" t="s">
        <v>37</v>
      </c>
      <c r="G388" s="1" t="s">
        <v>36</v>
      </c>
      <c r="H388" s="6">
        <v>38065</v>
      </c>
      <c r="I388" s="1">
        <v>10472</v>
      </c>
      <c r="J388" s="7">
        <v>1036.8</v>
      </c>
      <c r="K388" s="1">
        <f t="shared" si="51"/>
        <v>3</v>
      </c>
      <c r="L388" s="1">
        <f t="shared" si="52"/>
        <v>2004</v>
      </c>
      <c r="N388" s="35" t="str">
        <f t="shared" si="53"/>
        <v>03</v>
      </c>
      <c r="O388" s="1" t="str">
        <f t="shared" si="54"/>
        <v>Mar</v>
      </c>
      <c r="P388" s="1" t="str">
        <f t="shared" si="48"/>
        <v>March</v>
      </c>
      <c r="Q388" s="35"/>
      <c r="S388" s="1">
        <f t="shared" si="55"/>
        <v>3</v>
      </c>
    </row>
    <row r="389" spans="1:19" x14ac:dyDescent="0.3">
      <c r="A389" s="1" t="s">
        <v>14</v>
      </c>
      <c r="B389" s="39">
        <v>40876</v>
      </c>
      <c r="C389" s="36">
        <f t="shared" si="49"/>
        <v>11</v>
      </c>
      <c r="D389" s="36">
        <f t="shared" si="50"/>
        <v>2011</v>
      </c>
      <c r="F389" s="1" t="s">
        <v>37</v>
      </c>
      <c r="G389" s="1" t="s">
        <v>35</v>
      </c>
      <c r="H389" s="6">
        <v>38038</v>
      </c>
      <c r="I389" s="1">
        <v>10444</v>
      </c>
      <c r="J389" s="7">
        <v>1031.7</v>
      </c>
      <c r="K389" s="1">
        <f t="shared" si="51"/>
        <v>2</v>
      </c>
      <c r="L389" s="1">
        <f t="shared" si="52"/>
        <v>2004</v>
      </c>
      <c r="N389" s="35" t="str">
        <f t="shared" si="53"/>
        <v>02</v>
      </c>
      <c r="O389" s="1" t="str">
        <f t="shared" si="54"/>
        <v>Feb</v>
      </c>
      <c r="P389" s="1" t="str">
        <f t="shared" si="48"/>
        <v>February</v>
      </c>
      <c r="Q389" s="35"/>
      <c r="S389" s="1">
        <f t="shared" si="55"/>
        <v>2</v>
      </c>
    </row>
    <row r="390" spans="1:19" customFormat="1" x14ac:dyDescent="0.3">
      <c r="A390" s="26" t="s">
        <v>13</v>
      </c>
      <c r="B390" s="38">
        <v>40875</v>
      </c>
      <c r="C390" s="36">
        <f t="shared" si="49"/>
        <v>11</v>
      </c>
      <c r="D390" s="36">
        <f t="shared" si="50"/>
        <v>2011</v>
      </c>
      <c r="E390" s="1"/>
      <c r="F390" s="26" t="s">
        <v>37</v>
      </c>
      <c r="G390" s="26" t="s">
        <v>33</v>
      </c>
      <c r="H390" s="27">
        <v>38366</v>
      </c>
      <c r="I390" s="26">
        <v>10825</v>
      </c>
      <c r="J390" s="28">
        <v>1030.76</v>
      </c>
      <c r="K390" s="1">
        <f t="shared" si="51"/>
        <v>1</v>
      </c>
      <c r="L390" s="1">
        <f t="shared" si="52"/>
        <v>2005</v>
      </c>
      <c r="M390" s="1"/>
      <c r="N390" s="35" t="str">
        <f t="shared" si="53"/>
        <v>01</v>
      </c>
      <c r="O390" s="1" t="str">
        <f t="shared" si="54"/>
        <v>Jan</v>
      </c>
      <c r="P390" s="1" t="str">
        <f t="shared" si="48"/>
        <v>January</v>
      </c>
      <c r="S390" s="1">
        <f t="shared" si="55"/>
        <v>1</v>
      </c>
    </row>
    <row r="391" spans="1:19" x14ac:dyDescent="0.3">
      <c r="A391" s="1" t="s">
        <v>12</v>
      </c>
      <c r="B391" s="39">
        <v>40874</v>
      </c>
      <c r="C391" s="36">
        <f t="shared" si="49"/>
        <v>11</v>
      </c>
      <c r="D391" s="36">
        <f t="shared" si="50"/>
        <v>2011</v>
      </c>
      <c r="F391" s="1" t="s">
        <v>37</v>
      </c>
      <c r="G391" s="1" t="s">
        <v>38</v>
      </c>
      <c r="H391" s="6">
        <v>38470</v>
      </c>
      <c r="I391" s="1">
        <v>11026</v>
      </c>
      <c r="J391" s="7">
        <v>1030</v>
      </c>
      <c r="K391" s="1">
        <f t="shared" si="51"/>
        <v>4</v>
      </c>
      <c r="L391" s="1">
        <f t="shared" si="52"/>
        <v>2005</v>
      </c>
      <c r="N391" s="35" t="str">
        <f t="shared" si="53"/>
        <v>04</v>
      </c>
      <c r="O391" s="1" t="str">
        <f t="shared" si="54"/>
        <v>Apr</v>
      </c>
      <c r="P391" s="1" t="str">
        <f t="shared" si="48"/>
        <v>April</v>
      </c>
      <c r="Q391" s="35"/>
      <c r="S391" s="1">
        <f t="shared" si="55"/>
        <v>4</v>
      </c>
    </row>
    <row r="392" spans="1:19" customFormat="1" x14ac:dyDescent="0.3">
      <c r="A392" s="26" t="s">
        <v>11</v>
      </c>
      <c r="B392" s="38">
        <v>40873</v>
      </c>
      <c r="C392" s="36">
        <f t="shared" si="49"/>
        <v>11</v>
      </c>
      <c r="D392" s="36">
        <f t="shared" si="50"/>
        <v>2011</v>
      </c>
      <c r="E392" s="1"/>
      <c r="F392" s="26" t="s">
        <v>29</v>
      </c>
      <c r="G392" s="26" t="s">
        <v>31</v>
      </c>
      <c r="H392" s="27">
        <v>38424</v>
      </c>
      <c r="I392" s="26">
        <v>10944</v>
      </c>
      <c r="J392" s="28">
        <v>1025.33</v>
      </c>
      <c r="K392" s="1">
        <f t="shared" si="51"/>
        <v>3</v>
      </c>
      <c r="L392" s="1">
        <f t="shared" si="52"/>
        <v>2005</v>
      </c>
      <c r="M392" s="1"/>
      <c r="N392" s="35" t="str">
        <f t="shared" si="53"/>
        <v>03</v>
      </c>
      <c r="O392" s="1" t="str">
        <f t="shared" si="54"/>
        <v>Mar</v>
      </c>
      <c r="P392" s="1" t="str">
        <f t="shared" si="48"/>
        <v>March</v>
      </c>
      <c r="S392" s="1">
        <f t="shared" si="55"/>
        <v>3</v>
      </c>
    </row>
    <row r="393" spans="1:19" customFormat="1" x14ac:dyDescent="0.3">
      <c r="A393" s="1" t="s">
        <v>18</v>
      </c>
      <c r="B393" s="39">
        <v>40872</v>
      </c>
      <c r="C393" s="36">
        <f t="shared" si="49"/>
        <v>11</v>
      </c>
      <c r="D393" s="36">
        <f t="shared" si="50"/>
        <v>2011</v>
      </c>
      <c r="E393" s="1"/>
      <c r="F393" s="1" t="s">
        <v>29</v>
      </c>
      <c r="G393" s="1" t="s">
        <v>31</v>
      </c>
      <c r="H393" s="6">
        <v>38041</v>
      </c>
      <c r="I393" s="1">
        <v>10423</v>
      </c>
      <c r="J393" s="7">
        <v>1020</v>
      </c>
      <c r="K393" s="1">
        <f t="shared" si="51"/>
        <v>2</v>
      </c>
      <c r="L393" s="1">
        <f t="shared" si="52"/>
        <v>2004</v>
      </c>
      <c r="M393" s="1"/>
      <c r="N393" s="35" t="str">
        <f t="shared" si="53"/>
        <v>02</v>
      </c>
      <c r="O393" s="1" t="str">
        <f t="shared" si="54"/>
        <v>Feb</v>
      </c>
      <c r="P393" s="1" t="str">
        <f t="shared" si="48"/>
        <v>February</v>
      </c>
      <c r="S393" s="1">
        <f t="shared" si="55"/>
        <v>2</v>
      </c>
    </row>
    <row r="394" spans="1:19" customFormat="1" x14ac:dyDescent="0.3">
      <c r="A394" s="1" t="s">
        <v>17</v>
      </c>
      <c r="B394" s="39">
        <v>40871</v>
      </c>
      <c r="C394" s="36">
        <f t="shared" si="49"/>
        <v>11</v>
      </c>
      <c r="D394" s="36">
        <f t="shared" si="50"/>
        <v>2011</v>
      </c>
      <c r="E394" s="1"/>
      <c r="F394" s="1" t="s">
        <v>37</v>
      </c>
      <c r="G394" s="1" t="s">
        <v>32</v>
      </c>
      <c r="H394" s="6">
        <v>38450</v>
      </c>
      <c r="I394" s="1">
        <v>10982</v>
      </c>
      <c r="J394" s="7">
        <v>1014</v>
      </c>
      <c r="K394" s="1">
        <f t="shared" si="51"/>
        <v>4</v>
      </c>
      <c r="L394" s="1">
        <f t="shared" si="52"/>
        <v>2005</v>
      </c>
      <c r="M394" s="1"/>
      <c r="N394" s="35" t="str">
        <f t="shared" si="53"/>
        <v>04</v>
      </c>
      <c r="O394" s="1" t="str">
        <f t="shared" si="54"/>
        <v>Apr</v>
      </c>
      <c r="P394" s="1" t="str">
        <f t="shared" si="48"/>
        <v>April</v>
      </c>
      <c r="S394" s="1">
        <f t="shared" si="55"/>
        <v>4</v>
      </c>
    </row>
    <row r="395" spans="1:19" x14ac:dyDescent="0.3">
      <c r="A395" s="1" t="s">
        <v>16</v>
      </c>
      <c r="B395" s="39">
        <v>40870</v>
      </c>
      <c r="C395" s="36">
        <f t="shared" si="49"/>
        <v>11</v>
      </c>
      <c r="D395" s="36">
        <f t="shared" si="50"/>
        <v>2011</v>
      </c>
      <c r="F395" s="1" t="s">
        <v>37</v>
      </c>
      <c r="G395" s="1" t="s">
        <v>38</v>
      </c>
      <c r="H395" s="6">
        <v>38169</v>
      </c>
      <c r="I395" s="1">
        <v>10580</v>
      </c>
      <c r="J395" s="7">
        <v>1013.74</v>
      </c>
      <c r="K395" s="1">
        <f t="shared" si="51"/>
        <v>7</v>
      </c>
      <c r="L395" s="1">
        <f t="shared" si="52"/>
        <v>2004</v>
      </c>
      <c r="N395" s="35" t="str">
        <f t="shared" si="53"/>
        <v>07</v>
      </c>
      <c r="O395" s="1" t="str">
        <f t="shared" si="54"/>
        <v>Jul</v>
      </c>
      <c r="P395" s="1" t="str">
        <f t="shared" si="48"/>
        <v>July</v>
      </c>
      <c r="Q395" s="35"/>
      <c r="S395" s="1">
        <f t="shared" si="55"/>
        <v>7</v>
      </c>
    </row>
    <row r="396" spans="1:19" customFormat="1" x14ac:dyDescent="0.3">
      <c r="A396" s="26" t="s">
        <v>15</v>
      </c>
      <c r="B396" s="38">
        <v>40869</v>
      </c>
      <c r="C396" s="36">
        <f t="shared" si="49"/>
        <v>11</v>
      </c>
      <c r="D396" s="36">
        <f t="shared" si="50"/>
        <v>2011</v>
      </c>
      <c r="E396" s="1"/>
      <c r="F396" s="26" t="s">
        <v>29</v>
      </c>
      <c r="G396" s="26" t="s">
        <v>34</v>
      </c>
      <c r="H396" s="27">
        <v>38312</v>
      </c>
      <c r="I396" s="26">
        <v>10736</v>
      </c>
      <c r="J396" s="28">
        <v>997</v>
      </c>
      <c r="K396" s="1">
        <f t="shared" si="51"/>
        <v>11</v>
      </c>
      <c r="L396" s="1">
        <f t="shared" si="52"/>
        <v>2004</v>
      </c>
      <c r="M396" s="1"/>
      <c r="N396" s="35" t="str">
        <f t="shared" si="53"/>
        <v>11</v>
      </c>
      <c r="O396" s="1" t="str">
        <f t="shared" si="54"/>
        <v>Nov</v>
      </c>
      <c r="P396" s="1" t="str">
        <f t="shared" si="48"/>
        <v>November</v>
      </c>
      <c r="S396" s="1">
        <f t="shared" si="55"/>
        <v>11</v>
      </c>
    </row>
    <row r="397" spans="1:19" x14ac:dyDescent="0.3">
      <c r="A397" s="1" t="s">
        <v>14</v>
      </c>
      <c r="B397" s="39">
        <v>40868</v>
      </c>
      <c r="C397" s="36">
        <f t="shared" si="49"/>
        <v>11</v>
      </c>
      <c r="D397" s="36">
        <f t="shared" si="50"/>
        <v>2011</v>
      </c>
      <c r="F397" s="1" t="s">
        <v>37</v>
      </c>
      <c r="G397" s="1" t="s">
        <v>36</v>
      </c>
      <c r="H397" s="6">
        <v>38274</v>
      </c>
      <c r="I397" s="1">
        <v>10696</v>
      </c>
      <c r="J397" s="7">
        <v>996</v>
      </c>
      <c r="K397" s="1">
        <f t="shared" si="51"/>
        <v>10</v>
      </c>
      <c r="L397" s="1">
        <f t="shared" si="52"/>
        <v>2004</v>
      </c>
      <c r="N397" s="35" t="str">
        <f t="shared" si="53"/>
        <v>10</v>
      </c>
      <c r="O397" s="1" t="str">
        <f t="shared" si="54"/>
        <v>Oct</v>
      </c>
      <c r="P397" s="1" t="str">
        <f t="shared" si="48"/>
        <v>October</v>
      </c>
      <c r="Q397" s="35"/>
      <c r="S397" s="1">
        <f t="shared" si="55"/>
        <v>10</v>
      </c>
    </row>
    <row r="398" spans="1:19" x14ac:dyDescent="0.3">
      <c r="A398" s="1" t="s">
        <v>13</v>
      </c>
      <c r="B398" s="39">
        <v>40867</v>
      </c>
      <c r="C398" s="36">
        <f t="shared" si="49"/>
        <v>11</v>
      </c>
      <c r="D398" s="36">
        <f t="shared" si="50"/>
        <v>2011</v>
      </c>
      <c r="F398" s="1" t="s">
        <v>37</v>
      </c>
      <c r="G398" s="1" t="s">
        <v>38</v>
      </c>
      <c r="H398" s="6">
        <v>37908</v>
      </c>
      <c r="I398" s="1">
        <v>10326</v>
      </c>
      <c r="J398" s="7">
        <v>982</v>
      </c>
      <c r="K398" s="1">
        <f t="shared" si="51"/>
        <v>10</v>
      </c>
      <c r="L398" s="1">
        <f t="shared" si="52"/>
        <v>2003</v>
      </c>
      <c r="N398" s="35" t="str">
        <f t="shared" si="53"/>
        <v>10</v>
      </c>
      <c r="O398" s="1" t="str">
        <f t="shared" si="54"/>
        <v>Oct</v>
      </c>
      <c r="P398" s="1" t="str">
        <f t="shared" si="48"/>
        <v>October</v>
      </c>
      <c r="Q398" s="35"/>
      <c r="S398" s="1">
        <f t="shared" si="55"/>
        <v>10</v>
      </c>
    </row>
    <row r="399" spans="1:19" customFormat="1" x14ac:dyDescent="0.3">
      <c r="A399" s="26" t="s">
        <v>12</v>
      </c>
      <c r="B399" s="38">
        <v>40866</v>
      </c>
      <c r="C399" s="36">
        <f t="shared" si="49"/>
        <v>11</v>
      </c>
      <c r="D399" s="36">
        <f t="shared" si="50"/>
        <v>2011</v>
      </c>
      <c r="E399" s="1"/>
      <c r="F399" s="26" t="s">
        <v>37</v>
      </c>
      <c r="G399" s="26" t="s">
        <v>32</v>
      </c>
      <c r="H399" s="27">
        <v>38340</v>
      </c>
      <c r="I399" s="26">
        <v>10781</v>
      </c>
      <c r="J399" s="28">
        <v>975.88</v>
      </c>
      <c r="K399" s="1">
        <f t="shared" si="51"/>
        <v>12</v>
      </c>
      <c r="L399" s="1">
        <f t="shared" si="52"/>
        <v>2004</v>
      </c>
      <c r="M399" s="1"/>
      <c r="N399" s="35" t="str">
        <f t="shared" si="53"/>
        <v>12</v>
      </c>
      <c r="O399" s="1" t="str">
        <f t="shared" si="54"/>
        <v>Dec</v>
      </c>
      <c r="P399" s="1" t="str">
        <f t="shared" si="48"/>
        <v>December</v>
      </c>
      <c r="S399" s="1">
        <f t="shared" si="55"/>
        <v>12</v>
      </c>
    </row>
    <row r="400" spans="1:19" customFormat="1" x14ac:dyDescent="0.3">
      <c r="A400" s="1" t="s">
        <v>11</v>
      </c>
      <c r="B400" s="39">
        <v>40865</v>
      </c>
      <c r="C400" s="36">
        <f t="shared" si="49"/>
        <v>11</v>
      </c>
      <c r="D400" s="36">
        <f t="shared" si="50"/>
        <v>2011</v>
      </c>
      <c r="E400" s="1"/>
      <c r="F400" s="1" t="s">
        <v>37</v>
      </c>
      <c r="G400" s="1" t="s">
        <v>33</v>
      </c>
      <c r="H400" s="6">
        <v>38381</v>
      </c>
      <c r="I400" s="1">
        <v>10842</v>
      </c>
      <c r="J400" s="7">
        <v>975</v>
      </c>
      <c r="K400" s="1">
        <f t="shared" si="51"/>
        <v>1</v>
      </c>
      <c r="L400" s="1">
        <f t="shared" si="52"/>
        <v>2005</v>
      </c>
      <c r="M400" s="1"/>
      <c r="N400" s="35" t="str">
        <f t="shared" si="53"/>
        <v>01</v>
      </c>
      <c r="O400" s="1" t="str">
        <f t="shared" si="54"/>
        <v>Jan</v>
      </c>
      <c r="P400" s="1" t="str">
        <f t="shared" si="48"/>
        <v>January</v>
      </c>
      <c r="S400" s="1">
        <f t="shared" si="55"/>
        <v>1</v>
      </c>
    </row>
    <row r="401" spans="1:19" customFormat="1" x14ac:dyDescent="0.3">
      <c r="A401" s="1" t="s">
        <v>18</v>
      </c>
      <c r="B401" s="39">
        <v>40864</v>
      </c>
      <c r="C401" s="36">
        <f t="shared" si="49"/>
        <v>11</v>
      </c>
      <c r="D401" s="36">
        <f t="shared" si="50"/>
        <v>2011</v>
      </c>
      <c r="E401" s="1"/>
      <c r="F401" s="1" t="s">
        <v>29</v>
      </c>
      <c r="G401" s="1" t="s">
        <v>34</v>
      </c>
      <c r="H401" s="6">
        <v>38382</v>
      </c>
      <c r="I401" s="1">
        <v>10849</v>
      </c>
      <c r="J401" s="7">
        <v>967.82</v>
      </c>
      <c r="K401" s="1">
        <f t="shared" si="51"/>
        <v>1</v>
      </c>
      <c r="L401" s="1">
        <f t="shared" si="52"/>
        <v>2005</v>
      </c>
      <c r="M401" s="1"/>
      <c r="N401" s="35" t="str">
        <f t="shared" si="53"/>
        <v>01</v>
      </c>
      <c r="O401" s="1" t="str">
        <f t="shared" si="54"/>
        <v>Jan</v>
      </c>
      <c r="P401" s="1" t="str">
        <f t="shared" si="48"/>
        <v>January</v>
      </c>
      <c r="S401" s="1">
        <f t="shared" si="55"/>
        <v>1</v>
      </c>
    </row>
    <row r="402" spans="1:19" customFormat="1" x14ac:dyDescent="0.3">
      <c r="A402" s="1" t="s">
        <v>17</v>
      </c>
      <c r="B402" s="39">
        <v>40863</v>
      </c>
      <c r="C402" s="36">
        <f t="shared" si="49"/>
        <v>11</v>
      </c>
      <c r="D402" s="36">
        <f t="shared" si="50"/>
        <v>2011</v>
      </c>
      <c r="E402" s="1"/>
      <c r="F402" s="1" t="s">
        <v>29</v>
      </c>
      <c r="G402" s="1" t="s">
        <v>34</v>
      </c>
      <c r="H402" s="6">
        <v>38007</v>
      </c>
      <c r="I402" s="1">
        <v>10411</v>
      </c>
      <c r="J402" s="7">
        <v>966.8</v>
      </c>
      <c r="K402" s="1">
        <f t="shared" si="51"/>
        <v>1</v>
      </c>
      <c r="L402" s="1">
        <f t="shared" si="52"/>
        <v>2004</v>
      </c>
      <c r="M402" s="1"/>
      <c r="N402" s="35" t="str">
        <f t="shared" si="53"/>
        <v>01</v>
      </c>
      <c r="O402" s="1" t="str">
        <f t="shared" si="54"/>
        <v>Jan</v>
      </c>
      <c r="P402" s="1" t="str">
        <f t="shared" si="48"/>
        <v>January</v>
      </c>
      <c r="S402" s="1">
        <f t="shared" si="55"/>
        <v>1</v>
      </c>
    </row>
    <row r="403" spans="1:19" customFormat="1" x14ac:dyDescent="0.3">
      <c r="A403" s="1" t="s">
        <v>16</v>
      </c>
      <c r="B403" s="39">
        <v>40862</v>
      </c>
      <c r="C403" s="36">
        <f t="shared" si="49"/>
        <v>11</v>
      </c>
      <c r="D403" s="36">
        <f t="shared" si="50"/>
        <v>2011</v>
      </c>
      <c r="E403" s="1"/>
      <c r="F403" s="1" t="s">
        <v>37</v>
      </c>
      <c r="G403" s="1" t="s">
        <v>32</v>
      </c>
      <c r="H403" s="6">
        <v>38162</v>
      </c>
      <c r="I403" s="1">
        <v>10563</v>
      </c>
      <c r="J403" s="7">
        <v>965</v>
      </c>
      <c r="K403" s="1">
        <f t="shared" si="51"/>
        <v>6</v>
      </c>
      <c r="L403" s="1">
        <f t="shared" si="52"/>
        <v>2004</v>
      </c>
      <c r="M403" s="1"/>
      <c r="N403" s="35" t="str">
        <f t="shared" si="53"/>
        <v>06</v>
      </c>
      <c r="O403" s="1" t="str">
        <f t="shared" si="54"/>
        <v>Jun</v>
      </c>
      <c r="P403" s="1" t="str">
        <f t="shared" si="48"/>
        <v>June</v>
      </c>
      <c r="S403" s="1">
        <f t="shared" si="55"/>
        <v>6</v>
      </c>
    </row>
    <row r="404" spans="1:19" customFormat="1" x14ac:dyDescent="0.3">
      <c r="A404" s="1" t="s">
        <v>15</v>
      </c>
      <c r="B404" s="39">
        <v>40861</v>
      </c>
      <c r="C404" s="36">
        <f t="shared" si="49"/>
        <v>11</v>
      </c>
      <c r="D404" s="36">
        <f t="shared" si="50"/>
        <v>2011</v>
      </c>
      <c r="E404" s="1"/>
      <c r="F404" s="1" t="s">
        <v>37</v>
      </c>
      <c r="G404" s="1" t="s">
        <v>33</v>
      </c>
      <c r="H404" s="6">
        <v>38060</v>
      </c>
      <c r="I404" s="1">
        <v>10469</v>
      </c>
      <c r="J404" s="7">
        <v>956.67</v>
      </c>
      <c r="K404" s="1">
        <f t="shared" si="51"/>
        <v>3</v>
      </c>
      <c r="L404" s="1">
        <f t="shared" si="52"/>
        <v>2004</v>
      </c>
      <c r="M404" s="1"/>
      <c r="N404" s="35" t="str">
        <f t="shared" si="53"/>
        <v>03</v>
      </c>
      <c r="O404" s="1" t="str">
        <f t="shared" si="54"/>
        <v>Mar</v>
      </c>
      <c r="P404" s="1" t="str">
        <f t="shared" si="48"/>
        <v>March</v>
      </c>
      <c r="S404" s="1">
        <f t="shared" si="55"/>
        <v>3</v>
      </c>
    </row>
    <row r="405" spans="1:19" customFormat="1" x14ac:dyDescent="0.3">
      <c r="A405" s="1" t="s">
        <v>14</v>
      </c>
      <c r="B405" s="39">
        <v>40860</v>
      </c>
      <c r="C405" s="36">
        <f t="shared" si="49"/>
        <v>11</v>
      </c>
      <c r="D405" s="36">
        <f t="shared" si="50"/>
        <v>2011</v>
      </c>
      <c r="E405" s="1"/>
      <c r="F405" s="1" t="s">
        <v>37</v>
      </c>
      <c r="G405" s="1" t="s">
        <v>33</v>
      </c>
      <c r="H405" s="6">
        <v>37881</v>
      </c>
      <c r="I405" s="1">
        <v>10304</v>
      </c>
      <c r="J405" s="7">
        <v>954.4</v>
      </c>
      <c r="K405" s="1">
        <f t="shared" si="51"/>
        <v>9</v>
      </c>
      <c r="L405" s="1">
        <f t="shared" si="52"/>
        <v>2003</v>
      </c>
      <c r="M405" s="1"/>
      <c r="N405" s="35" t="str">
        <f t="shared" si="53"/>
        <v>09</v>
      </c>
      <c r="O405" s="1" t="str">
        <f t="shared" si="54"/>
        <v>Sep</v>
      </c>
      <c r="P405" s="1" t="str">
        <f t="shared" si="48"/>
        <v>September</v>
      </c>
      <c r="S405" s="1">
        <f t="shared" si="55"/>
        <v>9</v>
      </c>
    </row>
    <row r="406" spans="1:19" customFormat="1" x14ac:dyDescent="0.3">
      <c r="A406" s="1" t="s">
        <v>13</v>
      </c>
      <c r="B406" s="39">
        <v>40859</v>
      </c>
      <c r="C406" s="36">
        <f t="shared" si="49"/>
        <v>11</v>
      </c>
      <c r="D406" s="36">
        <f t="shared" si="50"/>
        <v>2011</v>
      </c>
      <c r="E406" s="1"/>
      <c r="F406" s="1" t="s">
        <v>37</v>
      </c>
      <c r="G406" s="1" t="s">
        <v>33</v>
      </c>
      <c r="H406" s="6">
        <v>37959</v>
      </c>
      <c r="I406" s="1">
        <v>10364</v>
      </c>
      <c r="J406" s="7">
        <v>950</v>
      </c>
      <c r="K406" s="1">
        <f t="shared" si="51"/>
        <v>12</v>
      </c>
      <c r="L406" s="1">
        <f t="shared" si="52"/>
        <v>2003</v>
      </c>
      <c r="M406" s="1"/>
      <c r="N406" s="35" t="str">
        <f t="shared" si="53"/>
        <v>12</v>
      </c>
      <c r="O406" s="1" t="str">
        <f t="shared" si="54"/>
        <v>Dec</v>
      </c>
      <c r="P406" s="1" t="str">
        <f t="shared" si="48"/>
        <v>December</v>
      </c>
      <c r="S406" s="1">
        <f t="shared" si="55"/>
        <v>12</v>
      </c>
    </row>
    <row r="407" spans="1:19" customFormat="1" x14ac:dyDescent="0.3">
      <c r="A407" s="1" t="s">
        <v>12</v>
      </c>
      <c r="B407" s="39">
        <v>40858</v>
      </c>
      <c r="C407" s="36">
        <f t="shared" si="49"/>
        <v>11</v>
      </c>
      <c r="D407" s="36">
        <f t="shared" si="50"/>
        <v>2011</v>
      </c>
      <c r="E407" s="1"/>
      <c r="F407" s="1" t="s">
        <v>29</v>
      </c>
      <c r="G407" s="1" t="s">
        <v>30</v>
      </c>
      <c r="H407" s="6">
        <v>38116</v>
      </c>
      <c r="I407" s="1">
        <v>10529</v>
      </c>
      <c r="J407" s="7">
        <v>946</v>
      </c>
      <c r="K407" s="1">
        <f t="shared" si="51"/>
        <v>5</v>
      </c>
      <c r="L407" s="1">
        <f t="shared" si="52"/>
        <v>2004</v>
      </c>
      <c r="M407" s="1"/>
      <c r="N407" s="35" t="str">
        <f t="shared" si="53"/>
        <v>05</v>
      </c>
      <c r="O407" s="1" t="str">
        <f t="shared" si="54"/>
        <v>May</v>
      </c>
      <c r="P407" s="1" t="str">
        <f t="shared" si="48"/>
        <v>May</v>
      </c>
      <c r="S407" s="1">
        <f t="shared" si="55"/>
        <v>5</v>
      </c>
    </row>
    <row r="408" spans="1:19" customFormat="1" x14ac:dyDescent="0.3">
      <c r="A408" s="1" t="s">
        <v>11</v>
      </c>
      <c r="B408" s="39">
        <v>40857</v>
      </c>
      <c r="C408" s="36">
        <f t="shared" si="49"/>
        <v>11</v>
      </c>
      <c r="D408" s="36">
        <f t="shared" si="50"/>
        <v>2011</v>
      </c>
      <c r="E408" s="1"/>
      <c r="F408" s="1" t="s">
        <v>37</v>
      </c>
      <c r="G408" s="1" t="s">
        <v>32</v>
      </c>
      <c r="H408" s="6">
        <v>38451</v>
      </c>
      <c r="I408" s="1">
        <v>10994</v>
      </c>
      <c r="J408" s="7">
        <v>940.5</v>
      </c>
      <c r="K408" s="1">
        <f t="shared" si="51"/>
        <v>4</v>
      </c>
      <c r="L408" s="1">
        <f t="shared" si="52"/>
        <v>2005</v>
      </c>
      <c r="M408" s="1"/>
      <c r="N408" s="35" t="str">
        <f t="shared" si="53"/>
        <v>04</v>
      </c>
      <c r="O408" s="1" t="str">
        <f t="shared" si="54"/>
        <v>Apr</v>
      </c>
      <c r="P408" s="1" t="str">
        <f t="shared" si="48"/>
        <v>April</v>
      </c>
      <c r="S408" s="1">
        <f t="shared" si="55"/>
        <v>4</v>
      </c>
    </row>
    <row r="409" spans="1:19" x14ac:dyDescent="0.3">
      <c r="A409" s="1" t="s">
        <v>18</v>
      </c>
      <c r="B409" s="39">
        <v>40856</v>
      </c>
      <c r="C409" s="36">
        <f t="shared" si="49"/>
        <v>11</v>
      </c>
      <c r="D409" s="36">
        <f t="shared" si="50"/>
        <v>2011</v>
      </c>
      <c r="F409" s="1" t="s">
        <v>37</v>
      </c>
      <c r="G409" s="1" t="s">
        <v>38</v>
      </c>
      <c r="H409" s="6">
        <v>38409</v>
      </c>
      <c r="I409" s="1">
        <v>10901</v>
      </c>
      <c r="J409" s="7">
        <v>934.5</v>
      </c>
      <c r="K409" s="1">
        <f t="shared" si="51"/>
        <v>2</v>
      </c>
      <c r="L409" s="1">
        <f t="shared" si="52"/>
        <v>2005</v>
      </c>
      <c r="N409" s="35" t="str">
        <f t="shared" si="53"/>
        <v>02</v>
      </c>
      <c r="O409" s="1" t="str">
        <f t="shared" si="54"/>
        <v>Feb</v>
      </c>
      <c r="P409" s="1" t="str">
        <f t="shared" si="48"/>
        <v>February</v>
      </c>
      <c r="Q409" s="35"/>
      <c r="S409" s="1">
        <f t="shared" si="55"/>
        <v>2</v>
      </c>
    </row>
    <row r="410" spans="1:19" x14ac:dyDescent="0.3">
      <c r="A410" s="1" t="s">
        <v>17</v>
      </c>
      <c r="B410" s="39">
        <v>40855</v>
      </c>
      <c r="C410" s="36">
        <f t="shared" si="49"/>
        <v>11</v>
      </c>
      <c r="D410" s="36">
        <f t="shared" si="50"/>
        <v>2011</v>
      </c>
      <c r="F410" s="1" t="s">
        <v>37</v>
      </c>
      <c r="G410" s="1" t="s">
        <v>35</v>
      </c>
      <c r="H410" s="6">
        <v>38455</v>
      </c>
      <c r="I410" s="1">
        <v>11011</v>
      </c>
      <c r="J410" s="7">
        <v>933.5</v>
      </c>
      <c r="K410" s="1">
        <f t="shared" si="51"/>
        <v>4</v>
      </c>
      <c r="L410" s="1">
        <f t="shared" si="52"/>
        <v>2005</v>
      </c>
      <c r="N410" s="35" t="str">
        <f t="shared" si="53"/>
        <v>04</v>
      </c>
      <c r="O410" s="1" t="str">
        <f t="shared" si="54"/>
        <v>Apr</v>
      </c>
      <c r="P410" s="1" t="str">
        <f t="shared" si="48"/>
        <v>April</v>
      </c>
      <c r="Q410" s="35"/>
      <c r="S410" s="1">
        <f t="shared" si="55"/>
        <v>4</v>
      </c>
    </row>
    <row r="411" spans="1:19" x14ac:dyDescent="0.3">
      <c r="A411" s="1" t="s">
        <v>16</v>
      </c>
      <c r="B411" s="39">
        <v>40854</v>
      </c>
      <c r="C411" s="36">
        <f t="shared" si="49"/>
        <v>11</v>
      </c>
      <c r="D411" s="36">
        <f t="shared" si="50"/>
        <v>2011</v>
      </c>
      <c r="F411" s="1" t="s">
        <v>37</v>
      </c>
      <c r="G411" s="1" t="s">
        <v>35</v>
      </c>
      <c r="H411" s="6">
        <v>38415</v>
      </c>
      <c r="I411" s="1">
        <v>10903</v>
      </c>
      <c r="J411" s="7">
        <v>932.05</v>
      </c>
      <c r="K411" s="1">
        <f t="shared" si="51"/>
        <v>3</v>
      </c>
      <c r="L411" s="1">
        <f t="shared" si="52"/>
        <v>2005</v>
      </c>
      <c r="N411" s="35" t="str">
        <f t="shared" si="53"/>
        <v>03</v>
      </c>
      <c r="O411" s="1" t="str">
        <f t="shared" si="54"/>
        <v>Mar</v>
      </c>
      <c r="P411" s="1" t="str">
        <f t="shared" si="48"/>
        <v>March</v>
      </c>
      <c r="Q411" s="35"/>
      <c r="S411" s="1">
        <f t="shared" si="55"/>
        <v>3</v>
      </c>
    </row>
    <row r="412" spans="1:19" customFormat="1" x14ac:dyDescent="0.3">
      <c r="A412" s="26" t="s">
        <v>15</v>
      </c>
      <c r="B412" s="38">
        <v>40853</v>
      </c>
      <c r="C412" s="36">
        <f t="shared" si="49"/>
        <v>11</v>
      </c>
      <c r="D412" s="36">
        <f t="shared" si="50"/>
        <v>2011</v>
      </c>
      <c r="E412" s="1"/>
      <c r="F412" s="26" t="s">
        <v>29</v>
      </c>
      <c r="G412" s="26" t="s">
        <v>34</v>
      </c>
      <c r="H412" s="27">
        <v>38387</v>
      </c>
      <c r="I412" s="26">
        <v>10828</v>
      </c>
      <c r="J412" s="28">
        <v>932</v>
      </c>
      <c r="K412" s="1">
        <f t="shared" si="51"/>
        <v>2</v>
      </c>
      <c r="L412" s="1">
        <f t="shared" si="52"/>
        <v>2005</v>
      </c>
      <c r="M412" s="1"/>
      <c r="N412" s="35" t="str">
        <f t="shared" si="53"/>
        <v>02</v>
      </c>
      <c r="O412" s="1" t="str">
        <f t="shared" si="54"/>
        <v>Feb</v>
      </c>
      <c r="P412" s="1" t="str">
        <f t="shared" si="48"/>
        <v>February</v>
      </c>
      <c r="S412" s="1">
        <f t="shared" si="55"/>
        <v>2</v>
      </c>
    </row>
    <row r="413" spans="1:19" x14ac:dyDescent="0.3">
      <c r="A413" s="1" t="s">
        <v>14</v>
      </c>
      <c r="B413" s="39">
        <v>40852</v>
      </c>
      <c r="C413" s="36">
        <f t="shared" si="49"/>
        <v>11</v>
      </c>
      <c r="D413" s="36">
        <f t="shared" si="50"/>
        <v>2011</v>
      </c>
      <c r="F413" s="1" t="s">
        <v>29</v>
      </c>
      <c r="G413" s="1" t="s">
        <v>39</v>
      </c>
      <c r="H413" s="6">
        <v>38381</v>
      </c>
      <c r="I413" s="1">
        <v>10848</v>
      </c>
      <c r="J413" s="7">
        <v>931.5</v>
      </c>
      <c r="K413" s="1">
        <f t="shared" si="51"/>
        <v>1</v>
      </c>
      <c r="L413" s="1">
        <f t="shared" si="52"/>
        <v>2005</v>
      </c>
      <c r="N413" s="35" t="str">
        <f t="shared" si="53"/>
        <v>01</v>
      </c>
      <c r="O413" s="1" t="str">
        <f t="shared" si="54"/>
        <v>Jan</v>
      </c>
      <c r="P413" s="1" t="str">
        <f t="shared" si="48"/>
        <v>January</v>
      </c>
      <c r="Q413" s="35"/>
      <c r="S413" s="1">
        <f t="shared" si="55"/>
        <v>1</v>
      </c>
    </row>
    <row r="414" spans="1:19" customFormat="1" x14ac:dyDescent="0.3">
      <c r="A414" s="26" t="s">
        <v>13</v>
      </c>
      <c r="B414" s="38">
        <v>40851</v>
      </c>
      <c r="C414" s="36">
        <f t="shared" si="49"/>
        <v>11</v>
      </c>
      <c r="D414" s="36">
        <f t="shared" si="50"/>
        <v>2011</v>
      </c>
      <c r="E414" s="1"/>
      <c r="F414" s="26" t="s">
        <v>29</v>
      </c>
      <c r="G414" s="26" t="s">
        <v>30</v>
      </c>
      <c r="H414" s="27">
        <v>38291</v>
      </c>
      <c r="I414" s="26">
        <v>10721</v>
      </c>
      <c r="J414" s="28">
        <v>923.87</v>
      </c>
      <c r="K414" s="1">
        <f t="shared" si="51"/>
        <v>10</v>
      </c>
      <c r="L414" s="1">
        <f t="shared" si="52"/>
        <v>2004</v>
      </c>
      <c r="M414" s="1"/>
      <c r="N414" s="35" t="str">
        <f t="shared" si="53"/>
        <v>10</v>
      </c>
      <c r="O414" s="1" t="str">
        <f t="shared" si="54"/>
        <v>Oct</v>
      </c>
      <c r="P414" s="1" t="str">
        <f t="shared" si="48"/>
        <v>October</v>
      </c>
      <c r="S414" s="1">
        <f t="shared" si="55"/>
        <v>10</v>
      </c>
    </row>
    <row r="415" spans="1:19" customFormat="1" x14ac:dyDescent="0.3">
      <c r="A415" s="1" t="s">
        <v>12</v>
      </c>
      <c r="B415" s="39">
        <v>40850</v>
      </c>
      <c r="C415" s="36">
        <f t="shared" si="49"/>
        <v>11</v>
      </c>
      <c r="D415" s="36">
        <f t="shared" si="50"/>
        <v>2011</v>
      </c>
      <c r="E415" s="1"/>
      <c r="F415" s="1" t="s">
        <v>29</v>
      </c>
      <c r="G415" s="1" t="s">
        <v>31</v>
      </c>
      <c r="H415" s="6">
        <v>38427</v>
      </c>
      <c r="I415" s="1">
        <v>10933</v>
      </c>
      <c r="J415" s="7">
        <v>920.6</v>
      </c>
      <c r="K415" s="1">
        <f t="shared" si="51"/>
        <v>3</v>
      </c>
      <c r="L415" s="1">
        <f t="shared" si="52"/>
        <v>2005</v>
      </c>
      <c r="M415" s="1"/>
      <c r="N415" s="35" t="str">
        <f t="shared" si="53"/>
        <v>03</v>
      </c>
      <c r="O415" s="1" t="str">
        <f t="shared" si="54"/>
        <v>Mar</v>
      </c>
      <c r="P415" s="1" t="str">
        <f t="shared" si="48"/>
        <v>March</v>
      </c>
      <c r="S415" s="1">
        <f t="shared" si="55"/>
        <v>3</v>
      </c>
    </row>
    <row r="416" spans="1:19" customFormat="1" x14ac:dyDescent="0.3">
      <c r="A416" s="1" t="s">
        <v>11</v>
      </c>
      <c r="B416" s="39">
        <v>40849</v>
      </c>
      <c r="C416" s="36">
        <f t="shared" si="49"/>
        <v>11</v>
      </c>
      <c r="D416" s="36">
        <f t="shared" si="50"/>
        <v>2011</v>
      </c>
      <c r="E416" s="1"/>
      <c r="F416" s="1" t="s">
        <v>37</v>
      </c>
      <c r="G416" s="1" t="s">
        <v>33</v>
      </c>
      <c r="H416" s="6">
        <v>38254</v>
      </c>
      <c r="I416" s="1">
        <v>10671</v>
      </c>
      <c r="J416" s="7">
        <v>920.1</v>
      </c>
      <c r="K416" s="1">
        <f t="shared" si="51"/>
        <v>9</v>
      </c>
      <c r="L416" s="1">
        <f t="shared" si="52"/>
        <v>2004</v>
      </c>
      <c r="M416" s="1"/>
      <c r="N416" s="35" t="str">
        <f t="shared" si="53"/>
        <v>09</v>
      </c>
      <c r="O416" s="1" t="str">
        <f t="shared" si="54"/>
        <v>Sep</v>
      </c>
      <c r="P416" s="1" t="str">
        <f t="shared" si="48"/>
        <v>September</v>
      </c>
      <c r="S416" s="1">
        <f t="shared" si="55"/>
        <v>9</v>
      </c>
    </row>
    <row r="417" spans="1:19" x14ac:dyDescent="0.3">
      <c r="A417" s="1" t="s">
        <v>18</v>
      </c>
      <c r="B417" s="39">
        <v>40848</v>
      </c>
      <c r="C417" s="36">
        <f t="shared" si="49"/>
        <v>11</v>
      </c>
      <c r="D417" s="36">
        <f t="shared" si="50"/>
        <v>2011</v>
      </c>
      <c r="F417" s="1" t="s">
        <v>29</v>
      </c>
      <c r="G417" s="1" t="s">
        <v>39</v>
      </c>
      <c r="H417" s="6">
        <v>38395</v>
      </c>
      <c r="I417" s="1">
        <v>10876</v>
      </c>
      <c r="J417" s="7">
        <v>917</v>
      </c>
      <c r="K417" s="1">
        <f t="shared" si="51"/>
        <v>2</v>
      </c>
      <c r="L417" s="1">
        <f t="shared" si="52"/>
        <v>2005</v>
      </c>
      <c r="N417" s="35" t="str">
        <f t="shared" si="53"/>
        <v>02</v>
      </c>
      <c r="O417" s="1" t="str">
        <f t="shared" si="54"/>
        <v>Feb</v>
      </c>
      <c r="P417" s="1" t="str">
        <f t="shared" si="48"/>
        <v>February</v>
      </c>
      <c r="Q417" s="35"/>
      <c r="S417" s="1">
        <f t="shared" si="55"/>
        <v>2</v>
      </c>
    </row>
    <row r="418" spans="1:19" x14ac:dyDescent="0.3">
      <c r="A418" s="1" t="s">
        <v>17</v>
      </c>
      <c r="B418" s="39">
        <v>40847</v>
      </c>
      <c r="C418" s="36">
        <f t="shared" si="49"/>
        <v>10</v>
      </c>
      <c r="D418" s="36">
        <f t="shared" si="50"/>
        <v>2011</v>
      </c>
      <c r="F418" s="1" t="s">
        <v>37</v>
      </c>
      <c r="G418" s="1" t="s">
        <v>38</v>
      </c>
      <c r="H418" s="6">
        <v>38053</v>
      </c>
      <c r="I418" s="1">
        <v>10447</v>
      </c>
      <c r="J418" s="7">
        <v>914.4</v>
      </c>
      <c r="K418" s="1">
        <f t="shared" si="51"/>
        <v>3</v>
      </c>
      <c r="L418" s="1">
        <f t="shared" si="52"/>
        <v>2004</v>
      </c>
      <c r="N418" s="35" t="str">
        <f t="shared" si="53"/>
        <v>03</v>
      </c>
      <c r="O418" s="1" t="str">
        <f t="shared" si="54"/>
        <v>Mar</v>
      </c>
      <c r="P418" s="1" t="str">
        <f t="shared" si="48"/>
        <v>March</v>
      </c>
      <c r="Q418" s="35"/>
      <c r="S418" s="1">
        <f t="shared" si="55"/>
        <v>3</v>
      </c>
    </row>
    <row r="419" spans="1:19" x14ac:dyDescent="0.3">
      <c r="A419" s="1" t="s">
        <v>16</v>
      </c>
      <c r="B419" s="39">
        <v>40846</v>
      </c>
      <c r="C419" s="36">
        <f t="shared" si="49"/>
        <v>10</v>
      </c>
      <c r="D419" s="36">
        <f t="shared" si="50"/>
        <v>2011</v>
      </c>
      <c r="F419" s="1" t="s">
        <v>37</v>
      </c>
      <c r="G419" s="1" t="s">
        <v>38</v>
      </c>
      <c r="H419" s="6">
        <v>38086</v>
      </c>
      <c r="I419" s="1">
        <v>10494</v>
      </c>
      <c r="J419" s="7">
        <v>912</v>
      </c>
      <c r="K419" s="1">
        <f t="shared" si="51"/>
        <v>4</v>
      </c>
      <c r="L419" s="1">
        <f t="shared" si="52"/>
        <v>2004</v>
      </c>
      <c r="N419" s="35" t="str">
        <f t="shared" si="53"/>
        <v>04</v>
      </c>
      <c r="O419" s="1" t="str">
        <f t="shared" si="54"/>
        <v>Apr</v>
      </c>
      <c r="P419" s="1" t="str">
        <f t="shared" si="48"/>
        <v>April</v>
      </c>
      <c r="Q419" s="35"/>
      <c r="S419" s="1">
        <f t="shared" si="55"/>
        <v>4</v>
      </c>
    </row>
    <row r="420" spans="1:19" customFormat="1" x14ac:dyDescent="0.3">
      <c r="A420" s="26" t="s">
        <v>15</v>
      </c>
      <c r="B420" s="38">
        <v>40845</v>
      </c>
      <c r="C420" s="36">
        <f t="shared" si="49"/>
        <v>10</v>
      </c>
      <c r="D420" s="36">
        <f t="shared" si="50"/>
        <v>2011</v>
      </c>
      <c r="E420" s="1"/>
      <c r="F420" s="26" t="s">
        <v>37</v>
      </c>
      <c r="G420" s="26" t="s">
        <v>33</v>
      </c>
      <c r="H420" s="27">
        <v>38445</v>
      </c>
      <c r="I420" s="26">
        <v>10976</v>
      </c>
      <c r="J420" s="28">
        <v>912</v>
      </c>
      <c r="K420" s="1">
        <f t="shared" si="51"/>
        <v>4</v>
      </c>
      <c r="L420" s="1">
        <f t="shared" si="52"/>
        <v>2005</v>
      </c>
      <c r="M420" s="1"/>
      <c r="N420" s="35" t="str">
        <f t="shared" si="53"/>
        <v>04</v>
      </c>
      <c r="O420" s="1" t="str">
        <f t="shared" si="54"/>
        <v>Apr</v>
      </c>
      <c r="P420" s="1" t="str">
        <f t="shared" si="48"/>
        <v>April</v>
      </c>
      <c r="S420" s="1">
        <f t="shared" si="55"/>
        <v>4</v>
      </c>
    </row>
    <row r="421" spans="1:19" customFormat="1" x14ac:dyDescent="0.3">
      <c r="A421" s="1" t="s">
        <v>14</v>
      </c>
      <c r="B421" s="39">
        <v>40844</v>
      </c>
      <c r="C421" s="36">
        <f t="shared" si="49"/>
        <v>10</v>
      </c>
      <c r="D421" s="36">
        <f t="shared" si="50"/>
        <v>2011</v>
      </c>
      <c r="E421" s="1"/>
      <c r="F421" s="1" t="s">
        <v>37</v>
      </c>
      <c r="G421" s="1" t="s">
        <v>32</v>
      </c>
      <c r="H421" s="6">
        <v>38444</v>
      </c>
      <c r="I421" s="1">
        <v>10967</v>
      </c>
      <c r="J421" s="7">
        <v>910.4</v>
      </c>
      <c r="K421" s="1">
        <f t="shared" si="51"/>
        <v>4</v>
      </c>
      <c r="L421" s="1">
        <f t="shared" si="52"/>
        <v>2005</v>
      </c>
      <c r="M421" s="1"/>
      <c r="N421" s="35" t="str">
        <f t="shared" si="53"/>
        <v>04</v>
      </c>
      <c r="O421" s="1" t="str">
        <f t="shared" si="54"/>
        <v>Apr</v>
      </c>
      <c r="P421" s="1" t="str">
        <f t="shared" si="48"/>
        <v>April</v>
      </c>
      <c r="S421" s="1">
        <f t="shared" si="55"/>
        <v>4</v>
      </c>
    </row>
    <row r="422" spans="1:19" customFormat="1" x14ac:dyDescent="0.3">
      <c r="A422" s="1" t="s">
        <v>13</v>
      </c>
      <c r="B422" s="39">
        <v>40843</v>
      </c>
      <c r="C422" s="36">
        <f t="shared" si="49"/>
        <v>10</v>
      </c>
      <c r="D422" s="36">
        <f t="shared" si="50"/>
        <v>2011</v>
      </c>
      <c r="E422" s="1"/>
      <c r="F422" s="1" t="s">
        <v>29</v>
      </c>
      <c r="G422" s="1" t="s">
        <v>31</v>
      </c>
      <c r="H422" s="6">
        <v>38375</v>
      </c>
      <c r="I422" s="1">
        <v>10833</v>
      </c>
      <c r="J422" s="7">
        <v>906.93</v>
      </c>
      <c r="K422" s="1">
        <f t="shared" si="51"/>
        <v>1</v>
      </c>
      <c r="L422" s="1">
        <f t="shared" si="52"/>
        <v>2005</v>
      </c>
      <c r="M422" s="1"/>
      <c r="N422" s="35" t="str">
        <f t="shared" si="53"/>
        <v>01</v>
      </c>
      <c r="O422" s="1" t="str">
        <f t="shared" si="54"/>
        <v>Jan</v>
      </c>
      <c r="P422" s="1" t="str">
        <f t="shared" si="48"/>
        <v>January</v>
      </c>
      <c r="S422" s="1">
        <f t="shared" si="55"/>
        <v>1</v>
      </c>
    </row>
    <row r="423" spans="1:19" customFormat="1" x14ac:dyDescent="0.3">
      <c r="A423" s="1" t="s">
        <v>12</v>
      </c>
      <c r="B423" s="39">
        <v>40842</v>
      </c>
      <c r="C423" s="36">
        <f t="shared" si="49"/>
        <v>10</v>
      </c>
      <c r="D423" s="36">
        <f t="shared" si="50"/>
        <v>2011</v>
      </c>
      <c r="E423" s="1"/>
      <c r="F423" s="1" t="s">
        <v>37</v>
      </c>
      <c r="G423" s="1" t="s">
        <v>32</v>
      </c>
      <c r="H423" s="6">
        <v>38456</v>
      </c>
      <c r="I423" s="1">
        <v>11000</v>
      </c>
      <c r="J423" s="7">
        <v>903.75</v>
      </c>
      <c r="K423" s="1">
        <f t="shared" si="51"/>
        <v>4</v>
      </c>
      <c r="L423" s="1">
        <f t="shared" si="52"/>
        <v>2005</v>
      </c>
      <c r="M423" s="1"/>
      <c r="N423" s="35" t="str">
        <f t="shared" si="53"/>
        <v>04</v>
      </c>
      <c r="O423" s="1" t="str">
        <f t="shared" si="54"/>
        <v>Apr</v>
      </c>
      <c r="P423" s="1" t="str">
        <f t="shared" si="48"/>
        <v>April</v>
      </c>
      <c r="S423" s="1">
        <f t="shared" si="55"/>
        <v>4</v>
      </c>
    </row>
    <row r="424" spans="1:19" customFormat="1" x14ac:dyDescent="0.3">
      <c r="A424" s="1" t="s">
        <v>11</v>
      </c>
      <c r="B424" s="39">
        <v>40841</v>
      </c>
      <c r="C424" s="36">
        <f t="shared" si="49"/>
        <v>10</v>
      </c>
      <c r="D424" s="36">
        <f t="shared" si="50"/>
        <v>2011</v>
      </c>
      <c r="E424" s="1"/>
      <c r="F424" s="1" t="s">
        <v>37</v>
      </c>
      <c r="G424" s="1" t="s">
        <v>33</v>
      </c>
      <c r="H424" s="6">
        <v>38218</v>
      </c>
      <c r="I424" s="1">
        <v>10630</v>
      </c>
      <c r="J424" s="7">
        <v>903.6</v>
      </c>
      <c r="K424" s="1">
        <f t="shared" si="51"/>
        <v>8</v>
      </c>
      <c r="L424" s="1">
        <f t="shared" si="52"/>
        <v>2004</v>
      </c>
      <c r="M424" s="1"/>
      <c r="N424" s="35" t="str">
        <f t="shared" si="53"/>
        <v>08</v>
      </c>
      <c r="O424" s="1" t="str">
        <f t="shared" si="54"/>
        <v>Aug</v>
      </c>
      <c r="P424" s="1" t="str">
        <f t="shared" si="48"/>
        <v>August</v>
      </c>
      <c r="S424" s="1">
        <f t="shared" si="55"/>
        <v>8</v>
      </c>
    </row>
    <row r="425" spans="1:19" x14ac:dyDescent="0.3">
      <c r="A425" s="1" t="s">
        <v>18</v>
      </c>
      <c r="B425" s="39">
        <v>40840</v>
      </c>
      <c r="C425" s="36">
        <f t="shared" si="49"/>
        <v>10</v>
      </c>
      <c r="D425" s="36">
        <f t="shared" si="50"/>
        <v>2011</v>
      </c>
      <c r="F425" s="1" t="s">
        <v>37</v>
      </c>
      <c r="G425" s="1" t="s">
        <v>36</v>
      </c>
      <c r="H425" s="6">
        <v>37973</v>
      </c>
      <c r="I425" s="1">
        <v>10383</v>
      </c>
      <c r="J425" s="7">
        <v>899</v>
      </c>
      <c r="K425" s="1">
        <f t="shared" si="51"/>
        <v>12</v>
      </c>
      <c r="L425" s="1">
        <f t="shared" si="52"/>
        <v>2003</v>
      </c>
      <c r="N425" s="35" t="str">
        <f t="shared" si="53"/>
        <v>12</v>
      </c>
      <c r="O425" s="1" t="str">
        <f t="shared" si="54"/>
        <v>Dec</v>
      </c>
      <c r="P425" s="1" t="str">
        <f t="shared" si="48"/>
        <v>December</v>
      </c>
      <c r="Q425" s="35"/>
      <c r="S425" s="1">
        <f t="shared" si="55"/>
        <v>12</v>
      </c>
    </row>
    <row r="426" spans="1:19" x14ac:dyDescent="0.3">
      <c r="A426" s="1" t="s">
        <v>17</v>
      </c>
      <c r="B426" s="39">
        <v>40839</v>
      </c>
      <c r="C426" s="36">
        <f t="shared" si="49"/>
        <v>10</v>
      </c>
      <c r="D426" s="36">
        <f t="shared" si="50"/>
        <v>2011</v>
      </c>
      <c r="F426" s="1" t="s">
        <v>37</v>
      </c>
      <c r="G426" s="1" t="s">
        <v>38</v>
      </c>
      <c r="H426" s="6">
        <v>38403</v>
      </c>
      <c r="I426" s="1">
        <v>10882</v>
      </c>
      <c r="J426" s="7">
        <v>892.64</v>
      </c>
      <c r="K426" s="1">
        <f t="shared" si="51"/>
        <v>2</v>
      </c>
      <c r="L426" s="1">
        <f t="shared" si="52"/>
        <v>2005</v>
      </c>
      <c r="N426" s="35" t="str">
        <f t="shared" si="53"/>
        <v>02</v>
      </c>
      <c r="O426" s="1" t="str">
        <f t="shared" si="54"/>
        <v>Feb</v>
      </c>
      <c r="P426" s="1" t="str">
        <f t="shared" si="48"/>
        <v>February</v>
      </c>
      <c r="Q426" s="35"/>
      <c r="S426" s="1">
        <f t="shared" si="55"/>
        <v>2</v>
      </c>
    </row>
    <row r="427" spans="1:19" customFormat="1" x14ac:dyDescent="0.3">
      <c r="A427" s="26" t="s">
        <v>16</v>
      </c>
      <c r="B427" s="38">
        <v>40838</v>
      </c>
      <c r="C427" s="36">
        <f t="shared" si="49"/>
        <v>10</v>
      </c>
      <c r="D427" s="36">
        <f t="shared" si="50"/>
        <v>2011</v>
      </c>
      <c r="E427" s="1"/>
      <c r="F427" s="26" t="s">
        <v>29</v>
      </c>
      <c r="G427" s="26" t="s">
        <v>30</v>
      </c>
      <c r="H427" s="27">
        <v>38179</v>
      </c>
      <c r="I427" s="26">
        <v>10569</v>
      </c>
      <c r="J427" s="28">
        <v>890</v>
      </c>
      <c r="K427" s="1">
        <f t="shared" si="51"/>
        <v>7</v>
      </c>
      <c r="L427" s="1">
        <f t="shared" si="52"/>
        <v>2004</v>
      </c>
      <c r="M427" s="1"/>
      <c r="N427" s="35" t="str">
        <f t="shared" si="53"/>
        <v>07</v>
      </c>
      <c r="O427" s="1" t="str">
        <f t="shared" si="54"/>
        <v>Jul</v>
      </c>
      <c r="P427" s="1" t="str">
        <f t="shared" si="48"/>
        <v>July</v>
      </c>
      <c r="S427" s="1">
        <f t="shared" si="55"/>
        <v>7</v>
      </c>
    </row>
    <row r="428" spans="1:19" customFormat="1" x14ac:dyDescent="0.3">
      <c r="A428" s="1" t="s">
        <v>15</v>
      </c>
      <c r="B428" s="39">
        <v>40837</v>
      </c>
      <c r="C428" s="36">
        <f t="shared" si="49"/>
        <v>10</v>
      </c>
      <c r="D428" s="36">
        <f t="shared" si="50"/>
        <v>2011</v>
      </c>
      <c r="E428" s="1"/>
      <c r="F428" s="1" t="s">
        <v>37</v>
      </c>
      <c r="G428" s="1" t="s">
        <v>32</v>
      </c>
      <c r="H428" s="6">
        <v>38074</v>
      </c>
      <c r="I428" s="1">
        <v>10487</v>
      </c>
      <c r="J428" s="7">
        <v>889.7</v>
      </c>
      <c r="K428" s="1">
        <f t="shared" si="51"/>
        <v>3</v>
      </c>
      <c r="L428" s="1">
        <f t="shared" si="52"/>
        <v>2004</v>
      </c>
      <c r="M428" s="1"/>
      <c r="N428" s="35" t="str">
        <f t="shared" si="53"/>
        <v>03</v>
      </c>
      <c r="O428" s="1" t="str">
        <f t="shared" si="54"/>
        <v>Mar</v>
      </c>
      <c r="P428" s="1" t="str">
        <f t="shared" si="48"/>
        <v>March</v>
      </c>
      <c r="S428" s="1">
        <f t="shared" si="55"/>
        <v>3</v>
      </c>
    </row>
    <row r="429" spans="1:19" customFormat="1" x14ac:dyDescent="0.3">
      <c r="A429" s="1" t="s">
        <v>14</v>
      </c>
      <c r="B429" s="39">
        <v>40836</v>
      </c>
      <c r="C429" s="36">
        <f t="shared" si="49"/>
        <v>10</v>
      </c>
      <c r="D429" s="36">
        <f t="shared" si="50"/>
        <v>2011</v>
      </c>
      <c r="E429" s="1"/>
      <c r="F429" s="1" t="s">
        <v>37</v>
      </c>
      <c r="G429" s="1" t="s">
        <v>32</v>
      </c>
      <c r="H429" s="6">
        <v>38143</v>
      </c>
      <c r="I429" s="1">
        <v>10552</v>
      </c>
      <c r="J429" s="7">
        <v>880.5</v>
      </c>
      <c r="K429" s="1">
        <f t="shared" si="51"/>
        <v>6</v>
      </c>
      <c r="L429" s="1">
        <f t="shared" si="52"/>
        <v>2004</v>
      </c>
      <c r="M429" s="1"/>
      <c r="N429" s="35" t="str">
        <f t="shared" si="53"/>
        <v>06</v>
      </c>
      <c r="O429" s="1" t="str">
        <f t="shared" si="54"/>
        <v>Jun</v>
      </c>
      <c r="P429" s="1" t="str">
        <f t="shared" si="48"/>
        <v>June</v>
      </c>
      <c r="S429" s="1">
        <f t="shared" si="55"/>
        <v>6</v>
      </c>
    </row>
    <row r="430" spans="1:19" x14ac:dyDescent="0.3">
      <c r="A430" s="1" t="s">
        <v>13</v>
      </c>
      <c r="B430" s="39">
        <v>40835</v>
      </c>
      <c r="C430" s="36">
        <f t="shared" si="49"/>
        <v>10</v>
      </c>
      <c r="D430" s="36">
        <f t="shared" si="50"/>
        <v>2011</v>
      </c>
      <c r="F430" s="1" t="s">
        <v>37</v>
      </c>
      <c r="G430" s="1" t="s">
        <v>38</v>
      </c>
      <c r="H430" s="6">
        <v>38273</v>
      </c>
      <c r="I430" s="1">
        <v>10692</v>
      </c>
      <c r="J430" s="7">
        <v>878</v>
      </c>
      <c r="K430" s="1">
        <f t="shared" si="51"/>
        <v>10</v>
      </c>
      <c r="L430" s="1">
        <f t="shared" si="52"/>
        <v>2004</v>
      </c>
      <c r="N430" s="35" t="str">
        <f t="shared" si="53"/>
        <v>10</v>
      </c>
      <c r="O430" s="1" t="str">
        <f t="shared" si="54"/>
        <v>Oct</v>
      </c>
      <c r="P430" s="1" t="str">
        <f t="shared" si="48"/>
        <v>October</v>
      </c>
      <c r="Q430" s="35"/>
      <c r="S430" s="1">
        <f t="shared" si="55"/>
        <v>10</v>
      </c>
    </row>
    <row r="431" spans="1:19" customFormat="1" x14ac:dyDescent="0.3">
      <c r="A431" s="26" t="s">
        <v>12</v>
      </c>
      <c r="B431" s="38">
        <v>40834</v>
      </c>
      <c r="C431" s="36">
        <f t="shared" si="49"/>
        <v>10</v>
      </c>
      <c r="D431" s="36">
        <f t="shared" si="50"/>
        <v>2011</v>
      </c>
      <c r="E431" s="1"/>
      <c r="F431" s="26" t="s">
        <v>37</v>
      </c>
      <c r="G431" s="26" t="s">
        <v>33</v>
      </c>
      <c r="H431" s="27">
        <v>38462</v>
      </c>
      <c r="I431" s="26">
        <v>11027</v>
      </c>
      <c r="J431" s="28">
        <v>877.72</v>
      </c>
      <c r="K431" s="1">
        <f t="shared" si="51"/>
        <v>4</v>
      </c>
      <c r="L431" s="1">
        <f t="shared" si="52"/>
        <v>2005</v>
      </c>
      <c r="M431" s="1"/>
      <c r="N431" s="35" t="str">
        <f t="shared" si="53"/>
        <v>04</v>
      </c>
      <c r="O431" s="1" t="str">
        <f t="shared" si="54"/>
        <v>Apr</v>
      </c>
      <c r="P431" s="1" t="str">
        <f t="shared" si="48"/>
        <v>April</v>
      </c>
      <c r="S431" s="1">
        <f t="shared" si="55"/>
        <v>4</v>
      </c>
    </row>
    <row r="432" spans="1:19" customFormat="1" x14ac:dyDescent="0.3">
      <c r="A432" s="1" t="s">
        <v>11</v>
      </c>
      <c r="B432" s="39">
        <v>40833</v>
      </c>
      <c r="C432" s="36">
        <f t="shared" si="49"/>
        <v>10</v>
      </c>
      <c r="D432" s="36">
        <f t="shared" si="50"/>
        <v>2011</v>
      </c>
      <c r="E432" s="1"/>
      <c r="F432" s="1" t="s">
        <v>29</v>
      </c>
      <c r="G432" s="1" t="s">
        <v>30</v>
      </c>
      <c r="H432" s="6">
        <v>37919</v>
      </c>
      <c r="I432" s="1">
        <v>10333</v>
      </c>
      <c r="J432" s="7">
        <v>877.2</v>
      </c>
      <c r="K432" s="1">
        <f t="shared" si="51"/>
        <v>10</v>
      </c>
      <c r="L432" s="1">
        <f t="shared" si="52"/>
        <v>2003</v>
      </c>
      <c r="M432" s="1"/>
      <c r="N432" s="35" t="str">
        <f t="shared" si="53"/>
        <v>10</v>
      </c>
      <c r="O432" s="1" t="str">
        <f t="shared" si="54"/>
        <v>Oct</v>
      </c>
      <c r="P432" s="1" t="str">
        <f t="shared" si="48"/>
        <v>October</v>
      </c>
      <c r="S432" s="1">
        <f t="shared" si="55"/>
        <v>10</v>
      </c>
    </row>
    <row r="433" spans="1:19" x14ac:dyDescent="0.3">
      <c r="A433" s="1" t="s">
        <v>18</v>
      </c>
      <c r="B433" s="39">
        <v>40832</v>
      </c>
      <c r="C433" s="36">
        <f t="shared" si="49"/>
        <v>10</v>
      </c>
      <c r="D433" s="36">
        <f t="shared" si="50"/>
        <v>2011</v>
      </c>
      <c r="F433" s="1" t="s">
        <v>37</v>
      </c>
      <c r="G433" s="1" t="s">
        <v>38</v>
      </c>
      <c r="H433" s="6">
        <v>38333</v>
      </c>
      <c r="I433" s="1">
        <v>10774</v>
      </c>
      <c r="J433" s="7">
        <v>868.75</v>
      </c>
      <c r="K433" s="1">
        <f t="shared" si="51"/>
        <v>12</v>
      </c>
      <c r="L433" s="1">
        <f t="shared" si="52"/>
        <v>2004</v>
      </c>
      <c r="N433" s="35" t="str">
        <f t="shared" si="53"/>
        <v>12</v>
      </c>
      <c r="O433" s="1" t="str">
        <f t="shared" si="54"/>
        <v>Dec</v>
      </c>
      <c r="P433" s="1" t="str">
        <f t="shared" si="48"/>
        <v>December</v>
      </c>
      <c r="Q433" s="35"/>
      <c r="S433" s="1">
        <f t="shared" si="55"/>
        <v>12</v>
      </c>
    </row>
    <row r="434" spans="1:19" customFormat="1" x14ac:dyDescent="0.3">
      <c r="A434" s="26" t="s">
        <v>17</v>
      </c>
      <c r="B434" s="38">
        <v>40831</v>
      </c>
      <c r="C434" s="36">
        <f t="shared" si="49"/>
        <v>10</v>
      </c>
      <c r="D434" s="36">
        <f t="shared" si="50"/>
        <v>2011</v>
      </c>
      <c r="E434" s="1"/>
      <c r="F434" s="26" t="s">
        <v>37</v>
      </c>
      <c r="G434" s="26" t="s">
        <v>33</v>
      </c>
      <c r="H434" s="27">
        <v>37968</v>
      </c>
      <c r="I434" s="26">
        <v>10377</v>
      </c>
      <c r="J434" s="28">
        <v>863.6</v>
      </c>
      <c r="K434" s="1">
        <f t="shared" si="51"/>
        <v>12</v>
      </c>
      <c r="L434" s="1">
        <f t="shared" si="52"/>
        <v>2003</v>
      </c>
      <c r="M434" s="1"/>
      <c r="N434" s="35" t="str">
        <f t="shared" si="53"/>
        <v>12</v>
      </c>
      <c r="O434" s="1" t="str">
        <f t="shared" si="54"/>
        <v>Dec</v>
      </c>
      <c r="P434" s="1" t="str">
        <f t="shared" si="48"/>
        <v>December</v>
      </c>
      <c r="S434" s="1">
        <f t="shared" si="55"/>
        <v>12</v>
      </c>
    </row>
    <row r="435" spans="1:19" customFormat="1" x14ac:dyDescent="0.3">
      <c r="A435" s="1" t="s">
        <v>16</v>
      </c>
      <c r="B435" s="39">
        <v>40830</v>
      </c>
      <c r="C435" s="36">
        <f t="shared" si="49"/>
        <v>10</v>
      </c>
      <c r="D435" s="36">
        <f t="shared" si="50"/>
        <v>2011</v>
      </c>
      <c r="E435" s="1"/>
      <c r="F435" s="1" t="s">
        <v>37</v>
      </c>
      <c r="G435" s="1" t="s">
        <v>33</v>
      </c>
      <c r="H435" s="6">
        <v>38414</v>
      </c>
      <c r="I435" s="1">
        <v>10902</v>
      </c>
      <c r="J435" s="7">
        <v>863.43</v>
      </c>
      <c r="K435" s="1">
        <f t="shared" si="51"/>
        <v>3</v>
      </c>
      <c r="L435" s="1">
        <f t="shared" si="52"/>
        <v>2005</v>
      </c>
      <c r="M435" s="1"/>
      <c r="N435" s="35" t="str">
        <f t="shared" si="53"/>
        <v>03</v>
      </c>
      <c r="O435" s="1" t="str">
        <f t="shared" si="54"/>
        <v>Mar</v>
      </c>
      <c r="P435" s="1" t="str">
        <f t="shared" si="48"/>
        <v>March</v>
      </c>
      <c r="S435" s="1">
        <f t="shared" si="55"/>
        <v>3</v>
      </c>
    </row>
    <row r="436" spans="1:19" customFormat="1" x14ac:dyDescent="0.3">
      <c r="A436" s="1" t="s">
        <v>15</v>
      </c>
      <c r="B436" s="39">
        <v>40829</v>
      </c>
      <c r="C436" s="36">
        <f t="shared" si="49"/>
        <v>10</v>
      </c>
      <c r="D436" s="36">
        <f t="shared" si="50"/>
        <v>2011</v>
      </c>
      <c r="E436" s="1"/>
      <c r="F436" s="1" t="s">
        <v>37</v>
      </c>
      <c r="G436" s="1" t="s">
        <v>32</v>
      </c>
      <c r="H436" s="6">
        <v>37968</v>
      </c>
      <c r="I436" s="1">
        <v>10379</v>
      </c>
      <c r="J436" s="7">
        <v>863.28</v>
      </c>
      <c r="K436" s="1">
        <f t="shared" si="51"/>
        <v>12</v>
      </c>
      <c r="L436" s="1">
        <f t="shared" si="52"/>
        <v>2003</v>
      </c>
      <c r="M436" s="1"/>
      <c r="N436" s="35" t="str">
        <f t="shared" si="53"/>
        <v>12</v>
      </c>
      <c r="O436" s="1" t="str">
        <f t="shared" si="54"/>
        <v>Dec</v>
      </c>
      <c r="P436" s="1" t="str">
        <f t="shared" si="48"/>
        <v>December</v>
      </c>
      <c r="S436" s="1">
        <f t="shared" si="55"/>
        <v>12</v>
      </c>
    </row>
    <row r="437" spans="1:19" customFormat="1" x14ac:dyDescent="0.3">
      <c r="A437" s="1" t="s">
        <v>14</v>
      </c>
      <c r="B437" s="39">
        <v>40828</v>
      </c>
      <c r="C437" s="36">
        <f t="shared" si="49"/>
        <v>10</v>
      </c>
      <c r="D437" s="36">
        <f t="shared" si="50"/>
        <v>2011</v>
      </c>
      <c r="E437" s="1"/>
      <c r="F437" s="1" t="s">
        <v>37</v>
      </c>
      <c r="G437" s="1" t="s">
        <v>33</v>
      </c>
      <c r="H437" s="6">
        <v>38263</v>
      </c>
      <c r="I437" s="1">
        <v>10690</v>
      </c>
      <c r="J437" s="7">
        <v>862.5</v>
      </c>
      <c r="K437" s="1">
        <f t="shared" si="51"/>
        <v>10</v>
      </c>
      <c r="L437" s="1">
        <f t="shared" si="52"/>
        <v>2004</v>
      </c>
      <c r="M437" s="1"/>
      <c r="N437" s="35" t="str">
        <f t="shared" si="53"/>
        <v>10</v>
      </c>
      <c r="O437" s="1" t="str">
        <f t="shared" si="54"/>
        <v>Oct</v>
      </c>
      <c r="P437" s="1" t="str">
        <f t="shared" si="48"/>
        <v>October</v>
      </c>
      <c r="S437" s="1">
        <f t="shared" si="55"/>
        <v>10</v>
      </c>
    </row>
    <row r="438" spans="1:19" x14ac:dyDescent="0.3">
      <c r="A438" s="1" t="s">
        <v>13</v>
      </c>
      <c r="B438" s="39">
        <v>40827</v>
      </c>
      <c r="C438" s="36">
        <f t="shared" si="49"/>
        <v>10</v>
      </c>
      <c r="D438" s="36">
        <f t="shared" si="50"/>
        <v>2011</v>
      </c>
      <c r="F438" s="1" t="s">
        <v>29</v>
      </c>
      <c r="G438" s="1" t="s">
        <v>39</v>
      </c>
      <c r="H438" s="6">
        <v>38401</v>
      </c>
      <c r="I438" s="1">
        <v>10890</v>
      </c>
      <c r="J438" s="7">
        <v>860.1</v>
      </c>
      <c r="K438" s="1">
        <f t="shared" si="51"/>
        <v>2</v>
      </c>
      <c r="L438" s="1">
        <f t="shared" si="52"/>
        <v>2005</v>
      </c>
      <c r="N438" s="35" t="str">
        <f t="shared" si="53"/>
        <v>02</v>
      </c>
      <c r="O438" s="1" t="str">
        <f t="shared" si="54"/>
        <v>Feb</v>
      </c>
      <c r="P438" s="1" t="str">
        <f t="shared" si="48"/>
        <v>February</v>
      </c>
      <c r="Q438" s="35"/>
      <c r="S438" s="1">
        <f t="shared" si="55"/>
        <v>2</v>
      </c>
    </row>
    <row r="439" spans="1:19" x14ac:dyDescent="0.3">
      <c r="A439" s="1" t="s">
        <v>12</v>
      </c>
      <c r="B439" s="39">
        <v>40826</v>
      </c>
      <c r="C439" s="36">
        <f t="shared" si="49"/>
        <v>10</v>
      </c>
      <c r="D439" s="36">
        <f t="shared" si="50"/>
        <v>2011</v>
      </c>
      <c r="F439" s="1" t="s">
        <v>37</v>
      </c>
      <c r="G439" s="1" t="s">
        <v>35</v>
      </c>
      <c r="H439" s="6">
        <v>38416</v>
      </c>
      <c r="I439" s="1">
        <v>10911</v>
      </c>
      <c r="J439" s="7">
        <v>858</v>
      </c>
      <c r="K439" s="1">
        <f t="shared" si="51"/>
        <v>3</v>
      </c>
      <c r="L439" s="1">
        <f t="shared" si="52"/>
        <v>2005</v>
      </c>
      <c r="N439" s="35" t="str">
        <f t="shared" si="53"/>
        <v>03</v>
      </c>
      <c r="O439" s="1" t="str">
        <f t="shared" si="54"/>
        <v>Mar</v>
      </c>
      <c r="P439" s="1" t="str">
        <f t="shared" si="48"/>
        <v>March</v>
      </c>
      <c r="Q439" s="35"/>
      <c r="S439" s="1">
        <f t="shared" si="55"/>
        <v>3</v>
      </c>
    </row>
    <row r="440" spans="1:19" x14ac:dyDescent="0.3">
      <c r="A440" s="1" t="s">
        <v>11</v>
      </c>
      <c r="B440" s="39">
        <v>40825</v>
      </c>
      <c r="C440" s="36">
        <f t="shared" si="49"/>
        <v>10</v>
      </c>
      <c r="D440" s="36">
        <f t="shared" si="50"/>
        <v>2011</v>
      </c>
      <c r="F440" s="1" t="s">
        <v>37</v>
      </c>
      <c r="G440" s="1" t="s">
        <v>38</v>
      </c>
      <c r="H440" s="6">
        <v>37995</v>
      </c>
      <c r="I440" s="1">
        <v>10403</v>
      </c>
      <c r="J440" s="7">
        <v>855.01</v>
      </c>
      <c r="K440" s="1">
        <f t="shared" si="51"/>
        <v>1</v>
      </c>
      <c r="L440" s="1">
        <f t="shared" si="52"/>
        <v>2004</v>
      </c>
      <c r="N440" s="35" t="str">
        <f t="shared" si="53"/>
        <v>01</v>
      </c>
      <c r="O440" s="1" t="str">
        <f t="shared" si="54"/>
        <v>Jan</v>
      </c>
      <c r="P440" s="1" t="str">
        <f t="shared" si="48"/>
        <v>January</v>
      </c>
      <c r="Q440" s="35"/>
      <c r="S440" s="1">
        <f t="shared" si="55"/>
        <v>1</v>
      </c>
    </row>
    <row r="441" spans="1:19" x14ac:dyDescent="0.3">
      <c r="F441" s="1" t="s">
        <v>37</v>
      </c>
      <c r="G441" s="1" t="s">
        <v>36</v>
      </c>
      <c r="H441" s="6">
        <v>38360</v>
      </c>
      <c r="I441" s="1">
        <v>10811</v>
      </c>
      <c r="J441" s="7">
        <v>852</v>
      </c>
      <c r="K441" s="1">
        <f t="shared" si="51"/>
        <v>1</v>
      </c>
      <c r="L441" s="1">
        <f t="shared" si="52"/>
        <v>2005</v>
      </c>
      <c r="N441" s="35" t="str">
        <f t="shared" si="53"/>
        <v>01</v>
      </c>
      <c r="O441" s="1" t="str">
        <f t="shared" si="54"/>
        <v>Jan</v>
      </c>
      <c r="P441" s="1" t="str">
        <f t="shared" si="48"/>
        <v>January</v>
      </c>
      <c r="Q441" s="35"/>
      <c r="S441" s="1">
        <f t="shared" si="55"/>
        <v>1</v>
      </c>
    </row>
    <row r="442" spans="1:19" x14ac:dyDescent="0.3">
      <c r="F442" s="1" t="s">
        <v>37</v>
      </c>
      <c r="G442" s="1" t="s">
        <v>35</v>
      </c>
      <c r="H442" s="6">
        <v>38088</v>
      </c>
      <c r="I442" s="1">
        <v>10492</v>
      </c>
      <c r="J442" s="7">
        <v>851.2</v>
      </c>
      <c r="K442" s="1">
        <f t="shared" si="51"/>
        <v>4</v>
      </c>
      <c r="L442" s="1">
        <f t="shared" si="52"/>
        <v>2004</v>
      </c>
      <c r="N442" s="35" t="str">
        <f t="shared" si="53"/>
        <v>04</v>
      </c>
      <c r="O442" s="1" t="str">
        <f t="shared" si="54"/>
        <v>Apr</v>
      </c>
      <c r="P442" s="1" t="str">
        <f t="shared" si="48"/>
        <v>April</v>
      </c>
      <c r="Q442" s="35"/>
      <c r="S442" s="1">
        <f t="shared" si="55"/>
        <v>4</v>
      </c>
    </row>
    <row r="443" spans="1:19" customFormat="1" x14ac:dyDescent="0.3">
      <c r="C443" s="1"/>
      <c r="D443" s="1"/>
      <c r="E443" s="1"/>
      <c r="F443" s="26" t="s">
        <v>37</v>
      </c>
      <c r="G443" s="26" t="s">
        <v>33</v>
      </c>
      <c r="H443" s="27">
        <v>37875</v>
      </c>
      <c r="I443" s="26">
        <v>10293</v>
      </c>
      <c r="J443" s="28">
        <v>848.7</v>
      </c>
      <c r="K443" s="1">
        <f t="shared" si="51"/>
        <v>9</v>
      </c>
      <c r="L443" s="1">
        <f t="shared" si="52"/>
        <v>2003</v>
      </c>
      <c r="M443" s="1"/>
      <c r="N443" s="35" t="str">
        <f t="shared" si="53"/>
        <v>09</v>
      </c>
      <c r="O443" s="1" t="str">
        <f t="shared" si="54"/>
        <v>Sep</v>
      </c>
      <c r="P443" s="1" t="str">
        <f t="shared" si="48"/>
        <v>September</v>
      </c>
      <c r="S443" s="1">
        <f t="shared" si="55"/>
        <v>9</v>
      </c>
    </row>
    <row r="444" spans="1:19" customFormat="1" x14ac:dyDescent="0.3">
      <c r="C444" s="1"/>
      <c r="D444" s="1"/>
      <c r="E444" s="1"/>
      <c r="F444" s="1" t="s">
        <v>29</v>
      </c>
      <c r="G444" s="1" t="s">
        <v>31</v>
      </c>
      <c r="H444" s="6">
        <v>38441</v>
      </c>
      <c r="I444" s="1">
        <v>10965</v>
      </c>
      <c r="J444" s="7">
        <v>848</v>
      </c>
      <c r="K444" s="1">
        <f t="shared" si="51"/>
        <v>3</v>
      </c>
      <c r="L444" s="1">
        <f t="shared" si="52"/>
        <v>2005</v>
      </c>
      <c r="M444" s="1"/>
      <c r="N444" s="35" t="str">
        <f t="shared" si="53"/>
        <v>03</v>
      </c>
      <c r="O444" s="1" t="str">
        <f t="shared" si="54"/>
        <v>Mar</v>
      </c>
      <c r="P444" s="1" t="str">
        <f t="shared" si="48"/>
        <v>March</v>
      </c>
      <c r="S444" s="1">
        <f t="shared" si="55"/>
        <v>3</v>
      </c>
    </row>
    <row r="445" spans="1:19" customFormat="1" x14ac:dyDescent="0.3">
      <c r="C445" s="1"/>
      <c r="D445" s="1"/>
      <c r="E445" s="1"/>
      <c r="F445" s="1" t="s">
        <v>37</v>
      </c>
      <c r="G445" s="1" t="s">
        <v>33</v>
      </c>
      <c r="H445" s="6">
        <v>38373</v>
      </c>
      <c r="I445" s="1">
        <v>10835</v>
      </c>
      <c r="J445" s="7">
        <v>845.8</v>
      </c>
      <c r="K445" s="1">
        <f t="shared" si="51"/>
        <v>1</v>
      </c>
      <c r="L445" s="1">
        <f t="shared" si="52"/>
        <v>2005</v>
      </c>
      <c r="M445" s="1"/>
      <c r="N445" s="35" t="str">
        <f t="shared" si="53"/>
        <v>01</v>
      </c>
      <c r="O445" s="1" t="str">
        <f t="shared" si="54"/>
        <v>Jan</v>
      </c>
      <c r="P445" s="1" t="str">
        <f t="shared" si="48"/>
        <v>January</v>
      </c>
      <c r="S445" s="1">
        <f t="shared" si="55"/>
        <v>1</v>
      </c>
    </row>
    <row r="446" spans="1:19" x14ac:dyDescent="0.3">
      <c r="F446" s="1" t="s">
        <v>37</v>
      </c>
      <c r="G446" s="1" t="s">
        <v>36</v>
      </c>
      <c r="H446" s="6">
        <v>38296</v>
      </c>
      <c r="I446" s="1">
        <v>10719</v>
      </c>
      <c r="J446" s="7">
        <v>844.25</v>
      </c>
      <c r="K446" s="1">
        <f t="shared" si="51"/>
        <v>11</v>
      </c>
      <c r="L446" s="1">
        <f t="shared" si="52"/>
        <v>2004</v>
      </c>
      <c r="N446" s="35" t="str">
        <f t="shared" si="53"/>
        <v>11</v>
      </c>
      <c r="O446" s="1" t="str">
        <f t="shared" si="54"/>
        <v>Nov</v>
      </c>
      <c r="P446" s="1" t="str">
        <f t="shared" si="48"/>
        <v>November</v>
      </c>
      <c r="Q446" s="35"/>
      <c r="S446" s="1">
        <f t="shared" si="55"/>
        <v>11</v>
      </c>
    </row>
    <row r="447" spans="1:19" customFormat="1" x14ac:dyDescent="0.3">
      <c r="C447" s="1"/>
      <c r="D447" s="1"/>
      <c r="E447" s="1"/>
      <c r="F447" s="26" t="s">
        <v>37</v>
      </c>
      <c r="G447" s="26" t="s">
        <v>33</v>
      </c>
      <c r="H447" s="27">
        <v>38389</v>
      </c>
      <c r="I447" s="26">
        <v>10827</v>
      </c>
      <c r="J447" s="28">
        <v>843</v>
      </c>
      <c r="K447" s="1">
        <f t="shared" si="51"/>
        <v>2</v>
      </c>
      <c r="L447" s="1">
        <f t="shared" si="52"/>
        <v>2005</v>
      </c>
      <c r="M447" s="1"/>
      <c r="N447" s="35" t="str">
        <f t="shared" si="53"/>
        <v>02</v>
      </c>
      <c r="O447" s="1" t="str">
        <f t="shared" si="54"/>
        <v>Feb</v>
      </c>
      <c r="P447" s="1" t="str">
        <f t="shared" si="48"/>
        <v>February</v>
      </c>
      <c r="S447" s="1">
        <f t="shared" si="55"/>
        <v>2</v>
      </c>
    </row>
    <row r="448" spans="1:19" x14ac:dyDescent="0.3">
      <c r="F448" s="1" t="s">
        <v>37</v>
      </c>
      <c r="G448" s="1" t="s">
        <v>35</v>
      </c>
      <c r="H448" s="6">
        <v>38168</v>
      </c>
      <c r="I448" s="1">
        <v>10576</v>
      </c>
      <c r="J448" s="7">
        <v>838.45</v>
      </c>
      <c r="K448" s="1">
        <f t="shared" si="51"/>
        <v>6</v>
      </c>
      <c r="L448" s="1">
        <f t="shared" si="52"/>
        <v>2004</v>
      </c>
      <c r="N448" s="35" t="str">
        <f t="shared" si="53"/>
        <v>06</v>
      </c>
      <c r="O448" s="1" t="str">
        <f t="shared" si="54"/>
        <v>Jun</v>
      </c>
      <c r="P448" s="1" t="str">
        <f t="shared" si="48"/>
        <v>June</v>
      </c>
      <c r="Q448" s="35"/>
      <c r="S448" s="1">
        <f t="shared" si="55"/>
        <v>6</v>
      </c>
    </row>
    <row r="449" spans="3:19" customFormat="1" x14ac:dyDescent="0.3">
      <c r="C449" s="1"/>
      <c r="D449" s="1"/>
      <c r="E449" s="1"/>
      <c r="F449" s="26" t="s">
        <v>37</v>
      </c>
      <c r="G449" s="26" t="s">
        <v>32</v>
      </c>
      <c r="H449" s="27">
        <v>38151</v>
      </c>
      <c r="I449" s="26">
        <v>10556</v>
      </c>
      <c r="J449" s="28">
        <v>835.2</v>
      </c>
      <c r="K449" s="1">
        <f t="shared" si="51"/>
        <v>6</v>
      </c>
      <c r="L449" s="1">
        <f t="shared" si="52"/>
        <v>2004</v>
      </c>
      <c r="M449" s="1"/>
      <c r="N449" s="35" t="str">
        <f t="shared" si="53"/>
        <v>06</v>
      </c>
      <c r="O449" s="1" t="str">
        <f t="shared" si="54"/>
        <v>Jun</v>
      </c>
      <c r="P449" s="1" t="str">
        <f t="shared" si="48"/>
        <v>June</v>
      </c>
      <c r="S449" s="1">
        <f t="shared" si="55"/>
        <v>6</v>
      </c>
    </row>
    <row r="450" spans="3:19" x14ac:dyDescent="0.3">
      <c r="F450" s="1" t="s">
        <v>29</v>
      </c>
      <c r="G450" s="1" t="s">
        <v>39</v>
      </c>
      <c r="H450" s="6">
        <v>37957</v>
      </c>
      <c r="I450" s="1">
        <v>10367</v>
      </c>
      <c r="J450" s="7">
        <v>834.2</v>
      </c>
      <c r="K450" s="1">
        <f t="shared" si="51"/>
        <v>12</v>
      </c>
      <c r="L450" s="1">
        <f t="shared" si="52"/>
        <v>2003</v>
      </c>
      <c r="N450" s="35" t="str">
        <f t="shared" si="53"/>
        <v>12</v>
      </c>
      <c r="O450" s="1" t="str">
        <f t="shared" si="54"/>
        <v>Dec</v>
      </c>
      <c r="P450" s="1" t="str">
        <f t="shared" ref="P450:P513" si="56">TEXT(H450, "mmmm")</f>
        <v>December</v>
      </c>
      <c r="Q450" s="35"/>
      <c r="S450" s="1">
        <f t="shared" si="55"/>
        <v>12</v>
      </c>
    </row>
    <row r="451" spans="3:19" x14ac:dyDescent="0.3">
      <c r="F451" s="1" t="s">
        <v>29</v>
      </c>
      <c r="G451" s="1" t="s">
        <v>39</v>
      </c>
      <c r="H451" s="6">
        <v>38364</v>
      </c>
      <c r="I451" s="1">
        <v>10818</v>
      </c>
      <c r="J451" s="7">
        <v>833</v>
      </c>
      <c r="K451" s="1">
        <f t="shared" ref="K451:K514" si="57">MONTH(H451)</f>
        <v>1</v>
      </c>
      <c r="L451" s="1">
        <f t="shared" ref="L451:L514" si="58">YEAR(H451)</f>
        <v>2005</v>
      </c>
      <c r="N451" s="35" t="str">
        <f t="shared" ref="N451:N514" si="59">TEXT(H451, "MM")</f>
        <v>01</v>
      </c>
      <c r="O451" s="1" t="str">
        <f t="shared" ref="O451:O514" si="60">TEXT(H451, "mmm")</f>
        <v>Jan</v>
      </c>
      <c r="P451" s="1" t="str">
        <f t="shared" si="56"/>
        <v>January</v>
      </c>
      <c r="Q451" s="35"/>
      <c r="S451" s="1">
        <f t="shared" ref="S451:S514" si="61">MONTH(DATEVALUE(P451 &amp; 1))</f>
        <v>1</v>
      </c>
    </row>
    <row r="452" spans="3:19" x14ac:dyDescent="0.3">
      <c r="F452" s="1" t="s">
        <v>37</v>
      </c>
      <c r="G452" s="1" t="s">
        <v>35</v>
      </c>
      <c r="H452" s="6">
        <v>38374</v>
      </c>
      <c r="I452" s="1">
        <v>10839</v>
      </c>
      <c r="J452" s="7">
        <v>827.55</v>
      </c>
      <c r="K452" s="1">
        <f t="shared" si="57"/>
        <v>1</v>
      </c>
      <c r="L452" s="1">
        <f t="shared" si="58"/>
        <v>2005</v>
      </c>
      <c r="N452" s="35" t="str">
        <f t="shared" si="59"/>
        <v>01</v>
      </c>
      <c r="O452" s="1" t="str">
        <f t="shared" si="60"/>
        <v>Jan</v>
      </c>
      <c r="P452" s="1" t="str">
        <f t="shared" si="56"/>
        <v>January</v>
      </c>
      <c r="Q452" s="35"/>
      <c r="S452" s="1">
        <f t="shared" si="61"/>
        <v>1</v>
      </c>
    </row>
    <row r="453" spans="3:19" x14ac:dyDescent="0.3">
      <c r="F453" s="1" t="s">
        <v>37</v>
      </c>
      <c r="G453" s="1" t="s">
        <v>36</v>
      </c>
      <c r="H453" s="6">
        <v>37861</v>
      </c>
      <c r="I453" s="1">
        <v>10287</v>
      </c>
      <c r="J453" s="7">
        <v>819</v>
      </c>
      <c r="K453" s="1">
        <f t="shared" si="57"/>
        <v>8</v>
      </c>
      <c r="L453" s="1">
        <f t="shared" si="58"/>
        <v>2003</v>
      </c>
      <c r="N453" s="35" t="str">
        <f t="shared" si="59"/>
        <v>08</v>
      </c>
      <c r="O453" s="1" t="str">
        <f t="shared" si="60"/>
        <v>Aug</v>
      </c>
      <c r="P453" s="1" t="str">
        <f t="shared" si="56"/>
        <v>August</v>
      </c>
      <c r="Q453" s="35"/>
      <c r="S453" s="1">
        <f t="shared" si="61"/>
        <v>8</v>
      </c>
    </row>
    <row r="454" spans="3:19" customFormat="1" x14ac:dyDescent="0.3">
      <c r="C454" s="1"/>
      <c r="D454" s="1"/>
      <c r="E454" s="1"/>
      <c r="F454" s="26" t="s">
        <v>37</v>
      </c>
      <c r="G454" s="26" t="s">
        <v>33</v>
      </c>
      <c r="H454" s="27">
        <v>38130</v>
      </c>
      <c r="I454" s="26">
        <v>10525</v>
      </c>
      <c r="J454" s="28">
        <v>818.4</v>
      </c>
      <c r="K454" s="1">
        <f t="shared" si="57"/>
        <v>5</v>
      </c>
      <c r="L454" s="1">
        <f t="shared" si="58"/>
        <v>2004</v>
      </c>
      <c r="M454" s="1"/>
      <c r="N454" s="35" t="str">
        <f t="shared" si="59"/>
        <v>05</v>
      </c>
      <c r="O454" s="1" t="str">
        <f t="shared" si="60"/>
        <v>May</v>
      </c>
      <c r="P454" s="1" t="str">
        <f t="shared" si="56"/>
        <v>May</v>
      </c>
      <c r="S454" s="1">
        <f t="shared" si="61"/>
        <v>5</v>
      </c>
    </row>
    <row r="455" spans="3:19" x14ac:dyDescent="0.3">
      <c r="F455" s="1" t="s">
        <v>29</v>
      </c>
      <c r="G455" s="1" t="s">
        <v>39</v>
      </c>
      <c r="H455" s="6">
        <v>38473</v>
      </c>
      <c r="I455" s="1">
        <v>11047</v>
      </c>
      <c r="J455" s="7">
        <v>817.87</v>
      </c>
      <c r="K455" s="1">
        <f t="shared" si="57"/>
        <v>5</v>
      </c>
      <c r="L455" s="1">
        <f t="shared" si="58"/>
        <v>2005</v>
      </c>
      <c r="N455" s="35" t="str">
        <f t="shared" si="59"/>
        <v>05</v>
      </c>
      <c r="O455" s="1" t="str">
        <f t="shared" si="60"/>
        <v>May</v>
      </c>
      <c r="P455" s="1" t="str">
        <f t="shared" si="56"/>
        <v>May</v>
      </c>
      <c r="Q455" s="35"/>
      <c r="S455" s="1">
        <f t="shared" si="61"/>
        <v>5</v>
      </c>
    </row>
    <row r="456" spans="3:19" customFormat="1" x14ac:dyDescent="0.3">
      <c r="C456" s="1"/>
      <c r="D456" s="1"/>
      <c r="E456" s="1"/>
      <c r="F456" s="26" t="s">
        <v>37</v>
      </c>
      <c r="G456" s="26" t="s">
        <v>32</v>
      </c>
      <c r="H456" s="27">
        <v>38106</v>
      </c>
      <c r="I456" s="26">
        <v>10502</v>
      </c>
      <c r="J456" s="28">
        <v>816.3</v>
      </c>
      <c r="K456" s="1">
        <f t="shared" si="57"/>
        <v>4</v>
      </c>
      <c r="L456" s="1">
        <f t="shared" si="58"/>
        <v>2004</v>
      </c>
      <c r="M456" s="1"/>
      <c r="N456" s="35" t="str">
        <f t="shared" si="59"/>
        <v>04</v>
      </c>
      <c r="O456" s="1" t="str">
        <f t="shared" si="60"/>
        <v>Apr</v>
      </c>
      <c r="P456" s="1" t="str">
        <f t="shared" si="56"/>
        <v>April</v>
      </c>
      <c r="S456" s="1">
        <f t="shared" si="61"/>
        <v>4</v>
      </c>
    </row>
    <row r="457" spans="3:19" customFormat="1" x14ac:dyDescent="0.3">
      <c r="C457" s="1"/>
      <c r="D457" s="1"/>
      <c r="E457" s="1"/>
      <c r="F457" s="1" t="s">
        <v>29</v>
      </c>
      <c r="G457" s="1" t="s">
        <v>31</v>
      </c>
      <c r="H457" s="6">
        <v>38232</v>
      </c>
      <c r="I457" s="1">
        <v>10643</v>
      </c>
      <c r="J457" s="7">
        <v>814.5</v>
      </c>
      <c r="K457" s="1">
        <f t="shared" si="57"/>
        <v>9</v>
      </c>
      <c r="L457" s="1">
        <f t="shared" si="58"/>
        <v>2004</v>
      </c>
      <c r="M457" s="1"/>
      <c r="N457" s="35" t="str">
        <f t="shared" si="59"/>
        <v>09</v>
      </c>
      <c r="O457" s="1" t="str">
        <f t="shared" si="60"/>
        <v>Sep</v>
      </c>
      <c r="P457" s="1" t="str">
        <f t="shared" si="56"/>
        <v>September</v>
      </c>
      <c r="S457" s="1">
        <f t="shared" si="61"/>
        <v>9</v>
      </c>
    </row>
    <row r="458" spans="3:19" x14ac:dyDescent="0.3">
      <c r="F458" s="1" t="s">
        <v>37</v>
      </c>
      <c r="G458" s="1" t="s">
        <v>38</v>
      </c>
      <c r="H458" s="6">
        <v>37933</v>
      </c>
      <c r="I458" s="1">
        <v>10347</v>
      </c>
      <c r="J458" s="7">
        <v>814.42</v>
      </c>
      <c r="K458" s="1">
        <f t="shared" si="57"/>
        <v>11</v>
      </c>
      <c r="L458" s="1">
        <f t="shared" si="58"/>
        <v>2003</v>
      </c>
      <c r="N458" s="35" t="str">
        <f t="shared" si="59"/>
        <v>11</v>
      </c>
      <c r="O458" s="1" t="str">
        <f t="shared" si="60"/>
        <v>Nov</v>
      </c>
      <c r="P458" s="1" t="str">
        <f t="shared" si="56"/>
        <v>November</v>
      </c>
      <c r="Q458" s="35"/>
      <c r="S458" s="1">
        <f t="shared" si="61"/>
        <v>11</v>
      </c>
    </row>
    <row r="459" spans="3:19" customFormat="1" x14ac:dyDescent="0.3">
      <c r="C459" s="1"/>
      <c r="D459" s="1"/>
      <c r="E459" s="1"/>
      <c r="F459" s="26" t="s">
        <v>37</v>
      </c>
      <c r="G459" s="26" t="s">
        <v>33</v>
      </c>
      <c r="H459" s="27">
        <v>38256</v>
      </c>
      <c r="I459" s="26">
        <v>10677</v>
      </c>
      <c r="J459" s="28">
        <v>813.36</v>
      </c>
      <c r="K459" s="1">
        <f t="shared" si="57"/>
        <v>9</v>
      </c>
      <c r="L459" s="1">
        <f t="shared" si="58"/>
        <v>2004</v>
      </c>
      <c r="M459" s="1"/>
      <c r="N459" s="35" t="str">
        <f t="shared" si="59"/>
        <v>09</v>
      </c>
      <c r="O459" s="1" t="str">
        <f t="shared" si="60"/>
        <v>Sep</v>
      </c>
      <c r="P459" s="1" t="str">
        <f t="shared" si="56"/>
        <v>September</v>
      </c>
      <c r="S459" s="1">
        <f t="shared" si="61"/>
        <v>9</v>
      </c>
    </row>
    <row r="460" spans="3:19" customFormat="1" x14ac:dyDescent="0.3">
      <c r="C460" s="1"/>
      <c r="D460" s="1"/>
      <c r="E460" s="1"/>
      <c r="F460" s="1" t="s">
        <v>37</v>
      </c>
      <c r="G460" s="1" t="s">
        <v>33</v>
      </c>
      <c r="H460" s="6">
        <v>38184</v>
      </c>
      <c r="I460" s="1">
        <v>10591</v>
      </c>
      <c r="J460" s="7">
        <v>812.5</v>
      </c>
      <c r="K460" s="1">
        <f t="shared" si="57"/>
        <v>7</v>
      </c>
      <c r="L460" s="1">
        <f t="shared" si="58"/>
        <v>2004</v>
      </c>
      <c r="M460" s="1"/>
      <c r="N460" s="35" t="str">
        <f t="shared" si="59"/>
        <v>07</v>
      </c>
      <c r="O460" s="1" t="str">
        <f t="shared" si="60"/>
        <v>Jul</v>
      </c>
      <c r="P460" s="1" t="str">
        <f t="shared" si="56"/>
        <v>July</v>
      </c>
      <c r="S460" s="1">
        <f t="shared" si="61"/>
        <v>7</v>
      </c>
    </row>
    <row r="461" spans="3:19" customFormat="1" x14ac:dyDescent="0.3">
      <c r="C461" s="1"/>
      <c r="D461" s="1"/>
      <c r="E461" s="1"/>
      <c r="F461" s="1" t="s">
        <v>29</v>
      </c>
      <c r="G461" s="1" t="s">
        <v>31</v>
      </c>
      <c r="H461" s="6">
        <v>38200</v>
      </c>
      <c r="I461" s="1">
        <v>10611</v>
      </c>
      <c r="J461" s="7">
        <v>808</v>
      </c>
      <c r="K461" s="1">
        <f t="shared" si="57"/>
        <v>8</v>
      </c>
      <c r="L461" s="1">
        <f t="shared" si="58"/>
        <v>2004</v>
      </c>
      <c r="M461" s="1"/>
      <c r="N461" s="35" t="str">
        <f t="shared" si="59"/>
        <v>08</v>
      </c>
      <c r="O461" s="1" t="str">
        <f t="shared" si="60"/>
        <v>Aug</v>
      </c>
      <c r="P461" s="1" t="str">
        <f t="shared" si="56"/>
        <v>August</v>
      </c>
      <c r="S461" s="1">
        <f t="shared" si="61"/>
        <v>8</v>
      </c>
    </row>
    <row r="462" spans="3:19" customFormat="1" x14ac:dyDescent="0.3">
      <c r="C462" s="1"/>
      <c r="D462" s="1"/>
      <c r="E462" s="1"/>
      <c r="F462" s="1" t="s">
        <v>37</v>
      </c>
      <c r="G462" s="1" t="s">
        <v>33</v>
      </c>
      <c r="H462" s="6">
        <v>38177</v>
      </c>
      <c r="I462" s="1">
        <v>10587</v>
      </c>
      <c r="J462" s="7">
        <v>807.38</v>
      </c>
      <c r="K462" s="1">
        <f t="shared" si="57"/>
        <v>7</v>
      </c>
      <c r="L462" s="1">
        <f t="shared" si="58"/>
        <v>2004</v>
      </c>
      <c r="M462" s="1"/>
      <c r="N462" s="35" t="str">
        <f t="shared" si="59"/>
        <v>07</v>
      </c>
      <c r="O462" s="1" t="str">
        <f t="shared" si="60"/>
        <v>Jul</v>
      </c>
      <c r="P462" s="1" t="str">
        <f t="shared" si="56"/>
        <v>July</v>
      </c>
      <c r="S462" s="1">
        <f t="shared" si="61"/>
        <v>7</v>
      </c>
    </row>
    <row r="463" spans="3:19" x14ac:dyDescent="0.3">
      <c r="F463" s="1" t="s">
        <v>37</v>
      </c>
      <c r="G463" s="1" t="s">
        <v>35</v>
      </c>
      <c r="H463" s="6">
        <v>38274</v>
      </c>
      <c r="I463" s="1">
        <v>10697</v>
      </c>
      <c r="J463" s="7">
        <v>805.43</v>
      </c>
      <c r="K463" s="1">
        <f t="shared" si="57"/>
        <v>10</v>
      </c>
      <c r="L463" s="1">
        <f t="shared" si="58"/>
        <v>2004</v>
      </c>
      <c r="N463" s="35" t="str">
        <f t="shared" si="59"/>
        <v>10</v>
      </c>
      <c r="O463" s="1" t="str">
        <f t="shared" si="60"/>
        <v>Oct</v>
      </c>
      <c r="P463" s="1" t="str">
        <f t="shared" si="56"/>
        <v>October</v>
      </c>
      <c r="Q463" s="35"/>
      <c r="S463" s="1">
        <f t="shared" si="61"/>
        <v>10</v>
      </c>
    </row>
    <row r="464" spans="3:19" x14ac:dyDescent="0.3">
      <c r="F464" s="1" t="s">
        <v>37</v>
      </c>
      <c r="G464" s="1" t="s">
        <v>35</v>
      </c>
      <c r="H464" s="6">
        <v>38001</v>
      </c>
      <c r="I464" s="1">
        <v>10410</v>
      </c>
      <c r="J464" s="7">
        <v>802</v>
      </c>
      <c r="K464" s="1">
        <f t="shared" si="57"/>
        <v>1</v>
      </c>
      <c r="L464" s="1">
        <f t="shared" si="58"/>
        <v>2004</v>
      </c>
      <c r="N464" s="35" t="str">
        <f t="shared" si="59"/>
        <v>01</v>
      </c>
      <c r="O464" s="1" t="str">
        <f t="shared" si="60"/>
        <v>Jan</v>
      </c>
      <c r="P464" s="1" t="str">
        <f t="shared" si="56"/>
        <v>January</v>
      </c>
      <c r="Q464" s="35"/>
      <c r="S464" s="1">
        <f t="shared" si="61"/>
        <v>1</v>
      </c>
    </row>
    <row r="465" spans="3:19" x14ac:dyDescent="0.3">
      <c r="F465" s="1" t="s">
        <v>37</v>
      </c>
      <c r="G465" s="1" t="s">
        <v>38</v>
      </c>
      <c r="H465" s="6">
        <v>38263</v>
      </c>
      <c r="I465" s="1">
        <v>10685</v>
      </c>
      <c r="J465" s="7">
        <v>801.1</v>
      </c>
      <c r="K465" s="1">
        <f t="shared" si="57"/>
        <v>10</v>
      </c>
      <c r="L465" s="1">
        <f t="shared" si="58"/>
        <v>2004</v>
      </c>
      <c r="N465" s="35" t="str">
        <f t="shared" si="59"/>
        <v>10</v>
      </c>
      <c r="O465" s="1" t="str">
        <f t="shared" si="60"/>
        <v>Oct</v>
      </c>
      <c r="P465" s="1" t="str">
        <f t="shared" si="56"/>
        <v>October</v>
      </c>
      <c r="Q465" s="35"/>
      <c r="S465" s="1">
        <f t="shared" si="61"/>
        <v>10</v>
      </c>
    </row>
    <row r="466" spans="3:19" x14ac:dyDescent="0.3">
      <c r="F466" s="1" t="s">
        <v>37</v>
      </c>
      <c r="G466" s="1" t="s">
        <v>38</v>
      </c>
      <c r="H466" s="6">
        <v>38450</v>
      </c>
      <c r="I466" s="1">
        <v>10927</v>
      </c>
      <c r="J466" s="7">
        <v>800</v>
      </c>
      <c r="K466" s="1">
        <f t="shared" si="57"/>
        <v>4</v>
      </c>
      <c r="L466" s="1">
        <f t="shared" si="58"/>
        <v>2005</v>
      </c>
      <c r="N466" s="35" t="str">
        <f t="shared" si="59"/>
        <v>04</v>
      </c>
      <c r="O466" s="1" t="str">
        <f t="shared" si="60"/>
        <v>Apr</v>
      </c>
      <c r="P466" s="1" t="str">
        <f t="shared" si="56"/>
        <v>April</v>
      </c>
      <c r="Q466" s="35"/>
      <c r="S466" s="1">
        <f t="shared" si="61"/>
        <v>4</v>
      </c>
    </row>
    <row r="467" spans="3:19" x14ac:dyDescent="0.3">
      <c r="F467" s="1" t="s">
        <v>37</v>
      </c>
      <c r="G467" s="1" t="s">
        <v>38</v>
      </c>
      <c r="H467" s="6">
        <v>38430</v>
      </c>
      <c r="I467" s="1">
        <v>10931</v>
      </c>
      <c r="J467" s="7">
        <v>799.2</v>
      </c>
      <c r="K467" s="1">
        <f t="shared" si="57"/>
        <v>3</v>
      </c>
      <c r="L467" s="1">
        <f t="shared" si="58"/>
        <v>2005</v>
      </c>
      <c r="N467" s="35" t="str">
        <f t="shared" si="59"/>
        <v>03</v>
      </c>
      <c r="O467" s="1" t="str">
        <f t="shared" si="60"/>
        <v>Mar</v>
      </c>
      <c r="P467" s="1" t="str">
        <f t="shared" si="56"/>
        <v>March</v>
      </c>
      <c r="Q467" s="35"/>
      <c r="S467" s="1">
        <f t="shared" si="61"/>
        <v>3</v>
      </c>
    </row>
    <row r="468" spans="3:19" x14ac:dyDescent="0.3">
      <c r="F468" s="1" t="s">
        <v>29</v>
      </c>
      <c r="G468" s="1" t="s">
        <v>39</v>
      </c>
      <c r="H468" s="6">
        <v>38119</v>
      </c>
      <c r="I468" s="1">
        <v>10532</v>
      </c>
      <c r="J468" s="7">
        <v>796.35</v>
      </c>
      <c r="K468" s="1">
        <f t="shared" si="57"/>
        <v>5</v>
      </c>
      <c r="L468" s="1">
        <f t="shared" si="58"/>
        <v>2004</v>
      </c>
      <c r="N468" s="35" t="str">
        <f t="shared" si="59"/>
        <v>05</v>
      </c>
      <c r="O468" s="1" t="str">
        <f t="shared" si="60"/>
        <v>May</v>
      </c>
      <c r="P468" s="1" t="str">
        <f t="shared" si="56"/>
        <v>May</v>
      </c>
      <c r="Q468" s="35"/>
      <c r="S468" s="1">
        <f t="shared" si="61"/>
        <v>5</v>
      </c>
    </row>
    <row r="469" spans="3:19" x14ac:dyDescent="0.3">
      <c r="F469" s="1" t="s">
        <v>29</v>
      </c>
      <c r="G469" s="1" t="s">
        <v>39</v>
      </c>
      <c r="H469" s="6">
        <v>38438</v>
      </c>
      <c r="I469" s="1">
        <v>10958</v>
      </c>
      <c r="J469" s="7">
        <v>781</v>
      </c>
      <c r="K469" s="1">
        <f t="shared" si="57"/>
        <v>3</v>
      </c>
      <c r="L469" s="1">
        <f t="shared" si="58"/>
        <v>2005</v>
      </c>
      <c r="N469" s="35" t="str">
        <f t="shared" si="59"/>
        <v>03</v>
      </c>
      <c r="O469" s="1" t="str">
        <f t="shared" si="60"/>
        <v>Mar</v>
      </c>
      <c r="P469" s="1" t="str">
        <f t="shared" si="56"/>
        <v>March</v>
      </c>
      <c r="Q469" s="35"/>
      <c r="S469" s="1">
        <f t="shared" si="61"/>
        <v>3</v>
      </c>
    </row>
    <row r="470" spans="3:19" x14ac:dyDescent="0.3">
      <c r="F470" s="1" t="s">
        <v>37</v>
      </c>
      <c r="G470" s="1" t="s">
        <v>38</v>
      </c>
      <c r="H470" s="6">
        <v>38415</v>
      </c>
      <c r="I470" s="1">
        <v>10913</v>
      </c>
      <c r="J470" s="7">
        <v>768.75</v>
      </c>
      <c r="K470" s="1">
        <f t="shared" si="57"/>
        <v>3</v>
      </c>
      <c r="L470" s="1">
        <f t="shared" si="58"/>
        <v>2005</v>
      </c>
      <c r="N470" s="35" t="str">
        <f t="shared" si="59"/>
        <v>03</v>
      </c>
      <c r="O470" s="1" t="str">
        <f t="shared" si="60"/>
        <v>Mar</v>
      </c>
      <c r="P470" s="1" t="str">
        <f t="shared" si="56"/>
        <v>March</v>
      </c>
      <c r="Q470" s="35"/>
      <c r="S470" s="1">
        <f t="shared" si="61"/>
        <v>3</v>
      </c>
    </row>
    <row r="471" spans="3:19" x14ac:dyDescent="0.3">
      <c r="F471" s="1" t="s">
        <v>37</v>
      </c>
      <c r="G471" s="1" t="s">
        <v>38</v>
      </c>
      <c r="H471" s="6">
        <v>38168</v>
      </c>
      <c r="I471" s="1">
        <v>10574</v>
      </c>
      <c r="J471" s="7">
        <v>764.3</v>
      </c>
      <c r="K471" s="1">
        <f t="shared" si="57"/>
        <v>6</v>
      </c>
      <c r="L471" s="1">
        <f t="shared" si="58"/>
        <v>2004</v>
      </c>
      <c r="N471" s="35" t="str">
        <f t="shared" si="59"/>
        <v>06</v>
      </c>
      <c r="O471" s="1" t="str">
        <f t="shared" si="60"/>
        <v>Jun</v>
      </c>
      <c r="P471" s="1" t="str">
        <f t="shared" si="56"/>
        <v>June</v>
      </c>
      <c r="Q471" s="35"/>
      <c r="S471" s="1">
        <f t="shared" si="61"/>
        <v>6</v>
      </c>
    </row>
    <row r="472" spans="3:19" x14ac:dyDescent="0.3">
      <c r="F472" s="1" t="s">
        <v>37</v>
      </c>
      <c r="G472" s="1" t="s">
        <v>38</v>
      </c>
      <c r="H472" s="6">
        <v>38210</v>
      </c>
      <c r="I472" s="1">
        <v>10621</v>
      </c>
      <c r="J472" s="7">
        <v>758.5</v>
      </c>
      <c r="K472" s="1">
        <f t="shared" si="57"/>
        <v>8</v>
      </c>
      <c r="L472" s="1">
        <f t="shared" si="58"/>
        <v>2004</v>
      </c>
      <c r="N472" s="35" t="str">
        <f t="shared" si="59"/>
        <v>08</v>
      </c>
      <c r="O472" s="1" t="str">
        <f t="shared" si="60"/>
        <v>Aug</v>
      </c>
      <c r="P472" s="1" t="str">
        <f t="shared" si="56"/>
        <v>August</v>
      </c>
      <c r="Q472" s="35"/>
      <c r="S472" s="1">
        <f t="shared" si="61"/>
        <v>8</v>
      </c>
    </row>
    <row r="473" spans="3:19" customFormat="1" x14ac:dyDescent="0.3">
      <c r="C473" s="1"/>
      <c r="D473" s="1"/>
      <c r="E473" s="1"/>
      <c r="F473" s="26" t="s">
        <v>29</v>
      </c>
      <c r="G473" s="26" t="s">
        <v>31</v>
      </c>
      <c r="H473" s="27">
        <v>38070</v>
      </c>
      <c r="I473" s="26">
        <v>10480</v>
      </c>
      <c r="J473" s="28">
        <v>756</v>
      </c>
      <c r="K473" s="1">
        <f t="shared" si="57"/>
        <v>3</v>
      </c>
      <c r="L473" s="1">
        <f t="shared" si="58"/>
        <v>2004</v>
      </c>
      <c r="M473" s="1"/>
      <c r="N473" s="35" t="str">
        <f t="shared" si="59"/>
        <v>03</v>
      </c>
      <c r="O473" s="1" t="str">
        <f t="shared" si="60"/>
        <v>Mar</v>
      </c>
      <c r="P473" s="1" t="str">
        <f t="shared" si="56"/>
        <v>March</v>
      </c>
      <c r="S473" s="1">
        <f t="shared" si="61"/>
        <v>3</v>
      </c>
    </row>
    <row r="474" spans="3:19" x14ac:dyDescent="0.3">
      <c r="F474" s="1" t="s">
        <v>37</v>
      </c>
      <c r="G474" s="1" t="s">
        <v>36</v>
      </c>
      <c r="H474" s="6">
        <v>37881</v>
      </c>
      <c r="I474" s="1">
        <v>10301</v>
      </c>
      <c r="J474" s="7">
        <v>755</v>
      </c>
      <c r="K474" s="1">
        <f t="shared" si="57"/>
        <v>9</v>
      </c>
      <c r="L474" s="1">
        <f t="shared" si="58"/>
        <v>2003</v>
      </c>
      <c r="N474" s="35" t="str">
        <f t="shared" si="59"/>
        <v>09</v>
      </c>
      <c r="O474" s="1" t="str">
        <f t="shared" si="60"/>
        <v>Sep</v>
      </c>
      <c r="P474" s="1" t="str">
        <f t="shared" si="56"/>
        <v>September</v>
      </c>
      <c r="Q474" s="35"/>
      <c r="S474" s="1">
        <f t="shared" si="61"/>
        <v>9</v>
      </c>
    </row>
    <row r="475" spans="3:19" x14ac:dyDescent="0.3">
      <c r="F475" s="1" t="s">
        <v>29</v>
      </c>
      <c r="G475" s="1" t="s">
        <v>39</v>
      </c>
      <c r="H475" s="6">
        <v>38410</v>
      </c>
      <c r="I475" s="1">
        <v>10896</v>
      </c>
      <c r="J475" s="7">
        <v>750.5</v>
      </c>
      <c r="K475" s="1">
        <f t="shared" si="57"/>
        <v>2</v>
      </c>
      <c r="L475" s="1">
        <f t="shared" si="58"/>
        <v>2005</v>
      </c>
      <c r="N475" s="35" t="str">
        <f t="shared" si="59"/>
        <v>02</v>
      </c>
      <c r="O475" s="1" t="str">
        <f t="shared" si="60"/>
        <v>Feb</v>
      </c>
      <c r="P475" s="1" t="str">
        <f t="shared" si="56"/>
        <v>February</v>
      </c>
      <c r="Q475" s="35"/>
      <c r="S475" s="1">
        <f t="shared" si="61"/>
        <v>2</v>
      </c>
    </row>
    <row r="476" spans="3:19" x14ac:dyDescent="0.3">
      <c r="F476" s="1" t="s">
        <v>29</v>
      </c>
      <c r="G476" s="1" t="s">
        <v>39</v>
      </c>
      <c r="H476" s="6">
        <v>38099</v>
      </c>
      <c r="I476" s="1">
        <v>10507</v>
      </c>
      <c r="J476" s="7">
        <v>749.06</v>
      </c>
      <c r="K476" s="1">
        <f t="shared" si="57"/>
        <v>4</v>
      </c>
      <c r="L476" s="1">
        <f t="shared" si="58"/>
        <v>2004</v>
      </c>
      <c r="N476" s="35" t="str">
        <f t="shared" si="59"/>
        <v>04</v>
      </c>
      <c r="O476" s="1" t="str">
        <f t="shared" si="60"/>
        <v>Apr</v>
      </c>
      <c r="P476" s="1" t="str">
        <f t="shared" si="56"/>
        <v>April</v>
      </c>
      <c r="Q476" s="35"/>
      <c r="S476" s="1">
        <f t="shared" si="61"/>
        <v>4</v>
      </c>
    </row>
    <row r="477" spans="3:19" x14ac:dyDescent="0.3">
      <c r="F477" s="1" t="s">
        <v>29</v>
      </c>
      <c r="G477" s="1" t="s">
        <v>39</v>
      </c>
      <c r="H477" s="6">
        <v>38424</v>
      </c>
      <c r="I477" s="1">
        <v>10923</v>
      </c>
      <c r="J477" s="7">
        <v>748.8</v>
      </c>
      <c r="K477" s="1">
        <f t="shared" si="57"/>
        <v>3</v>
      </c>
      <c r="L477" s="1">
        <f t="shared" si="58"/>
        <v>2005</v>
      </c>
      <c r="N477" s="35" t="str">
        <f t="shared" si="59"/>
        <v>03</v>
      </c>
      <c r="O477" s="1" t="str">
        <f t="shared" si="60"/>
        <v>Mar</v>
      </c>
      <c r="P477" s="1" t="str">
        <f t="shared" si="56"/>
        <v>March</v>
      </c>
      <c r="Q477" s="35"/>
      <c r="S477" s="1">
        <f t="shared" si="61"/>
        <v>3</v>
      </c>
    </row>
    <row r="478" spans="3:19" customFormat="1" x14ac:dyDescent="0.3">
      <c r="C478" s="1"/>
      <c r="D478" s="1"/>
      <c r="E478" s="1"/>
      <c r="F478" s="26" t="s">
        <v>29</v>
      </c>
      <c r="G478" s="26" t="s">
        <v>30</v>
      </c>
      <c r="H478" s="27">
        <v>38416</v>
      </c>
      <c r="I478" s="26">
        <v>10922</v>
      </c>
      <c r="J478" s="28">
        <v>742.5</v>
      </c>
      <c r="K478" s="1">
        <f t="shared" si="57"/>
        <v>3</v>
      </c>
      <c r="L478" s="1">
        <f t="shared" si="58"/>
        <v>2005</v>
      </c>
      <c r="M478" s="1"/>
      <c r="N478" s="35" t="str">
        <f t="shared" si="59"/>
        <v>03</v>
      </c>
      <c r="O478" s="1" t="str">
        <f t="shared" si="60"/>
        <v>Mar</v>
      </c>
      <c r="P478" s="1" t="str">
        <f t="shared" si="56"/>
        <v>March</v>
      </c>
      <c r="S478" s="1">
        <f t="shared" si="61"/>
        <v>3</v>
      </c>
    </row>
    <row r="479" spans="3:19" customFormat="1" x14ac:dyDescent="0.3">
      <c r="C479" s="1"/>
      <c r="D479" s="1"/>
      <c r="E479" s="1"/>
      <c r="F479" s="1" t="s">
        <v>29</v>
      </c>
      <c r="G479" s="1" t="s">
        <v>31</v>
      </c>
      <c r="H479" s="6">
        <v>38315</v>
      </c>
      <c r="I479" s="1">
        <v>10744</v>
      </c>
      <c r="J479" s="7">
        <v>736</v>
      </c>
      <c r="K479" s="1">
        <f t="shared" si="57"/>
        <v>11</v>
      </c>
      <c r="L479" s="1">
        <f t="shared" si="58"/>
        <v>2004</v>
      </c>
      <c r="M479" s="1"/>
      <c r="N479" s="35" t="str">
        <f t="shared" si="59"/>
        <v>11</v>
      </c>
      <c r="O479" s="1" t="str">
        <f t="shared" si="60"/>
        <v>Nov</v>
      </c>
      <c r="P479" s="1" t="str">
        <f t="shared" si="56"/>
        <v>November</v>
      </c>
      <c r="S479" s="1">
        <f t="shared" si="61"/>
        <v>11</v>
      </c>
    </row>
    <row r="480" spans="3:19" x14ac:dyDescent="0.3">
      <c r="F480" s="1" t="s">
        <v>37</v>
      </c>
      <c r="G480" s="1" t="s">
        <v>36</v>
      </c>
      <c r="H480" s="6">
        <v>38378</v>
      </c>
      <c r="I480" s="1">
        <v>10844</v>
      </c>
      <c r="J480" s="7">
        <v>735</v>
      </c>
      <c r="K480" s="1">
        <f t="shared" si="57"/>
        <v>1</v>
      </c>
      <c r="L480" s="1">
        <f t="shared" si="58"/>
        <v>2005</v>
      </c>
      <c r="N480" s="35" t="str">
        <f t="shared" si="59"/>
        <v>01</v>
      </c>
      <c r="O480" s="1" t="str">
        <f t="shared" si="60"/>
        <v>Jan</v>
      </c>
      <c r="P480" s="1" t="str">
        <f t="shared" si="56"/>
        <v>January</v>
      </c>
      <c r="Q480" s="35"/>
      <c r="S480" s="1">
        <f t="shared" si="61"/>
        <v>1</v>
      </c>
    </row>
    <row r="481" spans="3:19" customFormat="1" x14ac:dyDescent="0.3">
      <c r="C481" s="1"/>
      <c r="D481" s="1"/>
      <c r="E481" s="1"/>
      <c r="F481" s="26" t="s">
        <v>37</v>
      </c>
      <c r="G481" s="26" t="s">
        <v>33</v>
      </c>
      <c r="H481" s="27">
        <v>38472</v>
      </c>
      <c r="I481" s="26">
        <v>11038</v>
      </c>
      <c r="J481" s="28">
        <v>732.6</v>
      </c>
      <c r="K481" s="1">
        <f t="shared" si="57"/>
        <v>4</v>
      </c>
      <c r="L481" s="1">
        <f t="shared" si="58"/>
        <v>2005</v>
      </c>
      <c r="M481" s="1"/>
      <c r="N481" s="35" t="str">
        <f t="shared" si="59"/>
        <v>04</v>
      </c>
      <c r="O481" s="1" t="str">
        <f t="shared" si="60"/>
        <v>Apr</v>
      </c>
      <c r="P481" s="1" t="str">
        <f t="shared" si="56"/>
        <v>April</v>
      </c>
      <c r="S481" s="1">
        <f t="shared" si="61"/>
        <v>4</v>
      </c>
    </row>
    <row r="482" spans="3:19" customFormat="1" x14ac:dyDescent="0.3">
      <c r="C482" s="1"/>
      <c r="D482" s="1"/>
      <c r="E482" s="1"/>
      <c r="F482" s="1" t="s">
        <v>37</v>
      </c>
      <c r="G482" s="1" t="s">
        <v>33</v>
      </c>
      <c r="H482" s="6">
        <v>38371</v>
      </c>
      <c r="I482" s="1">
        <v>10788</v>
      </c>
      <c r="J482" s="7">
        <v>731.5</v>
      </c>
      <c r="K482" s="1">
        <f t="shared" si="57"/>
        <v>1</v>
      </c>
      <c r="L482" s="1">
        <f t="shared" si="58"/>
        <v>2005</v>
      </c>
      <c r="M482" s="1"/>
      <c r="N482" s="35" t="str">
        <f t="shared" si="59"/>
        <v>01</v>
      </c>
      <c r="O482" s="1" t="str">
        <f t="shared" si="60"/>
        <v>Jan</v>
      </c>
      <c r="P482" s="1" t="str">
        <f t="shared" si="56"/>
        <v>January</v>
      </c>
      <c r="S482" s="1">
        <f t="shared" si="61"/>
        <v>1</v>
      </c>
    </row>
    <row r="483" spans="3:19" customFormat="1" x14ac:dyDescent="0.3">
      <c r="C483" s="1"/>
      <c r="D483" s="1"/>
      <c r="E483" s="1"/>
      <c r="F483" s="1" t="s">
        <v>29</v>
      </c>
      <c r="G483" s="1" t="s">
        <v>31</v>
      </c>
      <c r="H483" s="6">
        <v>38389</v>
      </c>
      <c r="I483" s="1">
        <v>10826</v>
      </c>
      <c r="J483" s="7">
        <v>730</v>
      </c>
      <c r="K483" s="1">
        <f t="shared" si="57"/>
        <v>2</v>
      </c>
      <c r="L483" s="1">
        <f t="shared" si="58"/>
        <v>2005</v>
      </c>
      <c r="M483" s="1"/>
      <c r="N483" s="35" t="str">
        <f t="shared" si="59"/>
        <v>02</v>
      </c>
      <c r="O483" s="1" t="str">
        <f t="shared" si="60"/>
        <v>Feb</v>
      </c>
      <c r="P483" s="1" t="str">
        <f t="shared" si="56"/>
        <v>February</v>
      </c>
      <c r="S483" s="1">
        <f t="shared" si="61"/>
        <v>2</v>
      </c>
    </row>
    <row r="484" spans="3:19" customFormat="1" x14ac:dyDescent="0.3">
      <c r="C484" s="1"/>
      <c r="D484" s="1"/>
      <c r="E484" s="1"/>
      <c r="F484" s="1" t="s">
        <v>29</v>
      </c>
      <c r="G484" s="1" t="s">
        <v>31</v>
      </c>
      <c r="H484" s="6">
        <v>38347</v>
      </c>
      <c r="I484" s="1">
        <v>10790</v>
      </c>
      <c r="J484" s="7">
        <v>722.5</v>
      </c>
      <c r="K484" s="1">
        <f t="shared" si="57"/>
        <v>12</v>
      </c>
      <c r="L484" s="1">
        <f t="shared" si="58"/>
        <v>2004</v>
      </c>
      <c r="M484" s="1"/>
      <c r="N484" s="35" t="str">
        <f t="shared" si="59"/>
        <v>12</v>
      </c>
      <c r="O484" s="1" t="str">
        <f t="shared" si="60"/>
        <v>Dec</v>
      </c>
      <c r="P484" s="1" t="str">
        <f t="shared" si="56"/>
        <v>December</v>
      </c>
      <c r="S484" s="1">
        <f t="shared" si="61"/>
        <v>12</v>
      </c>
    </row>
    <row r="485" spans="3:19" customFormat="1" x14ac:dyDescent="0.3">
      <c r="C485" s="1"/>
      <c r="D485" s="1"/>
      <c r="E485" s="1"/>
      <c r="F485" s="1" t="s">
        <v>37</v>
      </c>
      <c r="G485" s="1" t="s">
        <v>32</v>
      </c>
      <c r="H485" s="6">
        <v>38448</v>
      </c>
      <c r="I485" s="1">
        <v>10983</v>
      </c>
      <c r="J485" s="7">
        <v>720.9</v>
      </c>
      <c r="K485" s="1">
        <f t="shared" si="57"/>
        <v>4</v>
      </c>
      <c r="L485" s="1">
        <f t="shared" si="58"/>
        <v>2005</v>
      </c>
      <c r="M485" s="1"/>
      <c r="N485" s="35" t="str">
        <f t="shared" si="59"/>
        <v>04</v>
      </c>
      <c r="O485" s="1" t="str">
        <f t="shared" si="60"/>
        <v>Apr</v>
      </c>
      <c r="P485" s="1" t="str">
        <f t="shared" si="56"/>
        <v>April</v>
      </c>
      <c r="S485" s="1">
        <f t="shared" si="61"/>
        <v>4</v>
      </c>
    </row>
    <row r="486" spans="3:19" x14ac:dyDescent="0.3">
      <c r="F486" s="1" t="s">
        <v>37</v>
      </c>
      <c r="G486" s="1" t="s">
        <v>36</v>
      </c>
      <c r="H486" s="6">
        <v>38013</v>
      </c>
      <c r="I486" s="1">
        <v>10416</v>
      </c>
      <c r="J486" s="7">
        <v>720</v>
      </c>
      <c r="K486" s="1">
        <f t="shared" si="57"/>
        <v>1</v>
      </c>
      <c r="L486" s="1">
        <f t="shared" si="58"/>
        <v>2004</v>
      </c>
      <c r="N486" s="35" t="str">
        <f t="shared" si="59"/>
        <v>01</v>
      </c>
      <c r="O486" s="1" t="str">
        <f t="shared" si="60"/>
        <v>Jan</v>
      </c>
      <c r="P486" s="1" t="str">
        <f t="shared" si="56"/>
        <v>January</v>
      </c>
      <c r="Q486" s="35"/>
      <c r="S486" s="1">
        <f t="shared" si="61"/>
        <v>1</v>
      </c>
    </row>
    <row r="487" spans="3:19" customFormat="1" x14ac:dyDescent="0.3">
      <c r="C487" s="1"/>
      <c r="D487" s="1"/>
      <c r="E487" s="1"/>
      <c r="F487" s="26" t="s">
        <v>37</v>
      </c>
      <c r="G487" s="26" t="s">
        <v>32</v>
      </c>
      <c r="H487" s="27">
        <v>38346</v>
      </c>
      <c r="I487" s="26">
        <v>10780</v>
      </c>
      <c r="J487" s="28">
        <v>720</v>
      </c>
      <c r="K487" s="1">
        <f t="shared" si="57"/>
        <v>12</v>
      </c>
      <c r="L487" s="1">
        <f t="shared" si="58"/>
        <v>2004</v>
      </c>
      <c r="M487" s="1"/>
      <c r="N487" s="35" t="str">
        <f t="shared" si="59"/>
        <v>12</v>
      </c>
      <c r="O487" s="1" t="str">
        <f t="shared" si="60"/>
        <v>Dec</v>
      </c>
      <c r="P487" s="1" t="str">
        <f t="shared" si="56"/>
        <v>December</v>
      </c>
      <c r="S487" s="1">
        <f t="shared" si="61"/>
        <v>12</v>
      </c>
    </row>
    <row r="488" spans="3:19" x14ac:dyDescent="0.3">
      <c r="F488" s="1" t="s">
        <v>29</v>
      </c>
      <c r="G488" s="1" t="s">
        <v>39</v>
      </c>
      <c r="H488" s="6">
        <v>38186</v>
      </c>
      <c r="I488" s="1">
        <v>10597</v>
      </c>
      <c r="J488" s="7">
        <v>718.08</v>
      </c>
      <c r="K488" s="1">
        <f t="shared" si="57"/>
        <v>7</v>
      </c>
      <c r="L488" s="1">
        <f t="shared" si="58"/>
        <v>2004</v>
      </c>
      <c r="N488" s="35" t="str">
        <f t="shared" si="59"/>
        <v>07</v>
      </c>
      <c r="O488" s="1" t="str">
        <f t="shared" si="60"/>
        <v>Jul</v>
      </c>
      <c r="P488" s="1" t="str">
        <f t="shared" si="56"/>
        <v>July</v>
      </c>
      <c r="Q488" s="35"/>
      <c r="S488" s="1">
        <f t="shared" si="61"/>
        <v>7</v>
      </c>
    </row>
    <row r="489" spans="3:19" x14ac:dyDescent="0.3">
      <c r="F489" s="1" t="s">
        <v>37</v>
      </c>
      <c r="G489" s="1" t="s">
        <v>35</v>
      </c>
      <c r="H489" s="6">
        <v>38058</v>
      </c>
      <c r="I489" s="1">
        <v>10468</v>
      </c>
      <c r="J489" s="7">
        <v>717.6</v>
      </c>
      <c r="K489" s="1">
        <f t="shared" si="57"/>
        <v>3</v>
      </c>
      <c r="L489" s="1">
        <f t="shared" si="58"/>
        <v>2004</v>
      </c>
      <c r="N489" s="35" t="str">
        <f t="shared" si="59"/>
        <v>03</v>
      </c>
      <c r="O489" s="1" t="str">
        <f t="shared" si="60"/>
        <v>Mar</v>
      </c>
      <c r="P489" s="1" t="str">
        <f t="shared" si="56"/>
        <v>March</v>
      </c>
      <c r="Q489" s="35"/>
      <c r="S489" s="1">
        <f t="shared" si="61"/>
        <v>3</v>
      </c>
    </row>
    <row r="490" spans="3:19" customFormat="1" x14ac:dyDescent="0.3">
      <c r="C490" s="1"/>
      <c r="D490" s="1"/>
      <c r="E490" s="1"/>
      <c r="F490" s="26" t="s">
        <v>37</v>
      </c>
      <c r="G490" s="26" t="s">
        <v>33</v>
      </c>
      <c r="H490" s="27">
        <v>38438</v>
      </c>
      <c r="I490" s="26">
        <v>10975</v>
      </c>
      <c r="J490" s="28">
        <v>717.5</v>
      </c>
      <c r="K490" s="1">
        <f t="shared" si="57"/>
        <v>3</v>
      </c>
      <c r="L490" s="1">
        <f t="shared" si="58"/>
        <v>2005</v>
      </c>
      <c r="M490" s="1"/>
      <c r="N490" s="35" t="str">
        <f t="shared" si="59"/>
        <v>03</v>
      </c>
      <c r="O490" s="1" t="str">
        <f t="shared" si="60"/>
        <v>Mar</v>
      </c>
      <c r="P490" s="1" t="str">
        <f t="shared" si="56"/>
        <v>March</v>
      </c>
      <c r="S490" s="1">
        <f t="shared" si="61"/>
        <v>3</v>
      </c>
    </row>
    <row r="491" spans="3:19" customFormat="1" x14ac:dyDescent="0.3">
      <c r="C491" s="1"/>
      <c r="D491" s="1"/>
      <c r="E491" s="1"/>
      <c r="F491" s="1" t="s">
        <v>29</v>
      </c>
      <c r="G491" s="1" t="s">
        <v>30</v>
      </c>
      <c r="H491" s="6">
        <v>37988</v>
      </c>
      <c r="I491" s="1">
        <v>10397</v>
      </c>
      <c r="J491" s="7">
        <v>716.72</v>
      </c>
      <c r="K491" s="1">
        <f t="shared" si="57"/>
        <v>1</v>
      </c>
      <c r="L491" s="1">
        <f t="shared" si="58"/>
        <v>2004</v>
      </c>
      <c r="M491" s="1"/>
      <c r="N491" s="35" t="str">
        <f t="shared" si="59"/>
        <v>01</v>
      </c>
      <c r="O491" s="1" t="str">
        <f t="shared" si="60"/>
        <v>Jan</v>
      </c>
      <c r="P491" s="1" t="str">
        <f t="shared" si="56"/>
        <v>January</v>
      </c>
      <c r="S491" s="1">
        <f t="shared" si="61"/>
        <v>1</v>
      </c>
    </row>
    <row r="492" spans="3:19" customFormat="1" x14ac:dyDescent="0.3">
      <c r="C492" s="1"/>
      <c r="D492" s="1"/>
      <c r="E492" s="1"/>
      <c r="F492" s="1" t="s">
        <v>29</v>
      </c>
      <c r="G492" s="1" t="s">
        <v>30</v>
      </c>
      <c r="H492" s="6">
        <v>38052</v>
      </c>
      <c r="I492" s="1">
        <v>10463</v>
      </c>
      <c r="J492" s="7">
        <v>713.3</v>
      </c>
      <c r="K492" s="1">
        <f t="shared" si="57"/>
        <v>3</v>
      </c>
      <c r="L492" s="1">
        <f t="shared" si="58"/>
        <v>2004</v>
      </c>
      <c r="M492" s="1"/>
      <c r="N492" s="35" t="str">
        <f t="shared" si="59"/>
        <v>03</v>
      </c>
      <c r="O492" s="1" t="str">
        <f t="shared" si="60"/>
        <v>Mar</v>
      </c>
      <c r="P492" s="1" t="str">
        <f t="shared" si="56"/>
        <v>March</v>
      </c>
      <c r="S492" s="1">
        <f t="shared" si="61"/>
        <v>3</v>
      </c>
    </row>
    <row r="493" spans="3:19" x14ac:dyDescent="0.3">
      <c r="F493" s="1" t="s">
        <v>37</v>
      </c>
      <c r="G493" s="1" t="s">
        <v>38</v>
      </c>
      <c r="H493" s="6">
        <v>38430</v>
      </c>
      <c r="I493" s="1">
        <v>10943</v>
      </c>
      <c r="J493" s="7">
        <v>711</v>
      </c>
      <c r="K493" s="1">
        <f t="shared" si="57"/>
        <v>3</v>
      </c>
      <c r="L493" s="1">
        <f t="shared" si="58"/>
        <v>2005</v>
      </c>
      <c r="N493" s="35" t="str">
        <f t="shared" si="59"/>
        <v>03</v>
      </c>
      <c r="O493" s="1" t="str">
        <f t="shared" si="60"/>
        <v>Mar</v>
      </c>
      <c r="P493" s="1" t="str">
        <f t="shared" si="56"/>
        <v>March</v>
      </c>
      <c r="Q493" s="35"/>
      <c r="S493" s="1">
        <f t="shared" si="61"/>
        <v>3</v>
      </c>
    </row>
    <row r="494" spans="3:19" x14ac:dyDescent="0.3">
      <c r="F494" s="1" t="s">
        <v>37</v>
      </c>
      <c r="G494" s="1" t="s">
        <v>38</v>
      </c>
      <c r="H494" s="6">
        <v>38414</v>
      </c>
      <c r="I494" s="1">
        <v>10875</v>
      </c>
      <c r="J494" s="7">
        <v>709.55</v>
      </c>
      <c r="K494" s="1">
        <f t="shared" si="57"/>
        <v>3</v>
      </c>
      <c r="L494" s="1">
        <f t="shared" si="58"/>
        <v>2005</v>
      </c>
      <c r="N494" s="35" t="str">
        <f t="shared" si="59"/>
        <v>03</v>
      </c>
      <c r="O494" s="1" t="str">
        <f t="shared" si="60"/>
        <v>Mar</v>
      </c>
      <c r="P494" s="1" t="str">
        <f t="shared" si="56"/>
        <v>March</v>
      </c>
      <c r="Q494" s="35"/>
      <c r="S494" s="1">
        <f t="shared" si="61"/>
        <v>3</v>
      </c>
    </row>
    <row r="495" spans="3:19" x14ac:dyDescent="0.3">
      <c r="F495" s="1" t="s">
        <v>37</v>
      </c>
      <c r="G495" s="1" t="s">
        <v>38</v>
      </c>
      <c r="H495" s="6">
        <v>38227</v>
      </c>
      <c r="I495" s="1">
        <v>10640</v>
      </c>
      <c r="J495" s="7">
        <v>708.75</v>
      </c>
      <c r="K495" s="1">
        <f t="shared" si="57"/>
        <v>8</v>
      </c>
      <c r="L495" s="1">
        <f t="shared" si="58"/>
        <v>2004</v>
      </c>
      <c r="N495" s="35" t="str">
        <f t="shared" si="59"/>
        <v>08</v>
      </c>
      <c r="O495" s="1" t="str">
        <f t="shared" si="60"/>
        <v>Aug</v>
      </c>
      <c r="P495" s="1" t="str">
        <f t="shared" si="56"/>
        <v>August</v>
      </c>
      <c r="Q495" s="35"/>
      <c r="S495" s="1">
        <f t="shared" si="61"/>
        <v>8</v>
      </c>
    </row>
    <row r="496" spans="3:19" x14ac:dyDescent="0.3">
      <c r="F496" s="1" t="s">
        <v>37</v>
      </c>
      <c r="G496" s="1" t="s">
        <v>38</v>
      </c>
      <c r="H496" s="6">
        <v>38287</v>
      </c>
      <c r="I496" s="1">
        <v>10716</v>
      </c>
      <c r="J496" s="7">
        <v>706</v>
      </c>
      <c r="K496" s="1">
        <f t="shared" si="57"/>
        <v>10</v>
      </c>
      <c r="L496" s="1">
        <f t="shared" si="58"/>
        <v>2004</v>
      </c>
      <c r="N496" s="35" t="str">
        <f t="shared" si="59"/>
        <v>10</v>
      </c>
      <c r="O496" s="1" t="str">
        <f t="shared" si="60"/>
        <v>Oct</v>
      </c>
      <c r="P496" s="1" t="str">
        <f t="shared" si="56"/>
        <v>October</v>
      </c>
      <c r="Q496" s="35"/>
      <c r="S496" s="1">
        <f t="shared" si="61"/>
        <v>10</v>
      </c>
    </row>
    <row r="497" spans="3:19" x14ac:dyDescent="0.3">
      <c r="F497" s="1" t="s">
        <v>29</v>
      </c>
      <c r="G497" s="1" t="s">
        <v>39</v>
      </c>
      <c r="H497" s="6">
        <v>38235</v>
      </c>
      <c r="I497" s="1">
        <v>10642</v>
      </c>
      <c r="J497" s="7">
        <v>696</v>
      </c>
      <c r="K497" s="1">
        <f t="shared" si="57"/>
        <v>9</v>
      </c>
      <c r="L497" s="1">
        <f t="shared" si="58"/>
        <v>2004</v>
      </c>
      <c r="N497" s="35" t="str">
        <f t="shared" si="59"/>
        <v>09</v>
      </c>
      <c r="O497" s="1" t="str">
        <f t="shared" si="60"/>
        <v>Sep</v>
      </c>
      <c r="P497" s="1" t="str">
        <f t="shared" si="56"/>
        <v>September</v>
      </c>
      <c r="Q497" s="35"/>
      <c r="S497" s="1">
        <f t="shared" si="61"/>
        <v>9</v>
      </c>
    </row>
    <row r="498" spans="3:19" customFormat="1" x14ac:dyDescent="0.3">
      <c r="C498" s="1"/>
      <c r="D498" s="1"/>
      <c r="E498" s="1"/>
      <c r="F498" s="26" t="s">
        <v>29</v>
      </c>
      <c r="G498" s="26" t="s">
        <v>31</v>
      </c>
      <c r="H498" s="27">
        <v>37856</v>
      </c>
      <c r="I498" s="26">
        <v>10264</v>
      </c>
      <c r="J498" s="28">
        <v>695.62</v>
      </c>
      <c r="K498" s="1">
        <f t="shared" si="57"/>
        <v>8</v>
      </c>
      <c r="L498" s="1">
        <f t="shared" si="58"/>
        <v>2003</v>
      </c>
      <c r="M498" s="1"/>
      <c r="N498" s="35" t="str">
        <f t="shared" si="59"/>
        <v>08</v>
      </c>
      <c r="O498" s="1" t="str">
        <f t="shared" si="60"/>
        <v>Aug</v>
      </c>
      <c r="P498" s="1" t="str">
        <f t="shared" si="56"/>
        <v>August</v>
      </c>
      <c r="S498" s="1">
        <f t="shared" si="61"/>
        <v>8</v>
      </c>
    </row>
    <row r="499" spans="3:19" customFormat="1" x14ac:dyDescent="0.3">
      <c r="C499" s="1"/>
      <c r="D499" s="1"/>
      <c r="E499" s="1"/>
      <c r="F499" s="1" t="s">
        <v>37</v>
      </c>
      <c r="G499" s="1" t="s">
        <v>33</v>
      </c>
      <c r="H499" s="6">
        <v>37978</v>
      </c>
      <c r="I499" s="1">
        <v>10385</v>
      </c>
      <c r="J499" s="7">
        <v>691.2</v>
      </c>
      <c r="K499" s="1">
        <f t="shared" si="57"/>
        <v>12</v>
      </c>
      <c r="L499" s="1">
        <f t="shared" si="58"/>
        <v>2003</v>
      </c>
      <c r="M499" s="1"/>
      <c r="N499" s="35" t="str">
        <f t="shared" si="59"/>
        <v>12</v>
      </c>
      <c r="O499" s="1" t="str">
        <f t="shared" si="60"/>
        <v>Dec</v>
      </c>
      <c r="P499" s="1" t="str">
        <f t="shared" si="56"/>
        <v>December</v>
      </c>
      <c r="S499" s="1">
        <f t="shared" si="61"/>
        <v>12</v>
      </c>
    </row>
    <row r="500" spans="3:19" customFormat="1" x14ac:dyDescent="0.3">
      <c r="C500" s="1"/>
      <c r="D500" s="1"/>
      <c r="E500" s="1"/>
      <c r="F500" s="1" t="s">
        <v>37</v>
      </c>
      <c r="G500" s="1" t="s">
        <v>33</v>
      </c>
      <c r="H500" s="6">
        <v>38420</v>
      </c>
      <c r="I500" s="1">
        <v>10916</v>
      </c>
      <c r="J500" s="7">
        <v>686.7</v>
      </c>
      <c r="K500" s="1">
        <f t="shared" si="57"/>
        <v>3</v>
      </c>
      <c r="L500" s="1">
        <f t="shared" si="58"/>
        <v>2005</v>
      </c>
      <c r="M500" s="1"/>
      <c r="N500" s="35" t="str">
        <f t="shared" si="59"/>
        <v>03</v>
      </c>
      <c r="O500" s="1" t="str">
        <f t="shared" si="60"/>
        <v>Mar</v>
      </c>
      <c r="P500" s="1" t="str">
        <f t="shared" si="56"/>
        <v>March</v>
      </c>
      <c r="S500" s="1">
        <f t="shared" si="61"/>
        <v>3</v>
      </c>
    </row>
    <row r="501" spans="3:19" x14ac:dyDescent="0.3">
      <c r="F501" s="1" t="s">
        <v>37</v>
      </c>
      <c r="G501" s="1" t="s">
        <v>36</v>
      </c>
      <c r="H501" s="6">
        <v>38459</v>
      </c>
      <c r="I501" s="1">
        <v>10998</v>
      </c>
      <c r="J501" s="7">
        <v>686</v>
      </c>
      <c r="K501" s="1">
        <f t="shared" si="57"/>
        <v>4</v>
      </c>
      <c r="L501" s="1">
        <f t="shared" si="58"/>
        <v>2005</v>
      </c>
      <c r="N501" s="35" t="str">
        <f t="shared" si="59"/>
        <v>04</v>
      </c>
      <c r="O501" s="1" t="str">
        <f t="shared" si="60"/>
        <v>Apr</v>
      </c>
      <c r="P501" s="1" t="str">
        <f t="shared" si="56"/>
        <v>April</v>
      </c>
      <c r="Q501" s="35"/>
      <c r="S501" s="1">
        <f t="shared" si="61"/>
        <v>4</v>
      </c>
    </row>
    <row r="502" spans="3:19" x14ac:dyDescent="0.3">
      <c r="F502" s="1" t="s">
        <v>29</v>
      </c>
      <c r="G502" s="1" t="s">
        <v>39</v>
      </c>
      <c r="H502" s="6">
        <v>38144</v>
      </c>
      <c r="I502" s="1">
        <v>10550</v>
      </c>
      <c r="J502" s="7">
        <v>683.3</v>
      </c>
      <c r="K502" s="1">
        <f t="shared" si="57"/>
        <v>6</v>
      </c>
      <c r="L502" s="1">
        <f t="shared" si="58"/>
        <v>2004</v>
      </c>
      <c r="N502" s="35" t="str">
        <f t="shared" si="59"/>
        <v>06</v>
      </c>
      <c r="O502" s="1" t="str">
        <f t="shared" si="60"/>
        <v>Jun</v>
      </c>
      <c r="P502" s="1" t="str">
        <f t="shared" si="56"/>
        <v>June</v>
      </c>
      <c r="Q502" s="35"/>
      <c r="S502" s="1">
        <f t="shared" si="61"/>
        <v>6</v>
      </c>
    </row>
    <row r="503" spans="3:19" customFormat="1" x14ac:dyDescent="0.3">
      <c r="C503" s="1"/>
      <c r="D503" s="1"/>
      <c r="E503" s="1"/>
      <c r="F503" s="26" t="s">
        <v>37</v>
      </c>
      <c r="G503" s="26" t="s">
        <v>33</v>
      </c>
      <c r="H503" s="27">
        <v>38367</v>
      </c>
      <c r="I503" s="26">
        <v>10821</v>
      </c>
      <c r="J503" s="28">
        <v>678</v>
      </c>
      <c r="K503" s="1">
        <f t="shared" si="57"/>
        <v>1</v>
      </c>
      <c r="L503" s="1">
        <f t="shared" si="58"/>
        <v>2005</v>
      </c>
      <c r="M503" s="1"/>
      <c r="N503" s="35" t="str">
        <f t="shared" si="59"/>
        <v>01</v>
      </c>
      <c r="O503" s="1" t="str">
        <f t="shared" si="60"/>
        <v>Jan</v>
      </c>
      <c r="P503" s="1" t="str">
        <f t="shared" si="56"/>
        <v>January</v>
      </c>
      <c r="S503" s="1">
        <f t="shared" si="61"/>
        <v>1</v>
      </c>
    </row>
    <row r="504" spans="3:19" customFormat="1" x14ac:dyDescent="0.3">
      <c r="C504" s="1"/>
      <c r="D504" s="1"/>
      <c r="E504" s="1"/>
      <c r="F504" s="1" t="s">
        <v>29</v>
      </c>
      <c r="G504" s="1" t="s">
        <v>31</v>
      </c>
      <c r="H504" s="6">
        <v>38431</v>
      </c>
      <c r="I504" s="1">
        <v>10956</v>
      </c>
      <c r="J504" s="7">
        <v>677</v>
      </c>
      <c r="K504" s="1">
        <f t="shared" si="57"/>
        <v>3</v>
      </c>
      <c r="L504" s="1">
        <f t="shared" si="58"/>
        <v>2005</v>
      </c>
      <c r="M504" s="1"/>
      <c r="N504" s="35" t="str">
        <f t="shared" si="59"/>
        <v>03</v>
      </c>
      <c r="O504" s="1" t="str">
        <f t="shared" si="60"/>
        <v>Mar</v>
      </c>
      <c r="P504" s="1" t="str">
        <f t="shared" si="56"/>
        <v>March</v>
      </c>
      <c r="S504" s="1">
        <f t="shared" si="61"/>
        <v>3</v>
      </c>
    </row>
    <row r="505" spans="3:19" customFormat="1" x14ac:dyDescent="0.3">
      <c r="C505" s="1"/>
      <c r="D505" s="1"/>
      <c r="E505" s="1"/>
      <c r="F505" s="1" t="s">
        <v>37</v>
      </c>
      <c r="G505" s="1" t="s">
        <v>33</v>
      </c>
      <c r="H505" s="6">
        <v>38421</v>
      </c>
      <c r="I505" s="1">
        <v>10909</v>
      </c>
      <c r="J505" s="7">
        <v>670</v>
      </c>
      <c r="K505" s="1">
        <f t="shared" si="57"/>
        <v>3</v>
      </c>
      <c r="L505" s="1">
        <f t="shared" si="58"/>
        <v>2005</v>
      </c>
      <c r="M505" s="1"/>
      <c r="N505" s="35" t="str">
        <f t="shared" si="59"/>
        <v>03</v>
      </c>
      <c r="O505" s="1" t="str">
        <f t="shared" si="60"/>
        <v>Mar</v>
      </c>
      <c r="P505" s="1" t="str">
        <f t="shared" si="56"/>
        <v>March</v>
      </c>
      <c r="S505" s="1">
        <f t="shared" si="61"/>
        <v>3</v>
      </c>
    </row>
    <row r="506" spans="3:19" x14ac:dyDescent="0.3">
      <c r="F506" s="1" t="s">
        <v>29</v>
      </c>
      <c r="G506" s="1" t="s">
        <v>39</v>
      </c>
      <c r="H506" s="6">
        <v>38102</v>
      </c>
      <c r="I506" s="1">
        <v>10483</v>
      </c>
      <c r="J506" s="7">
        <v>668.8</v>
      </c>
      <c r="K506" s="1">
        <f t="shared" si="57"/>
        <v>4</v>
      </c>
      <c r="L506" s="1">
        <f t="shared" si="58"/>
        <v>2004</v>
      </c>
      <c r="N506" s="35" t="str">
        <f t="shared" si="59"/>
        <v>04</v>
      </c>
      <c r="O506" s="1" t="str">
        <f t="shared" si="60"/>
        <v>Apr</v>
      </c>
      <c r="P506" s="1" t="str">
        <f t="shared" si="56"/>
        <v>April</v>
      </c>
      <c r="Q506" s="35"/>
      <c r="S506" s="1">
        <f t="shared" si="61"/>
        <v>4</v>
      </c>
    </row>
    <row r="507" spans="3:19" x14ac:dyDescent="0.3">
      <c r="F507" s="1" t="s">
        <v>37</v>
      </c>
      <c r="G507" s="1" t="s">
        <v>38</v>
      </c>
      <c r="H507" s="6">
        <v>38417</v>
      </c>
      <c r="I507" s="1">
        <v>10908</v>
      </c>
      <c r="J507" s="7">
        <v>663.1</v>
      </c>
      <c r="K507" s="1">
        <f t="shared" si="57"/>
        <v>3</v>
      </c>
      <c r="L507" s="1">
        <f t="shared" si="58"/>
        <v>2005</v>
      </c>
      <c r="N507" s="35" t="str">
        <f t="shared" si="59"/>
        <v>03</v>
      </c>
      <c r="O507" s="1" t="str">
        <f t="shared" si="60"/>
        <v>Mar</v>
      </c>
      <c r="P507" s="1" t="str">
        <f t="shared" si="56"/>
        <v>March</v>
      </c>
      <c r="Q507" s="35"/>
      <c r="S507" s="1">
        <f t="shared" si="61"/>
        <v>3</v>
      </c>
    </row>
    <row r="508" spans="3:19" x14ac:dyDescent="0.3">
      <c r="F508" s="1" t="s">
        <v>37</v>
      </c>
      <c r="G508" s="1" t="s">
        <v>36</v>
      </c>
      <c r="H508" s="6">
        <v>38260</v>
      </c>
      <c r="I508" s="1">
        <v>10679</v>
      </c>
      <c r="J508" s="7">
        <v>660</v>
      </c>
      <c r="K508" s="1">
        <f t="shared" si="57"/>
        <v>9</v>
      </c>
      <c r="L508" s="1">
        <f t="shared" si="58"/>
        <v>2004</v>
      </c>
      <c r="N508" s="35" t="str">
        <f t="shared" si="59"/>
        <v>09</v>
      </c>
      <c r="O508" s="1" t="str">
        <f t="shared" si="60"/>
        <v>Sep</v>
      </c>
      <c r="P508" s="1" t="str">
        <f t="shared" si="56"/>
        <v>September</v>
      </c>
      <c r="Q508" s="35"/>
      <c r="S508" s="1">
        <f t="shared" si="61"/>
        <v>9</v>
      </c>
    </row>
    <row r="509" spans="3:19" x14ac:dyDescent="0.3">
      <c r="F509" s="1" t="s">
        <v>37</v>
      </c>
      <c r="G509" s="1" t="s">
        <v>35</v>
      </c>
      <c r="H509" s="6">
        <v>38393</v>
      </c>
      <c r="I509" s="1">
        <v>10856</v>
      </c>
      <c r="J509" s="7">
        <v>660</v>
      </c>
      <c r="K509" s="1">
        <f t="shared" si="57"/>
        <v>2</v>
      </c>
      <c r="L509" s="1">
        <f t="shared" si="58"/>
        <v>2005</v>
      </c>
      <c r="N509" s="35" t="str">
        <f t="shared" si="59"/>
        <v>02</v>
      </c>
      <c r="O509" s="1" t="str">
        <f t="shared" si="60"/>
        <v>Feb</v>
      </c>
      <c r="P509" s="1" t="str">
        <f t="shared" si="56"/>
        <v>February</v>
      </c>
      <c r="Q509" s="35"/>
      <c r="S509" s="1">
        <f t="shared" si="61"/>
        <v>2</v>
      </c>
    </row>
    <row r="510" spans="3:19" x14ac:dyDescent="0.3">
      <c r="F510" s="1" t="s">
        <v>37</v>
      </c>
      <c r="G510" s="1" t="s">
        <v>38</v>
      </c>
      <c r="H510" s="6">
        <v>38326</v>
      </c>
      <c r="I510" s="1">
        <v>10726</v>
      </c>
      <c r="J510" s="7">
        <v>655</v>
      </c>
      <c r="K510" s="1">
        <f t="shared" si="57"/>
        <v>12</v>
      </c>
      <c r="L510" s="1">
        <f t="shared" si="58"/>
        <v>2004</v>
      </c>
      <c r="N510" s="35" t="str">
        <f t="shared" si="59"/>
        <v>12</v>
      </c>
      <c r="O510" s="1" t="str">
        <f t="shared" si="60"/>
        <v>Dec</v>
      </c>
      <c r="P510" s="1" t="str">
        <f t="shared" si="56"/>
        <v>December</v>
      </c>
      <c r="Q510" s="35"/>
      <c r="S510" s="1">
        <f t="shared" si="61"/>
        <v>12</v>
      </c>
    </row>
    <row r="511" spans="3:19" x14ac:dyDescent="0.3">
      <c r="F511" s="1" t="s">
        <v>37</v>
      </c>
      <c r="G511" s="1" t="s">
        <v>35</v>
      </c>
      <c r="H511" s="6">
        <v>37817</v>
      </c>
      <c r="I511" s="1">
        <v>10251</v>
      </c>
      <c r="J511" s="7">
        <v>654.05999999999995</v>
      </c>
      <c r="K511" s="1">
        <f t="shared" si="57"/>
        <v>7</v>
      </c>
      <c r="L511" s="1">
        <f t="shared" si="58"/>
        <v>2003</v>
      </c>
      <c r="N511" s="35" t="str">
        <f t="shared" si="59"/>
        <v>07</v>
      </c>
      <c r="O511" s="1" t="str">
        <f t="shared" si="60"/>
        <v>Jul</v>
      </c>
      <c r="P511" s="1" t="str">
        <f t="shared" si="56"/>
        <v>July</v>
      </c>
      <c r="Q511" s="35"/>
      <c r="S511" s="1">
        <f t="shared" si="61"/>
        <v>7</v>
      </c>
    </row>
    <row r="512" spans="3:19" x14ac:dyDescent="0.3">
      <c r="F512" s="1" t="s">
        <v>37</v>
      </c>
      <c r="G512" s="1" t="s">
        <v>38</v>
      </c>
      <c r="H512" s="6">
        <v>38049</v>
      </c>
      <c r="I512" s="1">
        <v>10427</v>
      </c>
      <c r="J512" s="7">
        <v>651</v>
      </c>
      <c r="K512" s="1">
        <f t="shared" si="57"/>
        <v>3</v>
      </c>
      <c r="L512" s="1">
        <f t="shared" si="58"/>
        <v>2004</v>
      </c>
      <c r="N512" s="35" t="str">
        <f t="shared" si="59"/>
        <v>03</v>
      </c>
      <c r="O512" s="1" t="str">
        <f t="shared" si="60"/>
        <v>Mar</v>
      </c>
      <c r="P512" s="1" t="str">
        <f t="shared" si="56"/>
        <v>March</v>
      </c>
      <c r="Q512" s="35"/>
      <c r="S512" s="1">
        <f t="shared" si="61"/>
        <v>3</v>
      </c>
    </row>
    <row r="513" spans="3:19" customFormat="1" x14ac:dyDescent="0.3">
      <c r="C513" s="1"/>
      <c r="D513" s="1"/>
      <c r="E513" s="1"/>
      <c r="F513" s="26" t="s">
        <v>37</v>
      </c>
      <c r="G513" s="26" t="s">
        <v>32</v>
      </c>
      <c r="H513" s="27">
        <v>38386</v>
      </c>
      <c r="I513" s="26">
        <v>10858</v>
      </c>
      <c r="J513" s="28">
        <v>649</v>
      </c>
      <c r="K513" s="1">
        <f t="shared" si="57"/>
        <v>2</v>
      </c>
      <c r="L513" s="1">
        <f t="shared" si="58"/>
        <v>2005</v>
      </c>
      <c r="M513" s="1"/>
      <c r="N513" s="35" t="str">
        <f t="shared" si="59"/>
        <v>02</v>
      </c>
      <c r="O513" s="1" t="str">
        <f t="shared" si="60"/>
        <v>Feb</v>
      </c>
      <c r="P513" s="1" t="str">
        <f t="shared" si="56"/>
        <v>February</v>
      </c>
      <c r="S513" s="1">
        <f t="shared" si="61"/>
        <v>2</v>
      </c>
    </row>
    <row r="514" spans="3:19" customFormat="1" x14ac:dyDescent="0.3">
      <c r="C514" s="1"/>
      <c r="D514" s="1"/>
      <c r="E514" s="1"/>
      <c r="F514" s="1" t="s">
        <v>37</v>
      </c>
      <c r="G514" s="1" t="s">
        <v>32</v>
      </c>
      <c r="H514" s="6">
        <v>38463</v>
      </c>
      <c r="I514" s="1">
        <v>11010</v>
      </c>
      <c r="J514" s="7">
        <v>645</v>
      </c>
      <c r="K514" s="1">
        <f t="shared" si="57"/>
        <v>4</v>
      </c>
      <c r="L514" s="1">
        <f t="shared" si="58"/>
        <v>2005</v>
      </c>
      <c r="M514" s="1"/>
      <c r="N514" s="35" t="str">
        <f t="shared" si="59"/>
        <v>04</v>
      </c>
      <c r="O514" s="1" t="str">
        <f t="shared" si="60"/>
        <v>Apr</v>
      </c>
      <c r="P514" s="1" t="str">
        <f t="shared" ref="P514:P577" si="62">TEXT(H514, "mmmm")</f>
        <v>April</v>
      </c>
      <c r="S514" s="1">
        <f t="shared" si="61"/>
        <v>4</v>
      </c>
    </row>
    <row r="515" spans="3:19" x14ac:dyDescent="0.3">
      <c r="F515" s="1" t="s">
        <v>29</v>
      </c>
      <c r="G515" s="1" t="s">
        <v>39</v>
      </c>
      <c r="H515" s="6">
        <v>38424</v>
      </c>
      <c r="I515" s="1">
        <v>10937</v>
      </c>
      <c r="J515" s="7">
        <v>644.79999999999995</v>
      </c>
      <c r="K515" s="1">
        <f t="shared" ref="K515:K578" si="63">MONTH(H515)</f>
        <v>3</v>
      </c>
      <c r="L515" s="1">
        <f t="shared" ref="L515:L578" si="64">YEAR(H515)</f>
        <v>2005</v>
      </c>
      <c r="N515" s="35" t="str">
        <f t="shared" ref="N515:N578" si="65">TEXT(H515, "MM")</f>
        <v>03</v>
      </c>
      <c r="O515" s="1" t="str">
        <f t="shared" ref="O515:O578" si="66">TEXT(H515, "mmm")</f>
        <v>Mar</v>
      </c>
      <c r="P515" s="1" t="str">
        <f t="shared" si="62"/>
        <v>March</v>
      </c>
      <c r="Q515" s="35"/>
      <c r="S515" s="1">
        <f t="shared" ref="S515:S578" si="67">MONTH(DATEVALUE(P515 &amp; 1))</f>
        <v>3</v>
      </c>
    </row>
    <row r="516" spans="3:19" customFormat="1" x14ac:dyDescent="0.3">
      <c r="C516" s="1"/>
      <c r="D516" s="1"/>
      <c r="E516" s="1"/>
      <c r="F516" s="26" t="s">
        <v>29</v>
      </c>
      <c r="G516" s="26" t="s">
        <v>30</v>
      </c>
      <c r="H516" s="27">
        <v>37842</v>
      </c>
      <c r="I516" s="26">
        <v>10269</v>
      </c>
      <c r="J516" s="28">
        <v>642.20000000000005</v>
      </c>
      <c r="K516" s="1">
        <f t="shared" si="63"/>
        <v>8</v>
      </c>
      <c r="L516" s="1">
        <f t="shared" si="64"/>
        <v>2003</v>
      </c>
      <c r="M516" s="1"/>
      <c r="N516" s="35" t="str">
        <f t="shared" si="65"/>
        <v>08</v>
      </c>
      <c r="O516" s="1" t="str">
        <f t="shared" si="66"/>
        <v>Aug</v>
      </c>
      <c r="P516" s="1" t="str">
        <f t="shared" si="62"/>
        <v>August</v>
      </c>
      <c r="S516" s="1">
        <f t="shared" si="67"/>
        <v>8</v>
      </c>
    </row>
    <row r="517" spans="3:19" customFormat="1" x14ac:dyDescent="0.3">
      <c r="C517" s="1"/>
      <c r="D517" s="1"/>
      <c r="E517" s="1"/>
      <c r="F517" s="1" t="s">
        <v>29</v>
      </c>
      <c r="G517" s="1" t="s">
        <v>31</v>
      </c>
      <c r="H517" s="6">
        <v>37958</v>
      </c>
      <c r="I517" s="1">
        <v>10350</v>
      </c>
      <c r="J517" s="7">
        <v>642.05999999999995</v>
      </c>
      <c r="K517" s="1">
        <f t="shared" si="63"/>
        <v>12</v>
      </c>
      <c r="L517" s="1">
        <f t="shared" si="64"/>
        <v>2003</v>
      </c>
      <c r="M517" s="1"/>
      <c r="N517" s="35" t="str">
        <f t="shared" si="65"/>
        <v>12</v>
      </c>
      <c r="O517" s="1" t="str">
        <f t="shared" si="66"/>
        <v>Dec</v>
      </c>
      <c r="P517" s="1" t="str">
        <f t="shared" si="62"/>
        <v>December</v>
      </c>
      <c r="S517" s="1">
        <f t="shared" si="67"/>
        <v>12</v>
      </c>
    </row>
    <row r="518" spans="3:19" x14ac:dyDescent="0.3">
      <c r="F518" s="1" t="s">
        <v>29</v>
      </c>
      <c r="G518" s="1" t="s">
        <v>39</v>
      </c>
      <c r="H518" s="6">
        <v>38274</v>
      </c>
      <c r="I518" s="1">
        <v>10695</v>
      </c>
      <c r="J518" s="7">
        <v>642</v>
      </c>
      <c r="K518" s="1">
        <f t="shared" si="63"/>
        <v>10</v>
      </c>
      <c r="L518" s="1">
        <f t="shared" si="64"/>
        <v>2004</v>
      </c>
      <c r="N518" s="35" t="str">
        <f t="shared" si="65"/>
        <v>10</v>
      </c>
      <c r="O518" s="1" t="str">
        <f t="shared" si="66"/>
        <v>Oct</v>
      </c>
      <c r="P518" s="1" t="str">
        <f t="shared" si="62"/>
        <v>October</v>
      </c>
      <c r="Q518" s="35"/>
      <c r="S518" s="1">
        <f t="shared" si="67"/>
        <v>10</v>
      </c>
    </row>
    <row r="519" spans="3:19" x14ac:dyDescent="0.3">
      <c r="F519" s="1" t="s">
        <v>37</v>
      </c>
      <c r="G519" s="1" t="s">
        <v>36</v>
      </c>
      <c r="H519" s="6">
        <v>38156</v>
      </c>
      <c r="I519" s="1">
        <v>10565</v>
      </c>
      <c r="J519" s="7">
        <v>639.9</v>
      </c>
      <c r="K519" s="1">
        <f t="shared" si="63"/>
        <v>6</v>
      </c>
      <c r="L519" s="1">
        <f t="shared" si="64"/>
        <v>2004</v>
      </c>
      <c r="N519" s="35" t="str">
        <f t="shared" si="65"/>
        <v>06</v>
      </c>
      <c r="O519" s="1" t="str">
        <f t="shared" si="66"/>
        <v>Jun</v>
      </c>
      <c r="P519" s="1" t="str">
        <f t="shared" si="62"/>
        <v>June</v>
      </c>
      <c r="Q519" s="35"/>
      <c r="S519" s="1">
        <f t="shared" si="67"/>
        <v>6</v>
      </c>
    </row>
    <row r="520" spans="3:19" x14ac:dyDescent="0.3">
      <c r="F520" s="1" t="s">
        <v>37</v>
      </c>
      <c r="G520" s="1" t="s">
        <v>36</v>
      </c>
      <c r="H520" s="6">
        <v>38296</v>
      </c>
      <c r="I520" s="1">
        <v>10724</v>
      </c>
      <c r="J520" s="7">
        <v>638.5</v>
      </c>
      <c r="K520" s="1">
        <f t="shared" si="63"/>
        <v>11</v>
      </c>
      <c r="L520" s="1">
        <f t="shared" si="64"/>
        <v>2004</v>
      </c>
      <c r="N520" s="35" t="str">
        <f t="shared" si="65"/>
        <v>11</v>
      </c>
      <c r="O520" s="1" t="str">
        <f t="shared" si="66"/>
        <v>Nov</v>
      </c>
      <c r="P520" s="1" t="str">
        <f t="shared" si="62"/>
        <v>November</v>
      </c>
      <c r="Q520" s="35"/>
      <c r="S520" s="1">
        <f t="shared" si="67"/>
        <v>11</v>
      </c>
    </row>
    <row r="521" spans="3:19" customFormat="1" x14ac:dyDescent="0.3">
      <c r="C521" s="1"/>
      <c r="D521" s="1"/>
      <c r="E521" s="1"/>
      <c r="F521" s="26" t="s">
        <v>37</v>
      </c>
      <c r="G521" s="26" t="s">
        <v>32</v>
      </c>
      <c r="H521" s="27">
        <v>38424</v>
      </c>
      <c r="I521" s="26">
        <v>10939</v>
      </c>
      <c r="J521" s="28">
        <v>637.5</v>
      </c>
      <c r="K521" s="1">
        <f t="shared" si="63"/>
        <v>3</v>
      </c>
      <c r="L521" s="1">
        <f t="shared" si="64"/>
        <v>2005</v>
      </c>
      <c r="M521" s="1"/>
      <c r="N521" s="35" t="str">
        <f t="shared" si="65"/>
        <v>03</v>
      </c>
      <c r="O521" s="1" t="str">
        <f t="shared" si="66"/>
        <v>Mar</v>
      </c>
      <c r="P521" s="1" t="str">
        <f t="shared" si="62"/>
        <v>March</v>
      </c>
      <c r="S521" s="1">
        <f t="shared" si="67"/>
        <v>3</v>
      </c>
    </row>
    <row r="522" spans="3:19" x14ac:dyDescent="0.3">
      <c r="F522" s="1" t="s">
        <v>37</v>
      </c>
      <c r="G522" s="1" t="s">
        <v>38</v>
      </c>
      <c r="H522" s="6">
        <v>38233</v>
      </c>
      <c r="I522" s="1">
        <v>10647</v>
      </c>
      <c r="J522" s="7">
        <v>636</v>
      </c>
      <c r="K522" s="1">
        <f t="shared" si="63"/>
        <v>9</v>
      </c>
      <c r="L522" s="1">
        <f t="shared" si="64"/>
        <v>2004</v>
      </c>
      <c r="N522" s="35" t="str">
        <f t="shared" si="65"/>
        <v>09</v>
      </c>
      <c r="O522" s="1" t="str">
        <f t="shared" si="66"/>
        <v>Sep</v>
      </c>
      <c r="P522" s="1" t="str">
        <f t="shared" si="62"/>
        <v>September</v>
      </c>
      <c r="Q522" s="35"/>
      <c r="S522" s="1">
        <f t="shared" si="67"/>
        <v>9</v>
      </c>
    </row>
    <row r="523" spans="3:19" customFormat="1" x14ac:dyDescent="0.3">
      <c r="C523" s="1"/>
      <c r="D523" s="1"/>
      <c r="E523" s="1"/>
      <c r="F523" s="26" t="s">
        <v>37</v>
      </c>
      <c r="G523" s="26" t="s">
        <v>32</v>
      </c>
      <c r="H523" s="27">
        <v>38458</v>
      </c>
      <c r="I523" s="26">
        <v>11020</v>
      </c>
      <c r="J523" s="28">
        <v>632.4</v>
      </c>
      <c r="K523" s="1">
        <f t="shared" si="63"/>
        <v>4</v>
      </c>
      <c r="L523" s="1">
        <f t="shared" si="64"/>
        <v>2005</v>
      </c>
      <c r="M523" s="1"/>
      <c r="N523" s="35" t="str">
        <f t="shared" si="65"/>
        <v>04</v>
      </c>
      <c r="O523" s="1" t="str">
        <f t="shared" si="66"/>
        <v>Apr</v>
      </c>
      <c r="P523" s="1" t="str">
        <f t="shared" si="62"/>
        <v>April</v>
      </c>
      <c r="S523" s="1">
        <f t="shared" si="67"/>
        <v>4</v>
      </c>
    </row>
    <row r="524" spans="3:19" x14ac:dyDescent="0.3">
      <c r="F524" s="1" t="s">
        <v>37</v>
      </c>
      <c r="G524" s="1" t="s">
        <v>36</v>
      </c>
      <c r="H524" s="6">
        <v>38024</v>
      </c>
      <c r="I524" s="1">
        <v>10435</v>
      </c>
      <c r="J524" s="7">
        <v>631.6</v>
      </c>
      <c r="K524" s="1">
        <f t="shared" si="63"/>
        <v>2</v>
      </c>
      <c r="L524" s="1">
        <f t="shared" si="64"/>
        <v>2004</v>
      </c>
      <c r="N524" s="35" t="str">
        <f t="shared" si="65"/>
        <v>02</v>
      </c>
      <c r="O524" s="1" t="str">
        <f t="shared" si="66"/>
        <v>Feb</v>
      </c>
      <c r="P524" s="1" t="str">
        <f t="shared" si="62"/>
        <v>February</v>
      </c>
      <c r="Q524" s="35"/>
      <c r="S524" s="1">
        <f t="shared" si="67"/>
        <v>2</v>
      </c>
    </row>
    <row r="525" spans="3:19" x14ac:dyDescent="0.3">
      <c r="F525" s="1" t="s">
        <v>37</v>
      </c>
      <c r="G525" s="1" t="s">
        <v>38</v>
      </c>
      <c r="H525" s="6">
        <v>38225</v>
      </c>
      <c r="I525" s="1">
        <v>10636</v>
      </c>
      <c r="J525" s="7">
        <v>629.5</v>
      </c>
      <c r="K525" s="1">
        <f t="shared" si="63"/>
        <v>8</v>
      </c>
      <c r="L525" s="1">
        <f t="shared" si="64"/>
        <v>2004</v>
      </c>
      <c r="N525" s="35" t="str">
        <f t="shared" si="65"/>
        <v>08</v>
      </c>
      <c r="O525" s="1" t="str">
        <f t="shared" si="66"/>
        <v>Aug</v>
      </c>
      <c r="P525" s="1" t="str">
        <f t="shared" si="62"/>
        <v>August</v>
      </c>
      <c r="Q525" s="35"/>
      <c r="S525" s="1">
        <f t="shared" si="67"/>
        <v>8</v>
      </c>
    </row>
    <row r="526" spans="3:19" customFormat="1" x14ac:dyDescent="0.3">
      <c r="C526" s="1"/>
      <c r="D526" s="1"/>
      <c r="E526" s="1"/>
      <c r="F526" s="26" t="s">
        <v>37</v>
      </c>
      <c r="G526" s="26" t="s">
        <v>33</v>
      </c>
      <c r="H526" s="27">
        <v>38382</v>
      </c>
      <c r="I526" s="26">
        <v>10850</v>
      </c>
      <c r="J526" s="28">
        <v>629</v>
      </c>
      <c r="K526" s="1">
        <f t="shared" si="63"/>
        <v>1</v>
      </c>
      <c r="L526" s="1">
        <f t="shared" si="64"/>
        <v>2005</v>
      </c>
      <c r="M526" s="1"/>
      <c r="N526" s="35" t="str">
        <f t="shared" si="65"/>
        <v>01</v>
      </c>
      <c r="O526" s="1" t="str">
        <f t="shared" si="66"/>
        <v>Jan</v>
      </c>
      <c r="P526" s="1" t="str">
        <f t="shared" si="62"/>
        <v>January</v>
      </c>
      <c r="S526" s="1">
        <f t="shared" si="67"/>
        <v>1</v>
      </c>
    </row>
    <row r="527" spans="3:19" customFormat="1" x14ac:dyDescent="0.3">
      <c r="C527" s="1"/>
      <c r="D527" s="1"/>
      <c r="E527" s="1"/>
      <c r="F527" s="1" t="s">
        <v>37</v>
      </c>
      <c r="G527" s="1" t="s">
        <v>33</v>
      </c>
      <c r="H527" s="6">
        <v>38253</v>
      </c>
      <c r="I527" s="1">
        <v>10668</v>
      </c>
      <c r="J527" s="7">
        <v>625.27</v>
      </c>
      <c r="K527" s="1">
        <f t="shared" si="63"/>
        <v>9</v>
      </c>
      <c r="L527" s="1">
        <f t="shared" si="64"/>
        <v>2004</v>
      </c>
      <c r="M527" s="1"/>
      <c r="N527" s="35" t="str">
        <f t="shared" si="65"/>
        <v>09</v>
      </c>
      <c r="O527" s="1" t="str">
        <f t="shared" si="66"/>
        <v>Sep</v>
      </c>
      <c r="P527" s="1" t="str">
        <f t="shared" si="62"/>
        <v>September</v>
      </c>
      <c r="S527" s="1">
        <f t="shared" si="67"/>
        <v>9</v>
      </c>
    </row>
    <row r="528" spans="3:19" customFormat="1" x14ac:dyDescent="0.3">
      <c r="C528" s="1"/>
      <c r="D528" s="1"/>
      <c r="E528" s="1"/>
      <c r="F528" s="1" t="s">
        <v>29</v>
      </c>
      <c r="G528" s="1" t="s">
        <v>34</v>
      </c>
      <c r="H528" s="6">
        <v>38386</v>
      </c>
      <c r="I528" s="1">
        <v>10853</v>
      </c>
      <c r="J528" s="7">
        <v>625</v>
      </c>
      <c r="K528" s="1">
        <f t="shared" si="63"/>
        <v>2</v>
      </c>
      <c r="L528" s="1">
        <f t="shared" si="64"/>
        <v>2005</v>
      </c>
      <c r="M528" s="1"/>
      <c r="N528" s="35" t="str">
        <f t="shared" si="65"/>
        <v>02</v>
      </c>
      <c r="O528" s="1" t="str">
        <f t="shared" si="66"/>
        <v>Feb</v>
      </c>
      <c r="P528" s="1" t="str">
        <f t="shared" si="62"/>
        <v>February</v>
      </c>
      <c r="S528" s="1">
        <f t="shared" si="67"/>
        <v>2</v>
      </c>
    </row>
    <row r="529" spans="3:19" customFormat="1" x14ac:dyDescent="0.3">
      <c r="C529" s="1"/>
      <c r="D529" s="1"/>
      <c r="E529" s="1"/>
      <c r="F529" s="1" t="s">
        <v>37</v>
      </c>
      <c r="G529" s="1" t="s">
        <v>32</v>
      </c>
      <c r="H529" s="6">
        <v>38462</v>
      </c>
      <c r="I529" s="1">
        <v>11015</v>
      </c>
      <c r="J529" s="7">
        <v>622.35</v>
      </c>
      <c r="K529" s="1">
        <f t="shared" si="63"/>
        <v>4</v>
      </c>
      <c r="L529" s="1">
        <f t="shared" si="64"/>
        <v>2005</v>
      </c>
      <c r="M529" s="1"/>
      <c r="N529" s="35" t="str">
        <f t="shared" si="65"/>
        <v>04</v>
      </c>
      <c r="O529" s="1" t="str">
        <f t="shared" si="66"/>
        <v>Apr</v>
      </c>
      <c r="P529" s="1" t="str">
        <f t="shared" si="62"/>
        <v>April</v>
      </c>
      <c r="S529" s="1">
        <f t="shared" si="67"/>
        <v>4</v>
      </c>
    </row>
    <row r="530" spans="3:19" x14ac:dyDescent="0.3">
      <c r="F530" s="1" t="s">
        <v>37</v>
      </c>
      <c r="G530" s="1" t="s">
        <v>38</v>
      </c>
      <c r="H530" s="6">
        <v>38429</v>
      </c>
      <c r="I530" s="1">
        <v>10935</v>
      </c>
      <c r="J530" s="7">
        <v>619.5</v>
      </c>
      <c r="K530" s="1">
        <f t="shared" si="63"/>
        <v>3</v>
      </c>
      <c r="L530" s="1">
        <f t="shared" si="64"/>
        <v>2005</v>
      </c>
      <c r="N530" s="35" t="str">
        <f t="shared" si="65"/>
        <v>03</v>
      </c>
      <c r="O530" s="1" t="str">
        <f t="shared" si="66"/>
        <v>Mar</v>
      </c>
      <c r="P530" s="1" t="str">
        <f t="shared" si="62"/>
        <v>March</v>
      </c>
      <c r="Q530" s="35"/>
      <c r="S530" s="1">
        <f t="shared" si="67"/>
        <v>3</v>
      </c>
    </row>
    <row r="531" spans="3:19" customFormat="1" x14ac:dyDescent="0.3">
      <c r="C531" s="1"/>
      <c r="D531" s="1"/>
      <c r="E531" s="1"/>
      <c r="F531" s="26" t="s">
        <v>37</v>
      </c>
      <c r="G531" s="26" t="s">
        <v>32</v>
      </c>
      <c r="H531" s="27">
        <v>38452</v>
      </c>
      <c r="I531" s="26">
        <v>11009</v>
      </c>
      <c r="J531" s="28">
        <v>616.5</v>
      </c>
      <c r="K531" s="1">
        <f t="shared" si="63"/>
        <v>4</v>
      </c>
      <c r="L531" s="1">
        <f t="shared" si="64"/>
        <v>2005</v>
      </c>
      <c r="M531" s="1"/>
      <c r="N531" s="35" t="str">
        <f t="shared" si="65"/>
        <v>04</v>
      </c>
      <c r="O531" s="1" t="str">
        <f t="shared" si="66"/>
        <v>Apr</v>
      </c>
      <c r="P531" s="1" t="str">
        <f t="shared" si="62"/>
        <v>April</v>
      </c>
      <c r="S531" s="1">
        <f t="shared" si="67"/>
        <v>4</v>
      </c>
    </row>
    <row r="532" spans="3:19" x14ac:dyDescent="0.3">
      <c r="F532" s="1" t="s">
        <v>37</v>
      </c>
      <c r="G532" s="1" t="s">
        <v>35</v>
      </c>
      <c r="H532" s="6">
        <v>38329</v>
      </c>
      <c r="I532" s="1">
        <v>10763</v>
      </c>
      <c r="J532" s="7">
        <v>616</v>
      </c>
      <c r="K532" s="1">
        <f t="shared" si="63"/>
        <v>12</v>
      </c>
      <c r="L532" s="1">
        <f t="shared" si="64"/>
        <v>2004</v>
      </c>
      <c r="N532" s="35" t="str">
        <f t="shared" si="65"/>
        <v>12</v>
      </c>
      <c r="O532" s="1" t="str">
        <f t="shared" si="66"/>
        <v>Dec</v>
      </c>
      <c r="P532" s="1" t="str">
        <f t="shared" si="62"/>
        <v>December</v>
      </c>
      <c r="Q532" s="35"/>
      <c r="S532" s="1">
        <f t="shared" si="67"/>
        <v>12</v>
      </c>
    </row>
    <row r="533" spans="3:19" customFormat="1" x14ac:dyDescent="0.3">
      <c r="C533" s="1"/>
      <c r="D533" s="1"/>
      <c r="E533" s="1"/>
      <c r="F533" s="26" t="s">
        <v>37</v>
      </c>
      <c r="G533" s="26" t="s">
        <v>32</v>
      </c>
      <c r="H533" s="27">
        <v>37876</v>
      </c>
      <c r="I533" s="26">
        <v>10280</v>
      </c>
      <c r="J533" s="28">
        <v>613.20000000000005</v>
      </c>
      <c r="K533" s="1">
        <f t="shared" si="63"/>
        <v>9</v>
      </c>
      <c r="L533" s="1">
        <f t="shared" si="64"/>
        <v>2003</v>
      </c>
      <c r="M533" s="1"/>
      <c r="N533" s="35" t="str">
        <f t="shared" si="65"/>
        <v>09</v>
      </c>
      <c r="O533" s="1" t="str">
        <f t="shared" si="66"/>
        <v>Sep</v>
      </c>
      <c r="P533" s="1" t="str">
        <f t="shared" si="62"/>
        <v>September</v>
      </c>
      <c r="S533" s="1">
        <f t="shared" si="67"/>
        <v>9</v>
      </c>
    </row>
    <row r="534" spans="3:19" x14ac:dyDescent="0.3">
      <c r="F534" s="1" t="s">
        <v>37</v>
      </c>
      <c r="G534" s="1" t="s">
        <v>35</v>
      </c>
      <c r="H534" s="6">
        <v>38395</v>
      </c>
      <c r="I534" s="1">
        <v>10879</v>
      </c>
      <c r="J534" s="7">
        <v>611.29999999999995</v>
      </c>
      <c r="K534" s="1">
        <f t="shared" si="63"/>
        <v>2</v>
      </c>
      <c r="L534" s="1">
        <f t="shared" si="64"/>
        <v>2005</v>
      </c>
      <c r="N534" s="35" t="str">
        <f t="shared" si="65"/>
        <v>02</v>
      </c>
      <c r="O534" s="1" t="str">
        <f t="shared" si="66"/>
        <v>Feb</v>
      </c>
      <c r="P534" s="1" t="str">
        <f t="shared" si="62"/>
        <v>February</v>
      </c>
      <c r="Q534" s="35"/>
      <c r="S534" s="1">
        <f t="shared" si="67"/>
        <v>2</v>
      </c>
    </row>
    <row r="535" spans="3:19" x14ac:dyDescent="0.3">
      <c r="F535" s="1" t="s">
        <v>37</v>
      </c>
      <c r="G535" s="1" t="s">
        <v>38</v>
      </c>
      <c r="H535" s="6">
        <v>38087</v>
      </c>
      <c r="I535" s="1">
        <v>10493</v>
      </c>
      <c r="J535" s="7">
        <v>608.4</v>
      </c>
      <c r="K535" s="1">
        <f t="shared" si="63"/>
        <v>4</v>
      </c>
      <c r="L535" s="1">
        <f t="shared" si="64"/>
        <v>2004</v>
      </c>
      <c r="N535" s="35" t="str">
        <f t="shared" si="65"/>
        <v>04</v>
      </c>
      <c r="O535" s="1" t="str">
        <f t="shared" si="66"/>
        <v>Apr</v>
      </c>
      <c r="P535" s="1" t="str">
        <f t="shared" si="62"/>
        <v>April</v>
      </c>
      <c r="Q535" s="35"/>
      <c r="S535" s="1">
        <f t="shared" si="67"/>
        <v>4</v>
      </c>
    </row>
    <row r="536" spans="3:19" customFormat="1" x14ac:dyDescent="0.3">
      <c r="C536" s="1"/>
      <c r="D536" s="1"/>
      <c r="E536" s="1"/>
      <c r="F536" s="26" t="s">
        <v>37</v>
      </c>
      <c r="G536" s="26" t="s">
        <v>32</v>
      </c>
      <c r="H536" s="27">
        <v>37882</v>
      </c>
      <c r="I536" s="26">
        <v>10300</v>
      </c>
      <c r="J536" s="28">
        <v>608</v>
      </c>
      <c r="K536" s="1">
        <f t="shared" si="63"/>
        <v>9</v>
      </c>
      <c r="L536" s="1">
        <f t="shared" si="64"/>
        <v>2003</v>
      </c>
      <c r="M536" s="1"/>
      <c r="N536" s="35" t="str">
        <f t="shared" si="65"/>
        <v>09</v>
      </c>
      <c r="O536" s="1" t="str">
        <f t="shared" si="66"/>
        <v>Sep</v>
      </c>
      <c r="P536" s="1" t="str">
        <f t="shared" si="62"/>
        <v>September</v>
      </c>
      <c r="S536" s="1">
        <f t="shared" si="67"/>
        <v>9</v>
      </c>
    </row>
    <row r="537" spans="3:19" customFormat="1" x14ac:dyDescent="0.3">
      <c r="C537" s="1"/>
      <c r="D537" s="1"/>
      <c r="E537" s="1"/>
      <c r="F537" s="1" t="s">
        <v>37</v>
      </c>
      <c r="G537" s="1" t="s">
        <v>33</v>
      </c>
      <c r="H537" s="6">
        <v>38406</v>
      </c>
      <c r="I537" s="1">
        <v>10888</v>
      </c>
      <c r="J537" s="7">
        <v>605</v>
      </c>
      <c r="K537" s="1">
        <f t="shared" si="63"/>
        <v>2</v>
      </c>
      <c r="L537" s="1">
        <f t="shared" si="64"/>
        <v>2005</v>
      </c>
      <c r="M537" s="1"/>
      <c r="N537" s="35" t="str">
        <f t="shared" si="65"/>
        <v>02</v>
      </c>
      <c r="O537" s="1" t="str">
        <f t="shared" si="66"/>
        <v>Feb</v>
      </c>
      <c r="P537" s="1" t="str">
        <f t="shared" si="62"/>
        <v>February</v>
      </c>
      <c r="S537" s="1">
        <f t="shared" si="67"/>
        <v>2</v>
      </c>
    </row>
    <row r="538" spans="3:19" customFormat="1" x14ac:dyDescent="0.3">
      <c r="C538" s="1"/>
      <c r="D538" s="1"/>
      <c r="E538" s="1"/>
      <c r="F538" s="1" t="s">
        <v>29</v>
      </c>
      <c r="G538" s="1" t="s">
        <v>31</v>
      </c>
      <c r="H538" s="6">
        <v>38240</v>
      </c>
      <c r="I538" s="1">
        <v>10656</v>
      </c>
      <c r="J538" s="7">
        <v>604.21</v>
      </c>
      <c r="K538" s="1">
        <f t="shared" si="63"/>
        <v>9</v>
      </c>
      <c r="L538" s="1">
        <f t="shared" si="64"/>
        <v>2004</v>
      </c>
      <c r="M538" s="1"/>
      <c r="N538" s="35" t="str">
        <f t="shared" si="65"/>
        <v>09</v>
      </c>
      <c r="O538" s="1" t="str">
        <f t="shared" si="66"/>
        <v>Sep</v>
      </c>
      <c r="P538" s="1" t="str">
        <f t="shared" si="62"/>
        <v>September</v>
      </c>
      <c r="S538" s="1">
        <f t="shared" si="67"/>
        <v>9</v>
      </c>
    </row>
    <row r="539" spans="3:19" customFormat="1" x14ac:dyDescent="0.3">
      <c r="C539" s="1"/>
      <c r="D539" s="1"/>
      <c r="E539" s="1"/>
      <c r="F539" s="1" t="s">
        <v>37</v>
      </c>
      <c r="G539" s="1" t="s">
        <v>33</v>
      </c>
      <c r="H539" s="6">
        <v>38361</v>
      </c>
      <c r="I539" s="1">
        <v>10813</v>
      </c>
      <c r="J539" s="7">
        <v>602.4</v>
      </c>
      <c r="K539" s="1">
        <f t="shared" si="63"/>
        <v>1</v>
      </c>
      <c r="L539" s="1">
        <f t="shared" si="64"/>
        <v>2005</v>
      </c>
      <c r="M539" s="1"/>
      <c r="N539" s="35" t="str">
        <f t="shared" si="65"/>
        <v>01</v>
      </c>
      <c r="O539" s="1" t="str">
        <f t="shared" si="66"/>
        <v>Jan</v>
      </c>
      <c r="P539" s="1" t="str">
        <f t="shared" si="62"/>
        <v>January</v>
      </c>
      <c r="S539" s="1">
        <f t="shared" si="67"/>
        <v>1</v>
      </c>
    </row>
    <row r="540" spans="3:19" customFormat="1" x14ac:dyDescent="0.3">
      <c r="C540" s="1"/>
      <c r="D540" s="1"/>
      <c r="E540" s="1"/>
      <c r="F540" s="1" t="s">
        <v>29</v>
      </c>
      <c r="G540" s="1" t="s">
        <v>30</v>
      </c>
      <c r="H540" s="6">
        <v>38241</v>
      </c>
      <c r="I540" s="1">
        <v>10654</v>
      </c>
      <c r="J540" s="7">
        <v>601.83000000000004</v>
      </c>
      <c r="K540" s="1">
        <f t="shared" si="63"/>
        <v>9</v>
      </c>
      <c r="L540" s="1">
        <f t="shared" si="64"/>
        <v>2004</v>
      </c>
      <c r="M540" s="1"/>
      <c r="N540" s="35" t="str">
        <f t="shared" si="65"/>
        <v>09</v>
      </c>
      <c r="O540" s="1" t="str">
        <f t="shared" si="66"/>
        <v>Sep</v>
      </c>
      <c r="P540" s="1" t="str">
        <f t="shared" si="62"/>
        <v>September</v>
      </c>
      <c r="S540" s="1">
        <f t="shared" si="67"/>
        <v>9</v>
      </c>
    </row>
    <row r="541" spans="3:19" customFormat="1" x14ac:dyDescent="0.3">
      <c r="C541" s="1"/>
      <c r="D541" s="1"/>
      <c r="E541" s="1"/>
      <c r="F541" s="1" t="s">
        <v>29</v>
      </c>
      <c r="G541" s="1" t="s">
        <v>31</v>
      </c>
      <c r="H541" s="6">
        <v>38298</v>
      </c>
      <c r="I541" s="1">
        <v>10704</v>
      </c>
      <c r="J541" s="7">
        <v>595.5</v>
      </c>
      <c r="K541" s="1">
        <f t="shared" si="63"/>
        <v>11</v>
      </c>
      <c r="L541" s="1">
        <f t="shared" si="64"/>
        <v>2004</v>
      </c>
      <c r="M541" s="1"/>
      <c r="N541" s="35" t="str">
        <f t="shared" si="65"/>
        <v>11</v>
      </c>
      <c r="O541" s="1" t="str">
        <f t="shared" si="66"/>
        <v>Nov</v>
      </c>
      <c r="P541" s="1" t="str">
        <f t="shared" si="62"/>
        <v>November</v>
      </c>
      <c r="S541" s="1">
        <f t="shared" si="67"/>
        <v>11</v>
      </c>
    </row>
    <row r="542" spans="3:19" x14ac:dyDescent="0.3">
      <c r="F542" s="1" t="s">
        <v>37</v>
      </c>
      <c r="G542" s="1" t="s">
        <v>38</v>
      </c>
      <c r="H542" s="6">
        <v>38172</v>
      </c>
      <c r="I542" s="1">
        <v>10584</v>
      </c>
      <c r="J542" s="7">
        <v>593.75</v>
      </c>
      <c r="K542" s="1">
        <f t="shared" si="63"/>
        <v>7</v>
      </c>
      <c r="L542" s="1">
        <f t="shared" si="64"/>
        <v>2004</v>
      </c>
      <c r="N542" s="35" t="str">
        <f t="shared" si="65"/>
        <v>07</v>
      </c>
      <c r="O542" s="1" t="str">
        <f t="shared" si="66"/>
        <v>Jul</v>
      </c>
      <c r="P542" s="1" t="str">
        <f t="shared" si="62"/>
        <v>July</v>
      </c>
      <c r="Q542" s="35"/>
      <c r="S542" s="1">
        <f t="shared" si="67"/>
        <v>7</v>
      </c>
    </row>
    <row r="543" spans="3:19" x14ac:dyDescent="0.3">
      <c r="F543" s="1" t="s">
        <v>37</v>
      </c>
      <c r="G543" s="1" t="s">
        <v>38</v>
      </c>
      <c r="H543" s="6">
        <v>38473</v>
      </c>
      <c r="I543" s="1">
        <v>11044</v>
      </c>
      <c r="J543" s="7">
        <v>591.6</v>
      </c>
      <c r="K543" s="1">
        <f t="shared" si="63"/>
        <v>5</v>
      </c>
      <c r="L543" s="1">
        <f t="shared" si="64"/>
        <v>2005</v>
      </c>
      <c r="N543" s="35" t="str">
        <f t="shared" si="65"/>
        <v>05</v>
      </c>
      <c r="O543" s="1" t="str">
        <f t="shared" si="66"/>
        <v>May</v>
      </c>
      <c r="P543" s="1" t="str">
        <f t="shared" si="62"/>
        <v>May</v>
      </c>
      <c r="Q543" s="35"/>
      <c r="S543" s="1">
        <f t="shared" si="67"/>
        <v>5</v>
      </c>
    </row>
    <row r="544" spans="3:19" x14ac:dyDescent="0.3">
      <c r="F544" s="1" t="s">
        <v>37</v>
      </c>
      <c r="G544" s="1" t="s">
        <v>36</v>
      </c>
      <c r="H544" s="6">
        <v>38218</v>
      </c>
      <c r="I544" s="1">
        <v>10632</v>
      </c>
      <c r="J544" s="7">
        <v>589</v>
      </c>
      <c r="K544" s="1">
        <f t="shared" si="63"/>
        <v>8</v>
      </c>
      <c r="L544" s="1">
        <f t="shared" si="64"/>
        <v>2004</v>
      </c>
      <c r="N544" s="35" t="str">
        <f t="shared" si="65"/>
        <v>08</v>
      </c>
      <c r="O544" s="1" t="str">
        <f t="shared" si="66"/>
        <v>Aug</v>
      </c>
      <c r="P544" s="1" t="str">
        <f t="shared" si="62"/>
        <v>August</v>
      </c>
      <c r="Q544" s="35"/>
      <c r="S544" s="1">
        <f t="shared" si="67"/>
        <v>8</v>
      </c>
    </row>
    <row r="545" spans="3:19" customFormat="1" x14ac:dyDescent="0.3">
      <c r="C545" s="1"/>
      <c r="D545" s="1"/>
      <c r="E545" s="1"/>
      <c r="F545" s="26" t="s">
        <v>37</v>
      </c>
      <c r="G545" s="26" t="s">
        <v>32</v>
      </c>
      <c r="H545" s="27">
        <v>38452</v>
      </c>
      <c r="I545" s="26">
        <v>11005</v>
      </c>
      <c r="J545" s="28">
        <v>586</v>
      </c>
      <c r="K545" s="1">
        <f t="shared" si="63"/>
        <v>4</v>
      </c>
      <c r="L545" s="1">
        <f t="shared" si="64"/>
        <v>2005</v>
      </c>
      <c r="M545" s="1"/>
      <c r="N545" s="35" t="str">
        <f t="shared" si="65"/>
        <v>04</v>
      </c>
      <c r="O545" s="1" t="str">
        <f t="shared" si="66"/>
        <v>Apr</v>
      </c>
      <c r="P545" s="1" t="str">
        <f t="shared" si="62"/>
        <v>April</v>
      </c>
      <c r="S545" s="1">
        <f t="shared" si="67"/>
        <v>4</v>
      </c>
    </row>
    <row r="546" spans="3:19" x14ac:dyDescent="0.3">
      <c r="F546" s="1" t="s">
        <v>37</v>
      </c>
      <c r="G546" s="1" t="s">
        <v>36</v>
      </c>
      <c r="H546" s="6">
        <v>37827</v>
      </c>
      <c r="I546" s="1">
        <v>10262</v>
      </c>
      <c r="J546" s="7">
        <v>584</v>
      </c>
      <c r="K546" s="1">
        <f t="shared" si="63"/>
        <v>7</v>
      </c>
      <c r="L546" s="1">
        <f t="shared" si="64"/>
        <v>2003</v>
      </c>
      <c r="N546" s="35" t="str">
        <f t="shared" si="65"/>
        <v>07</v>
      </c>
      <c r="O546" s="1" t="str">
        <f t="shared" si="66"/>
        <v>Jul</v>
      </c>
      <c r="P546" s="1" t="str">
        <f t="shared" si="62"/>
        <v>July</v>
      </c>
      <c r="Q546" s="35"/>
      <c r="S546" s="1">
        <f t="shared" si="67"/>
        <v>7</v>
      </c>
    </row>
    <row r="547" spans="3:19" x14ac:dyDescent="0.3">
      <c r="F547" s="1" t="s">
        <v>37</v>
      </c>
      <c r="G547" s="1" t="s">
        <v>36</v>
      </c>
      <c r="H547" s="6">
        <v>38385</v>
      </c>
      <c r="I547" s="1">
        <v>10862</v>
      </c>
      <c r="J547" s="7">
        <v>581</v>
      </c>
      <c r="K547" s="1">
        <f t="shared" si="63"/>
        <v>2</v>
      </c>
      <c r="L547" s="1">
        <f t="shared" si="64"/>
        <v>2005</v>
      </c>
      <c r="N547" s="35" t="str">
        <f t="shared" si="65"/>
        <v>02</v>
      </c>
      <c r="O547" s="1" t="str">
        <f t="shared" si="66"/>
        <v>Feb</v>
      </c>
      <c r="P547" s="1" t="str">
        <f t="shared" si="62"/>
        <v>February</v>
      </c>
      <c r="Q547" s="35"/>
      <c r="S547" s="1">
        <f t="shared" si="67"/>
        <v>2</v>
      </c>
    </row>
    <row r="548" spans="3:19" x14ac:dyDescent="0.3">
      <c r="F548" s="1" t="s">
        <v>37</v>
      </c>
      <c r="G548" s="1" t="s">
        <v>36</v>
      </c>
      <c r="H548" s="6">
        <v>38088</v>
      </c>
      <c r="I548" s="1">
        <v>10498</v>
      </c>
      <c r="J548" s="7">
        <v>575</v>
      </c>
      <c r="K548" s="1">
        <f t="shared" si="63"/>
        <v>4</v>
      </c>
      <c r="L548" s="1">
        <f t="shared" si="64"/>
        <v>2004</v>
      </c>
      <c r="N548" s="35" t="str">
        <f t="shared" si="65"/>
        <v>04</v>
      </c>
      <c r="O548" s="1" t="str">
        <f t="shared" si="66"/>
        <v>Apr</v>
      </c>
      <c r="P548" s="1" t="str">
        <f t="shared" si="62"/>
        <v>April</v>
      </c>
      <c r="Q548" s="35"/>
      <c r="S548" s="1">
        <f t="shared" si="67"/>
        <v>4</v>
      </c>
    </row>
    <row r="549" spans="3:19" customFormat="1" x14ac:dyDescent="0.3">
      <c r="C549" s="1"/>
      <c r="D549" s="1"/>
      <c r="E549" s="1"/>
      <c r="F549" s="26" t="s">
        <v>37</v>
      </c>
      <c r="G549" s="26" t="s">
        <v>32</v>
      </c>
      <c r="H549" s="27">
        <v>38252</v>
      </c>
      <c r="I549" s="26">
        <v>10669</v>
      </c>
      <c r="J549" s="28">
        <v>570</v>
      </c>
      <c r="K549" s="1">
        <f t="shared" si="63"/>
        <v>9</v>
      </c>
      <c r="L549" s="1">
        <f t="shared" si="64"/>
        <v>2004</v>
      </c>
      <c r="M549" s="1"/>
      <c r="N549" s="35" t="str">
        <f t="shared" si="65"/>
        <v>09</v>
      </c>
      <c r="O549" s="1" t="str">
        <f t="shared" si="66"/>
        <v>Sep</v>
      </c>
      <c r="P549" s="1" t="str">
        <f t="shared" si="62"/>
        <v>September</v>
      </c>
      <c r="S549" s="1">
        <f t="shared" si="67"/>
        <v>9</v>
      </c>
    </row>
    <row r="550" spans="3:19" customFormat="1" x14ac:dyDescent="0.3">
      <c r="C550" s="1"/>
      <c r="D550" s="1"/>
      <c r="E550" s="1"/>
      <c r="F550" s="1" t="s">
        <v>29</v>
      </c>
      <c r="G550" s="1" t="s">
        <v>34</v>
      </c>
      <c r="H550" s="6">
        <v>38168</v>
      </c>
      <c r="I550" s="1">
        <v>10577</v>
      </c>
      <c r="J550" s="7">
        <v>569</v>
      </c>
      <c r="K550" s="1">
        <f t="shared" si="63"/>
        <v>6</v>
      </c>
      <c r="L550" s="1">
        <f t="shared" si="64"/>
        <v>2004</v>
      </c>
      <c r="M550" s="1"/>
      <c r="N550" s="35" t="str">
        <f t="shared" si="65"/>
        <v>06</v>
      </c>
      <c r="O550" s="1" t="str">
        <f t="shared" si="66"/>
        <v>Jun</v>
      </c>
      <c r="P550" s="1" t="str">
        <f t="shared" si="62"/>
        <v>June</v>
      </c>
      <c r="S550" s="1">
        <f t="shared" si="67"/>
        <v>6</v>
      </c>
    </row>
    <row r="551" spans="3:19" x14ac:dyDescent="0.3">
      <c r="F551" s="1" t="s">
        <v>37</v>
      </c>
      <c r="G551" s="1" t="s">
        <v>36</v>
      </c>
      <c r="H551" s="6">
        <v>37945</v>
      </c>
      <c r="I551" s="1">
        <v>10354</v>
      </c>
      <c r="J551" s="7">
        <v>568.79999999999995</v>
      </c>
      <c r="K551" s="1">
        <f t="shared" si="63"/>
        <v>11</v>
      </c>
      <c r="L551" s="1">
        <f t="shared" si="64"/>
        <v>2003</v>
      </c>
      <c r="N551" s="35" t="str">
        <f t="shared" si="65"/>
        <v>11</v>
      </c>
      <c r="O551" s="1" t="str">
        <f t="shared" si="66"/>
        <v>Nov</v>
      </c>
      <c r="P551" s="1" t="str">
        <f t="shared" si="62"/>
        <v>November</v>
      </c>
      <c r="Q551" s="35"/>
      <c r="S551" s="1">
        <f t="shared" si="67"/>
        <v>11</v>
      </c>
    </row>
    <row r="552" spans="3:19" x14ac:dyDescent="0.3">
      <c r="F552" s="1" t="s">
        <v>37</v>
      </c>
      <c r="G552" s="1" t="s">
        <v>35</v>
      </c>
      <c r="H552" s="6">
        <v>38184</v>
      </c>
      <c r="I552" s="1">
        <v>10594</v>
      </c>
      <c r="J552" s="7">
        <v>565.5</v>
      </c>
      <c r="K552" s="1">
        <f t="shared" si="63"/>
        <v>7</v>
      </c>
      <c r="L552" s="1">
        <f t="shared" si="64"/>
        <v>2004</v>
      </c>
      <c r="N552" s="35" t="str">
        <f t="shared" si="65"/>
        <v>07</v>
      </c>
      <c r="O552" s="1" t="str">
        <f t="shared" si="66"/>
        <v>Jul</v>
      </c>
      <c r="P552" s="1" t="str">
        <f t="shared" si="62"/>
        <v>July</v>
      </c>
      <c r="Q552" s="35"/>
      <c r="S552" s="1">
        <f t="shared" si="67"/>
        <v>7</v>
      </c>
    </row>
    <row r="553" spans="3:19" x14ac:dyDescent="0.3">
      <c r="F553" s="1" t="s">
        <v>29</v>
      </c>
      <c r="G553" s="1" t="s">
        <v>39</v>
      </c>
      <c r="H553" s="6">
        <v>38245</v>
      </c>
      <c r="I553" s="1">
        <v>10661</v>
      </c>
      <c r="J553" s="7">
        <v>562.6</v>
      </c>
      <c r="K553" s="1">
        <f t="shared" si="63"/>
        <v>9</v>
      </c>
      <c r="L553" s="1">
        <f t="shared" si="64"/>
        <v>2004</v>
      </c>
      <c r="N553" s="35" t="str">
        <f t="shared" si="65"/>
        <v>09</v>
      </c>
      <c r="O553" s="1" t="str">
        <f t="shared" si="66"/>
        <v>Sep</v>
      </c>
      <c r="P553" s="1" t="str">
        <f t="shared" si="62"/>
        <v>September</v>
      </c>
      <c r="Q553" s="35"/>
      <c r="S553" s="1">
        <f t="shared" si="67"/>
        <v>9</v>
      </c>
    </row>
    <row r="554" spans="3:19" x14ac:dyDescent="0.3">
      <c r="F554" s="1" t="s">
        <v>37</v>
      </c>
      <c r="G554" s="1" t="s">
        <v>38</v>
      </c>
      <c r="H554" s="6">
        <v>38452</v>
      </c>
      <c r="I554" s="1">
        <v>10996</v>
      </c>
      <c r="J554" s="7">
        <v>560</v>
      </c>
      <c r="K554" s="1">
        <f t="shared" si="63"/>
        <v>4</v>
      </c>
      <c r="L554" s="1">
        <f t="shared" si="64"/>
        <v>2005</v>
      </c>
      <c r="N554" s="35" t="str">
        <f t="shared" si="65"/>
        <v>04</v>
      </c>
      <c r="O554" s="1" t="str">
        <f t="shared" si="66"/>
        <v>Apr</v>
      </c>
      <c r="P554" s="1" t="str">
        <f t="shared" si="62"/>
        <v>April</v>
      </c>
      <c r="Q554" s="35"/>
      <c r="S554" s="1">
        <f t="shared" si="67"/>
        <v>4</v>
      </c>
    </row>
    <row r="555" spans="3:19" customFormat="1" x14ac:dyDescent="0.3">
      <c r="C555" s="1"/>
      <c r="D555" s="1"/>
      <c r="E555" s="1"/>
      <c r="F555" s="26" t="s">
        <v>29</v>
      </c>
      <c r="G555" s="26" t="s">
        <v>34</v>
      </c>
      <c r="H555" s="27">
        <v>38429</v>
      </c>
      <c r="I555" s="26">
        <v>10942</v>
      </c>
      <c r="J555" s="28">
        <v>560</v>
      </c>
      <c r="K555" s="1">
        <f t="shared" si="63"/>
        <v>3</v>
      </c>
      <c r="L555" s="1">
        <f t="shared" si="64"/>
        <v>2005</v>
      </c>
      <c r="M555" s="1"/>
      <c r="N555" s="35" t="str">
        <f t="shared" si="65"/>
        <v>03</v>
      </c>
      <c r="O555" s="1" t="str">
        <f t="shared" si="66"/>
        <v>Mar</v>
      </c>
      <c r="P555" s="1" t="str">
        <f t="shared" si="62"/>
        <v>March</v>
      </c>
      <c r="S555" s="1">
        <f t="shared" si="67"/>
        <v>3</v>
      </c>
    </row>
    <row r="556" spans="3:19" customFormat="1" x14ac:dyDescent="0.3">
      <c r="C556" s="1"/>
      <c r="D556" s="1"/>
      <c r="E556" s="1"/>
      <c r="F556" s="1" t="s">
        <v>29</v>
      </c>
      <c r="G556" s="1" t="s">
        <v>30</v>
      </c>
      <c r="H556" s="6">
        <v>38071</v>
      </c>
      <c r="I556" s="1">
        <v>10477</v>
      </c>
      <c r="J556" s="7">
        <v>558</v>
      </c>
      <c r="K556" s="1">
        <f t="shared" si="63"/>
        <v>3</v>
      </c>
      <c r="L556" s="1">
        <f t="shared" si="64"/>
        <v>2004</v>
      </c>
      <c r="M556" s="1"/>
      <c r="N556" s="35" t="str">
        <f t="shared" si="65"/>
        <v>03</v>
      </c>
      <c r="O556" s="1" t="str">
        <f t="shared" si="66"/>
        <v>Mar</v>
      </c>
      <c r="P556" s="1" t="str">
        <f t="shared" si="62"/>
        <v>March</v>
      </c>
      <c r="S556" s="1">
        <f t="shared" si="67"/>
        <v>3</v>
      </c>
    </row>
    <row r="557" spans="3:19" x14ac:dyDescent="0.3">
      <c r="F557" s="1" t="s">
        <v>37</v>
      </c>
      <c r="G557" s="1" t="s">
        <v>36</v>
      </c>
      <c r="H557" s="6">
        <v>38045</v>
      </c>
      <c r="I557" s="1">
        <v>10456</v>
      </c>
      <c r="J557" s="7">
        <v>557.6</v>
      </c>
      <c r="K557" s="1">
        <f t="shared" si="63"/>
        <v>2</v>
      </c>
      <c r="L557" s="1">
        <f t="shared" si="64"/>
        <v>2004</v>
      </c>
      <c r="N557" s="35" t="str">
        <f t="shared" si="65"/>
        <v>02</v>
      </c>
      <c r="O557" s="1" t="str">
        <f t="shared" si="66"/>
        <v>Feb</v>
      </c>
      <c r="P557" s="1" t="str">
        <f t="shared" si="62"/>
        <v>February</v>
      </c>
      <c r="Q557" s="35"/>
      <c r="S557" s="1">
        <f t="shared" si="67"/>
        <v>2</v>
      </c>
    </row>
    <row r="558" spans="3:19" customFormat="1" x14ac:dyDescent="0.3">
      <c r="C558" s="1"/>
      <c r="D558" s="1"/>
      <c r="E558" s="1"/>
      <c r="F558" s="26" t="s">
        <v>29</v>
      </c>
      <c r="G558" s="26" t="s">
        <v>30</v>
      </c>
      <c r="H558" s="27">
        <v>37825</v>
      </c>
      <c r="I558" s="26">
        <v>10254</v>
      </c>
      <c r="J558" s="28">
        <v>556.62</v>
      </c>
      <c r="K558" s="1">
        <f t="shared" si="63"/>
        <v>7</v>
      </c>
      <c r="L558" s="1">
        <f t="shared" si="64"/>
        <v>2003</v>
      </c>
      <c r="M558" s="1"/>
      <c r="N558" s="35" t="str">
        <f t="shared" si="65"/>
        <v>07</v>
      </c>
      <c r="O558" s="1" t="str">
        <f t="shared" si="66"/>
        <v>Jul</v>
      </c>
      <c r="P558" s="1" t="str">
        <f t="shared" si="62"/>
        <v>July</v>
      </c>
      <c r="S558" s="1">
        <f t="shared" si="67"/>
        <v>7</v>
      </c>
    </row>
    <row r="559" spans="3:19" x14ac:dyDescent="0.3">
      <c r="F559" s="1" t="s">
        <v>37</v>
      </c>
      <c r="G559" s="1" t="s">
        <v>36</v>
      </c>
      <c r="H559" s="6">
        <v>38172</v>
      </c>
      <c r="I559" s="1">
        <v>10571</v>
      </c>
      <c r="J559" s="7">
        <v>550.59</v>
      </c>
      <c r="K559" s="1">
        <f t="shared" si="63"/>
        <v>7</v>
      </c>
      <c r="L559" s="1">
        <f t="shared" si="64"/>
        <v>2004</v>
      </c>
      <c r="N559" s="35" t="str">
        <f t="shared" si="65"/>
        <v>07</v>
      </c>
      <c r="O559" s="1" t="str">
        <f t="shared" si="66"/>
        <v>Jul</v>
      </c>
      <c r="P559" s="1" t="str">
        <f t="shared" si="62"/>
        <v>July</v>
      </c>
      <c r="Q559" s="35"/>
      <c r="S559" s="1">
        <f t="shared" si="67"/>
        <v>7</v>
      </c>
    </row>
    <row r="560" spans="3:19" x14ac:dyDescent="0.3">
      <c r="F560" s="1" t="s">
        <v>37</v>
      </c>
      <c r="G560" s="1" t="s">
        <v>36</v>
      </c>
      <c r="H560" s="6">
        <v>38296</v>
      </c>
      <c r="I560" s="1">
        <v>10720</v>
      </c>
      <c r="J560" s="7">
        <v>550</v>
      </c>
      <c r="K560" s="1">
        <f t="shared" si="63"/>
        <v>11</v>
      </c>
      <c r="L560" s="1">
        <f t="shared" si="64"/>
        <v>2004</v>
      </c>
      <c r="N560" s="35" t="str">
        <f t="shared" si="65"/>
        <v>11</v>
      </c>
      <c r="O560" s="1" t="str">
        <f t="shared" si="66"/>
        <v>Nov</v>
      </c>
      <c r="P560" s="1" t="str">
        <f t="shared" si="62"/>
        <v>November</v>
      </c>
      <c r="Q560" s="35"/>
      <c r="S560" s="1">
        <f t="shared" si="67"/>
        <v>11</v>
      </c>
    </row>
    <row r="561" spans="3:19" customFormat="1" x14ac:dyDescent="0.3">
      <c r="C561" s="1"/>
      <c r="D561" s="1"/>
      <c r="E561" s="1"/>
      <c r="F561" s="26" t="s">
        <v>37</v>
      </c>
      <c r="G561" s="26" t="s">
        <v>32</v>
      </c>
      <c r="H561" s="27">
        <v>38413</v>
      </c>
      <c r="I561" s="26">
        <v>10915</v>
      </c>
      <c r="J561" s="28">
        <v>539.5</v>
      </c>
      <c r="K561" s="1">
        <f t="shared" si="63"/>
        <v>3</v>
      </c>
      <c r="L561" s="1">
        <f t="shared" si="64"/>
        <v>2005</v>
      </c>
      <c r="M561" s="1"/>
      <c r="N561" s="35" t="str">
        <f t="shared" si="65"/>
        <v>03</v>
      </c>
      <c r="O561" s="1" t="str">
        <f t="shared" si="66"/>
        <v>Mar</v>
      </c>
      <c r="P561" s="1" t="str">
        <f t="shared" si="62"/>
        <v>March</v>
      </c>
      <c r="S561" s="1">
        <f t="shared" si="67"/>
        <v>3</v>
      </c>
    </row>
    <row r="562" spans="3:19" x14ac:dyDescent="0.3">
      <c r="F562" s="1" t="s">
        <v>37</v>
      </c>
      <c r="G562" s="1" t="s">
        <v>36</v>
      </c>
      <c r="H562" s="6">
        <v>38469</v>
      </c>
      <c r="I562" s="1">
        <v>11034</v>
      </c>
      <c r="J562" s="7">
        <v>539.4</v>
      </c>
      <c r="K562" s="1">
        <f t="shared" si="63"/>
        <v>4</v>
      </c>
      <c r="L562" s="1">
        <f t="shared" si="64"/>
        <v>2005</v>
      </c>
      <c r="N562" s="35" t="str">
        <f t="shared" si="65"/>
        <v>04</v>
      </c>
      <c r="O562" s="1" t="str">
        <f t="shared" si="66"/>
        <v>Apr</v>
      </c>
      <c r="P562" s="1" t="str">
        <f t="shared" si="62"/>
        <v>April</v>
      </c>
      <c r="Q562" s="35"/>
      <c r="S562" s="1">
        <f t="shared" si="67"/>
        <v>4</v>
      </c>
    </row>
    <row r="563" spans="3:19" customFormat="1" x14ac:dyDescent="0.3">
      <c r="C563" s="1"/>
      <c r="D563" s="1"/>
      <c r="E563" s="1"/>
      <c r="F563" s="26" t="s">
        <v>29</v>
      </c>
      <c r="G563" s="26" t="s">
        <v>31</v>
      </c>
      <c r="H563" s="27">
        <v>37849</v>
      </c>
      <c r="I563" s="26">
        <v>10274</v>
      </c>
      <c r="J563" s="28">
        <v>538.6</v>
      </c>
      <c r="K563" s="1">
        <f t="shared" si="63"/>
        <v>8</v>
      </c>
      <c r="L563" s="1">
        <f t="shared" si="64"/>
        <v>2003</v>
      </c>
      <c r="M563" s="1"/>
      <c r="N563" s="35" t="str">
        <f t="shared" si="65"/>
        <v>08</v>
      </c>
      <c r="O563" s="1" t="str">
        <f t="shared" si="66"/>
        <v>Aug</v>
      </c>
      <c r="P563" s="1" t="str">
        <f t="shared" si="62"/>
        <v>August</v>
      </c>
      <c r="S563" s="1">
        <f t="shared" si="67"/>
        <v>8</v>
      </c>
    </row>
    <row r="564" spans="3:19" customFormat="1" x14ac:dyDescent="0.3">
      <c r="C564" s="1"/>
      <c r="D564" s="1"/>
      <c r="E564" s="1"/>
      <c r="F564" s="1" t="s">
        <v>29</v>
      </c>
      <c r="G564" s="1" t="s">
        <v>31</v>
      </c>
      <c r="H564" s="6">
        <v>38413</v>
      </c>
      <c r="I564" s="1">
        <v>10914</v>
      </c>
      <c r="J564" s="7">
        <v>537.5</v>
      </c>
      <c r="K564" s="1">
        <f t="shared" si="63"/>
        <v>3</v>
      </c>
      <c r="L564" s="1">
        <f t="shared" si="64"/>
        <v>2005</v>
      </c>
      <c r="M564" s="1"/>
      <c r="N564" s="35" t="str">
        <f t="shared" si="65"/>
        <v>03</v>
      </c>
      <c r="O564" s="1" t="str">
        <f t="shared" si="66"/>
        <v>Mar</v>
      </c>
      <c r="P564" s="1" t="str">
        <f t="shared" si="62"/>
        <v>March</v>
      </c>
      <c r="S564" s="1">
        <f t="shared" si="67"/>
        <v>3</v>
      </c>
    </row>
    <row r="565" spans="3:19" customFormat="1" x14ac:dyDescent="0.3">
      <c r="C565" s="1"/>
      <c r="D565" s="1"/>
      <c r="E565" s="1"/>
      <c r="F565" s="1" t="s">
        <v>29</v>
      </c>
      <c r="G565" s="1" t="s">
        <v>31</v>
      </c>
      <c r="H565" s="6">
        <v>38312</v>
      </c>
      <c r="I565" s="1">
        <v>10735</v>
      </c>
      <c r="J565" s="7">
        <v>536.4</v>
      </c>
      <c r="K565" s="1">
        <f t="shared" si="63"/>
        <v>11</v>
      </c>
      <c r="L565" s="1">
        <f t="shared" si="64"/>
        <v>2004</v>
      </c>
      <c r="M565" s="1"/>
      <c r="N565" s="35" t="str">
        <f t="shared" si="65"/>
        <v>11</v>
      </c>
      <c r="O565" s="1" t="str">
        <f t="shared" si="66"/>
        <v>Nov</v>
      </c>
      <c r="P565" s="1" t="str">
        <f t="shared" si="62"/>
        <v>November</v>
      </c>
      <c r="S565" s="1">
        <f t="shared" si="67"/>
        <v>11</v>
      </c>
    </row>
    <row r="566" spans="3:19" customFormat="1" x14ac:dyDescent="0.3">
      <c r="C566" s="1"/>
      <c r="D566" s="1"/>
      <c r="E566" s="1"/>
      <c r="F566" s="1" t="s">
        <v>37</v>
      </c>
      <c r="G566" s="1" t="s">
        <v>32</v>
      </c>
      <c r="H566" s="6">
        <v>38259</v>
      </c>
      <c r="I566" s="1">
        <v>10676</v>
      </c>
      <c r="J566" s="7">
        <v>534.85</v>
      </c>
      <c r="K566" s="1">
        <f t="shared" si="63"/>
        <v>9</v>
      </c>
      <c r="L566" s="1">
        <f t="shared" si="64"/>
        <v>2004</v>
      </c>
      <c r="M566" s="1"/>
      <c r="N566" s="35" t="str">
        <f t="shared" si="65"/>
        <v>09</v>
      </c>
      <c r="O566" s="1" t="str">
        <f t="shared" si="66"/>
        <v>Sep</v>
      </c>
      <c r="P566" s="1" t="str">
        <f t="shared" si="62"/>
        <v>September</v>
      </c>
      <c r="S566" s="1">
        <f t="shared" si="67"/>
        <v>9</v>
      </c>
    </row>
    <row r="567" spans="3:19" x14ac:dyDescent="0.3">
      <c r="F567" s="1" t="s">
        <v>29</v>
      </c>
      <c r="G567" s="1" t="s">
        <v>39</v>
      </c>
      <c r="H567" s="6">
        <v>38101</v>
      </c>
      <c r="I567" s="1">
        <v>10512</v>
      </c>
      <c r="J567" s="7">
        <v>525.29999999999995</v>
      </c>
      <c r="K567" s="1">
        <f t="shared" si="63"/>
        <v>4</v>
      </c>
      <c r="L567" s="1">
        <f t="shared" si="64"/>
        <v>2004</v>
      </c>
      <c r="N567" s="35" t="str">
        <f t="shared" si="65"/>
        <v>04</v>
      </c>
      <c r="O567" s="1" t="str">
        <f t="shared" si="66"/>
        <v>Apr</v>
      </c>
      <c r="P567" s="1" t="str">
        <f t="shared" si="62"/>
        <v>April</v>
      </c>
      <c r="Q567" s="35"/>
      <c r="S567" s="1">
        <f t="shared" si="67"/>
        <v>4</v>
      </c>
    </row>
    <row r="568" spans="3:19" x14ac:dyDescent="0.3">
      <c r="F568" s="1" t="s">
        <v>29</v>
      </c>
      <c r="G568" s="1" t="s">
        <v>39</v>
      </c>
      <c r="H568" s="6">
        <v>38472</v>
      </c>
      <c r="I568" s="1">
        <v>11048</v>
      </c>
      <c r="J568" s="7">
        <v>525</v>
      </c>
      <c r="K568" s="1">
        <f t="shared" si="63"/>
        <v>4</v>
      </c>
      <c r="L568" s="1">
        <f t="shared" si="64"/>
        <v>2005</v>
      </c>
      <c r="N568" s="35" t="str">
        <f t="shared" si="65"/>
        <v>04</v>
      </c>
      <c r="O568" s="1" t="str">
        <f t="shared" si="66"/>
        <v>Apr</v>
      </c>
      <c r="P568" s="1" t="str">
        <f t="shared" si="62"/>
        <v>April</v>
      </c>
      <c r="Q568" s="35"/>
      <c r="S568" s="1">
        <f t="shared" si="67"/>
        <v>4</v>
      </c>
    </row>
    <row r="569" spans="3:19" customFormat="1" x14ac:dyDescent="0.3">
      <c r="C569" s="1"/>
      <c r="D569" s="1"/>
      <c r="E569" s="1"/>
      <c r="F569" s="26" t="s">
        <v>29</v>
      </c>
      <c r="G569" s="26" t="s">
        <v>31</v>
      </c>
      <c r="H569" s="27">
        <v>38094</v>
      </c>
      <c r="I569" s="26">
        <v>10500</v>
      </c>
      <c r="J569" s="28">
        <v>523.26</v>
      </c>
      <c r="K569" s="1">
        <f t="shared" si="63"/>
        <v>4</v>
      </c>
      <c r="L569" s="1">
        <f t="shared" si="64"/>
        <v>2004</v>
      </c>
      <c r="M569" s="1"/>
      <c r="N569" s="35" t="str">
        <f t="shared" si="65"/>
        <v>04</v>
      </c>
      <c r="O569" s="1" t="str">
        <f t="shared" si="66"/>
        <v>Apr</v>
      </c>
      <c r="P569" s="1" t="str">
        <f t="shared" si="62"/>
        <v>April</v>
      </c>
      <c r="S569" s="1">
        <f t="shared" si="67"/>
        <v>4</v>
      </c>
    </row>
    <row r="570" spans="3:19" customFormat="1" x14ac:dyDescent="0.3">
      <c r="C570" s="1"/>
      <c r="D570" s="1"/>
      <c r="E570" s="1"/>
      <c r="F570" s="1" t="s">
        <v>29</v>
      </c>
      <c r="G570" s="1" t="s">
        <v>31</v>
      </c>
      <c r="H570" s="6">
        <v>38151</v>
      </c>
      <c r="I570" s="1">
        <v>10559</v>
      </c>
      <c r="J570" s="7">
        <v>520.41</v>
      </c>
      <c r="K570" s="1">
        <f t="shared" si="63"/>
        <v>6</v>
      </c>
      <c r="L570" s="1">
        <f t="shared" si="64"/>
        <v>2004</v>
      </c>
      <c r="M570" s="1"/>
      <c r="N570" s="35" t="str">
        <f t="shared" si="65"/>
        <v>06</v>
      </c>
      <c r="O570" s="1" t="str">
        <f t="shared" si="66"/>
        <v>Jun</v>
      </c>
      <c r="P570" s="1" t="str">
        <f t="shared" si="62"/>
        <v>June</v>
      </c>
      <c r="S570" s="1">
        <f t="shared" si="67"/>
        <v>6</v>
      </c>
    </row>
    <row r="571" spans="3:19" x14ac:dyDescent="0.3">
      <c r="F571" s="1" t="s">
        <v>37</v>
      </c>
      <c r="G571" s="1" t="s">
        <v>35</v>
      </c>
      <c r="H571" s="6">
        <v>38387</v>
      </c>
      <c r="I571" s="1">
        <v>10860</v>
      </c>
      <c r="J571" s="7">
        <v>519</v>
      </c>
      <c r="K571" s="1">
        <f t="shared" si="63"/>
        <v>2</v>
      </c>
      <c r="L571" s="1">
        <f t="shared" si="64"/>
        <v>2005</v>
      </c>
      <c r="N571" s="35" t="str">
        <f t="shared" si="65"/>
        <v>02</v>
      </c>
      <c r="O571" s="1" t="str">
        <f t="shared" si="66"/>
        <v>Feb</v>
      </c>
      <c r="P571" s="1" t="str">
        <f t="shared" si="62"/>
        <v>February</v>
      </c>
      <c r="Q571" s="35"/>
      <c r="S571" s="1">
        <f t="shared" si="67"/>
        <v>2</v>
      </c>
    </row>
    <row r="572" spans="3:19" x14ac:dyDescent="0.3">
      <c r="F572" s="1" t="s">
        <v>37</v>
      </c>
      <c r="G572" s="1" t="s">
        <v>35</v>
      </c>
      <c r="H572" s="6">
        <v>37819</v>
      </c>
      <c r="I572" s="1">
        <v>10256</v>
      </c>
      <c r="J572" s="7">
        <v>517.79999999999995</v>
      </c>
      <c r="K572" s="1">
        <f t="shared" si="63"/>
        <v>7</v>
      </c>
      <c r="L572" s="1">
        <f t="shared" si="64"/>
        <v>2003</v>
      </c>
      <c r="N572" s="35" t="str">
        <f t="shared" si="65"/>
        <v>07</v>
      </c>
      <c r="O572" s="1" t="str">
        <f t="shared" si="66"/>
        <v>Jul</v>
      </c>
      <c r="P572" s="1" t="str">
        <f t="shared" si="62"/>
        <v>July</v>
      </c>
      <c r="Q572" s="35"/>
      <c r="S572" s="1">
        <f t="shared" si="67"/>
        <v>7</v>
      </c>
    </row>
    <row r="573" spans="3:19" x14ac:dyDescent="0.3">
      <c r="F573" s="1" t="s">
        <v>37</v>
      </c>
      <c r="G573" s="1" t="s">
        <v>36</v>
      </c>
      <c r="H573" s="6">
        <v>38031</v>
      </c>
      <c r="I573" s="1">
        <v>10443</v>
      </c>
      <c r="J573" s="7">
        <v>517.44000000000005</v>
      </c>
      <c r="K573" s="1">
        <f t="shared" si="63"/>
        <v>2</v>
      </c>
      <c r="L573" s="1">
        <f t="shared" si="64"/>
        <v>2004</v>
      </c>
      <c r="N573" s="35" t="str">
        <f t="shared" si="65"/>
        <v>02</v>
      </c>
      <c r="O573" s="1" t="str">
        <f t="shared" si="66"/>
        <v>Feb</v>
      </c>
      <c r="P573" s="1" t="str">
        <f t="shared" si="62"/>
        <v>February</v>
      </c>
      <c r="Q573" s="35"/>
      <c r="S573" s="1">
        <f t="shared" si="67"/>
        <v>2</v>
      </c>
    </row>
    <row r="574" spans="3:19" x14ac:dyDescent="0.3">
      <c r="F574" s="1" t="s">
        <v>37</v>
      </c>
      <c r="G574" s="1" t="s">
        <v>38</v>
      </c>
      <c r="H574" s="6">
        <v>37897</v>
      </c>
      <c r="I574" s="1">
        <v>10315</v>
      </c>
      <c r="J574" s="7">
        <v>516.79999999999995</v>
      </c>
      <c r="K574" s="1">
        <f t="shared" si="63"/>
        <v>10</v>
      </c>
      <c r="L574" s="1">
        <f t="shared" si="64"/>
        <v>2003</v>
      </c>
      <c r="N574" s="35" t="str">
        <f t="shared" si="65"/>
        <v>10</v>
      </c>
      <c r="O574" s="1" t="str">
        <f t="shared" si="66"/>
        <v>Oct</v>
      </c>
      <c r="P574" s="1" t="str">
        <f t="shared" si="62"/>
        <v>October</v>
      </c>
      <c r="Q574" s="35"/>
      <c r="S574" s="1">
        <f t="shared" si="67"/>
        <v>10</v>
      </c>
    </row>
    <row r="575" spans="3:19" x14ac:dyDescent="0.3">
      <c r="F575" s="1" t="s">
        <v>37</v>
      </c>
      <c r="G575" s="1" t="s">
        <v>35</v>
      </c>
      <c r="H575" s="6">
        <v>38184</v>
      </c>
      <c r="I575" s="1">
        <v>10592</v>
      </c>
      <c r="J575" s="7">
        <v>516.46</v>
      </c>
      <c r="K575" s="1">
        <f t="shared" si="63"/>
        <v>7</v>
      </c>
      <c r="L575" s="1">
        <f t="shared" si="64"/>
        <v>2004</v>
      </c>
      <c r="N575" s="35" t="str">
        <f t="shared" si="65"/>
        <v>07</v>
      </c>
      <c r="O575" s="1" t="str">
        <f t="shared" si="66"/>
        <v>Jul</v>
      </c>
      <c r="P575" s="1" t="str">
        <f t="shared" si="62"/>
        <v>July</v>
      </c>
      <c r="Q575" s="35"/>
      <c r="S575" s="1">
        <f t="shared" si="67"/>
        <v>7</v>
      </c>
    </row>
    <row r="576" spans="3:19" customFormat="1" x14ac:dyDescent="0.3">
      <c r="C576" s="1"/>
      <c r="D576" s="1"/>
      <c r="E576" s="1"/>
      <c r="F576" s="26" t="s">
        <v>29</v>
      </c>
      <c r="G576" s="26" t="s">
        <v>30</v>
      </c>
      <c r="H576" s="27">
        <v>37912</v>
      </c>
      <c r="I576" s="26">
        <v>10320</v>
      </c>
      <c r="J576" s="28">
        <v>516</v>
      </c>
      <c r="K576" s="1">
        <f t="shared" si="63"/>
        <v>10</v>
      </c>
      <c r="L576" s="1">
        <f t="shared" si="64"/>
        <v>2003</v>
      </c>
      <c r="M576" s="1"/>
      <c r="N576" s="35" t="str">
        <f t="shared" si="65"/>
        <v>10</v>
      </c>
      <c r="O576" s="1" t="str">
        <f t="shared" si="66"/>
        <v>Oct</v>
      </c>
      <c r="P576" s="1" t="str">
        <f t="shared" si="62"/>
        <v>October</v>
      </c>
      <c r="S576" s="1">
        <f t="shared" si="67"/>
        <v>10</v>
      </c>
    </row>
    <row r="577" spans="3:19" x14ac:dyDescent="0.3">
      <c r="F577" s="1" t="s">
        <v>37</v>
      </c>
      <c r="G577" s="1" t="s">
        <v>38</v>
      </c>
      <c r="H577" s="6">
        <v>38422</v>
      </c>
      <c r="I577" s="1">
        <v>10926</v>
      </c>
      <c r="J577" s="7">
        <v>514.4</v>
      </c>
      <c r="K577" s="1">
        <f t="shared" si="63"/>
        <v>3</v>
      </c>
      <c r="L577" s="1">
        <f t="shared" si="64"/>
        <v>2005</v>
      </c>
      <c r="N577" s="35" t="str">
        <f t="shared" si="65"/>
        <v>03</v>
      </c>
      <c r="O577" s="1" t="str">
        <f t="shared" si="66"/>
        <v>Mar</v>
      </c>
      <c r="P577" s="1" t="str">
        <f t="shared" si="62"/>
        <v>March</v>
      </c>
      <c r="Q577" s="35"/>
      <c r="S577" s="1">
        <f t="shared" si="67"/>
        <v>3</v>
      </c>
    </row>
    <row r="578" spans="3:19" customFormat="1" x14ac:dyDescent="0.3">
      <c r="C578" s="1"/>
      <c r="D578" s="1"/>
      <c r="E578" s="1"/>
      <c r="F578" s="26" t="s">
        <v>29</v>
      </c>
      <c r="G578" s="26" t="s">
        <v>30</v>
      </c>
      <c r="H578" s="27">
        <v>38329</v>
      </c>
      <c r="I578" s="26">
        <v>10761</v>
      </c>
      <c r="J578" s="28">
        <v>507</v>
      </c>
      <c r="K578" s="1">
        <f t="shared" si="63"/>
        <v>12</v>
      </c>
      <c r="L578" s="1">
        <f t="shared" si="64"/>
        <v>2004</v>
      </c>
      <c r="M578" s="1"/>
      <c r="N578" s="35" t="str">
        <f t="shared" si="65"/>
        <v>12</v>
      </c>
      <c r="O578" s="1" t="str">
        <f t="shared" si="66"/>
        <v>Dec</v>
      </c>
      <c r="P578" s="1" t="str">
        <f t="shared" ref="P578:P641" si="68">TEXT(H578, "mmmm")</f>
        <v>December</v>
      </c>
      <c r="S578" s="1">
        <f t="shared" si="67"/>
        <v>12</v>
      </c>
    </row>
    <row r="579" spans="3:19" x14ac:dyDescent="0.3">
      <c r="F579" s="1" t="s">
        <v>37</v>
      </c>
      <c r="G579" s="1" t="s">
        <v>35</v>
      </c>
      <c r="H579" s="6">
        <v>38423</v>
      </c>
      <c r="I579" s="1">
        <v>10934</v>
      </c>
      <c r="J579" s="7">
        <v>500</v>
      </c>
      <c r="K579" s="1">
        <f t="shared" ref="K579:K642" si="69">MONTH(H579)</f>
        <v>3</v>
      </c>
      <c r="L579" s="1">
        <f t="shared" ref="L579:L642" si="70">YEAR(H579)</f>
        <v>2005</v>
      </c>
      <c r="N579" s="35" t="str">
        <f t="shared" ref="N579:N642" si="71">TEXT(H579, "MM")</f>
        <v>03</v>
      </c>
      <c r="O579" s="1" t="str">
        <f t="shared" ref="O579:O642" si="72">TEXT(H579, "mmm")</f>
        <v>Mar</v>
      </c>
      <c r="P579" s="1" t="str">
        <f t="shared" si="68"/>
        <v>March</v>
      </c>
      <c r="Q579" s="35"/>
      <c r="S579" s="1">
        <f t="shared" ref="S579:S642" si="73">MONTH(DATEVALUE(P579 &amp; 1))</f>
        <v>3</v>
      </c>
    </row>
    <row r="580" spans="3:19" x14ac:dyDescent="0.3">
      <c r="F580" s="1" t="s">
        <v>29</v>
      </c>
      <c r="G580" s="1" t="s">
        <v>39</v>
      </c>
      <c r="H580" s="6">
        <v>38226</v>
      </c>
      <c r="I580" s="1">
        <v>10639</v>
      </c>
      <c r="J580" s="7">
        <v>500</v>
      </c>
      <c r="K580" s="1">
        <f t="shared" si="69"/>
        <v>8</v>
      </c>
      <c r="L580" s="1">
        <f t="shared" si="70"/>
        <v>2004</v>
      </c>
      <c r="N580" s="35" t="str">
        <f t="shared" si="71"/>
        <v>08</v>
      </c>
      <c r="O580" s="1" t="str">
        <f t="shared" si="72"/>
        <v>Aug</v>
      </c>
      <c r="P580" s="1" t="str">
        <f t="shared" si="68"/>
        <v>August</v>
      </c>
      <c r="Q580" s="35"/>
      <c r="S580" s="1">
        <f t="shared" si="73"/>
        <v>8</v>
      </c>
    </row>
    <row r="581" spans="3:19" customFormat="1" x14ac:dyDescent="0.3">
      <c r="C581" s="1"/>
      <c r="D581" s="1"/>
      <c r="E581" s="1"/>
      <c r="F581" s="26" t="s">
        <v>37</v>
      </c>
      <c r="G581" s="26" t="s">
        <v>33</v>
      </c>
      <c r="H581" s="27">
        <v>37887</v>
      </c>
      <c r="I581" s="26">
        <v>10306</v>
      </c>
      <c r="J581" s="28">
        <v>498.5</v>
      </c>
      <c r="K581" s="1">
        <f t="shared" si="69"/>
        <v>9</v>
      </c>
      <c r="L581" s="1">
        <f t="shared" si="70"/>
        <v>2003</v>
      </c>
      <c r="M581" s="1"/>
      <c r="N581" s="35" t="str">
        <f t="shared" si="71"/>
        <v>09</v>
      </c>
      <c r="O581" s="1" t="str">
        <f t="shared" si="72"/>
        <v>Sep</v>
      </c>
      <c r="P581" s="1" t="str">
        <f t="shared" si="68"/>
        <v>September</v>
      </c>
      <c r="S581" s="1">
        <f t="shared" si="73"/>
        <v>9</v>
      </c>
    </row>
    <row r="582" spans="3:19" customFormat="1" x14ac:dyDescent="0.3">
      <c r="C582" s="1"/>
      <c r="D582" s="1"/>
      <c r="E582" s="1"/>
      <c r="F582" s="1" t="s">
        <v>29</v>
      </c>
      <c r="G582" s="1" t="s">
        <v>31</v>
      </c>
      <c r="H582" s="6">
        <v>37868</v>
      </c>
      <c r="I582" s="1">
        <v>10291</v>
      </c>
      <c r="J582" s="7">
        <v>497.52</v>
      </c>
      <c r="K582" s="1">
        <f t="shared" si="69"/>
        <v>9</v>
      </c>
      <c r="L582" s="1">
        <f t="shared" si="70"/>
        <v>2003</v>
      </c>
      <c r="M582" s="1"/>
      <c r="N582" s="35" t="str">
        <f t="shared" si="71"/>
        <v>09</v>
      </c>
      <c r="O582" s="1" t="str">
        <f t="shared" si="72"/>
        <v>Sep</v>
      </c>
      <c r="P582" s="1" t="str">
        <f t="shared" si="68"/>
        <v>September</v>
      </c>
      <c r="S582" s="1">
        <f t="shared" si="73"/>
        <v>9</v>
      </c>
    </row>
    <row r="583" spans="3:19" customFormat="1" x14ac:dyDescent="0.3">
      <c r="C583" s="1"/>
      <c r="D583" s="1"/>
      <c r="E583" s="1"/>
      <c r="F583" s="1" t="s">
        <v>29</v>
      </c>
      <c r="G583" s="1" t="s">
        <v>31</v>
      </c>
      <c r="H583" s="6">
        <v>38189</v>
      </c>
      <c r="I583" s="1">
        <v>10599</v>
      </c>
      <c r="J583" s="7">
        <v>493</v>
      </c>
      <c r="K583" s="1">
        <f t="shared" si="69"/>
        <v>7</v>
      </c>
      <c r="L583" s="1">
        <f t="shared" si="70"/>
        <v>2004</v>
      </c>
      <c r="M583" s="1"/>
      <c r="N583" s="35" t="str">
        <f t="shared" si="71"/>
        <v>07</v>
      </c>
      <c r="O583" s="1" t="str">
        <f t="shared" si="72"/>
        <v>Jul</v>
      </c>
      <c r="P583" s="1" t="str">
        <f t="shared" si="68"/>
        <v>July</v>
      </c>
      <c r="S583" s="1">
        <f t="shared" si="73"/>
        <v>7</v>
      </c>
    </row>
    <row r="584" spans="3:19" customFormat="1" x14ac:dyDescent="0.3">
      <c r="C584" s="1"/>
      <c r="D584" s="1"/>
      <c r="E584" s="1"/>
      <c r="F584" s="1" t="s">
        <v>29</v>
      </c>
      <c r="G584" s="1" t="s">
        <v>34</v>
      </c>
      <c r="H584" s="6">
        <v>38455</v>
      </c>
      <c r="I584" s="1">
        <v>11016</v>
      </c>
      <c r="J584" s="7">
        <v>491.5</v>
      </c>
      <c r="K584" s="1">
        <f t="shared" si="69"/>
        <v>4</v>
      </c>
      <c r="L584" s="1">
        <f t="shared" si="70"/>
        <v>2005</v>
      </c>
      <c r="M584" s="1"/>
      <c r="N584" s="35" t="str">
        <f t="shared" si="71"/>
        <v>04</v>
      </c>
      <c r="O584" s="1" t="str">
        <f t="shared" si="72"/>
        <v>Apr</v>
      </c>
      <c r="P584" s="1" t="str">
        <f t="shared" si="68"/>
        <v>April</v>
      </c>
      <c r="S584" s="1">
        <f t="shared" si="73"/>
        <v>4</v>
      </c>
    </row>
    <row r="585" spans="3:19" customFormat="1" x14ac:dyDescent="0.3">
      <c r="C585" s="1"/>
      <c r="D585" s="1"/>
      <c r="E585" s="1"/>
      <c r="F585" s="1" t="s">
        <v>37</v>
      </c>
      <c r="G585" s="1" t="s">
        <v>33</v>
      </c>
      <c r="H585" s="6">
        <v>38150</v>
      </c>
      <c r="I585" s="1">
        <v>10562</v>
      </c>
      <c r="J585" s="7">
        <v>488.7</v>
      </c>
      <c r="K585" s="1">
        <f t="shared" si="69"/>
        <v>6</v>
      </c>
      <c r="L585" s="1">
        <f t="shared" si="70"/>
        <v>2004</v>
      </c>
      <c r="M585" s="1"/>
      <c r="N585" s="35" t="str">
        <f t="shared" si="71"/>
        <v>06</v>
      </c>
      <c r="O585" s="1" t="str">
        <f t="shared" si="72"/>
        <v>Jun</v>
      </c>
      <c r="P585" s="1" t="str">
        <f t="shared" si="68"/>
        <v>June</v>
      </c>
      <c r="S585" s="1">
        <f t="shared" si="73"/>
        <v>6</v>
      </c>
    </row>
    <row r="586" spans="3:19" x14ac:dyDescent="0.3">
      <c r="F586" s="1" t="s">
        <v>37</v>
      </c>
      <c r="G586" s="1" t="s">
        <v>35</v>
      </c>
      <c r="H586" s="6">
        <v>38024</v>
      </c>
      <c r="I586" s="1">
        <v>10432</v>
      </c>
      <c r="J586" s="7">
        <v>485</v>
      </c>
      <c r="K586" s="1">
        <f t="shared" si="69"/>
        <v>2</v>
      </c>
      <c r="L586" s="1">
        <f t="shared" si="70"/>
        <v>2004</v>
      </c>
      <c r="N586" s="35" t="str">
        <f t="shared" si="71"/>
        <v>02</v>
      </c>
      <c r="O586" s="1" t="str">
        <f t="shared" si="72"/>
        <v>Feb</v>
      </c>
      <c r="P586" s="1" t="str">
        <f t="shared" si="68"/>
        <v>February</v>
      </c>
      <c r="Q586" s="35"/>
      <c r="S586" s="1">
        <f t="shared" si="73"/>
        <v>2</v>
      </c>
    </row>
    <row r="587" spans="3:19" customFormat="1" x14ac:dyDescent="0.3">
      <c r="C587" s="1"/>
      <c r="D587" s="1"/>
      <c r="E587" s="1"/>
      <c r="F587" s="26" t="s">
        <v>29</v>
      </c>
      <c r="G587" s="26" t="s">
        <v>30</v>
      </c>
      <c r="H587" s="27">
        <v>38305</v>
      </c>
      <c r="I587" s="26">
        <v>10730</v>
      </c>
      <c r="J587" s="28">
        <v>484.25</v>
      </c>
      <c r="K587" s="1">
        <f t="shared" si="69"/>
        <v>11</v>
      </c>
      <c r="L587" s="1">
        <f t="shared" si="70"/>
        <v>2004</v>
      </c>
      <c r="M587" s="1"/>
      <c r="N587" s="35" t="str">
        <f t="shared" si="71"/>
        <v>11</v>
      </c>
      <c r="O587" s="1" t="str">
        <f t="shared" si="72"/>
        <v>Nov</v>
      </c>
      <c r="P587" s="1" t="str">
        <f t="shared" si="68"/>
        <v>November</v>
      </c>
      <c r="S587" s="1">
        <f t="shared" si="73"/>
        <v>11</v>
      </c>
    </row>
    <row r="588" spans="3:19" customFormat="1" x14ac:dyDescent="0.3">
      <c r="C588" s="1"/>
      <c r="D588" s="1"/>
      <c r="E588" s="1"/>
      <c r="F588" s="1" t="s">
        <v>29</v>
      </c>
      <c r="G588" s="1" t="s">
        <v>31</v>
      </c>
      <c r="H588" s="6">
        <v>37945</v>
      </c>
      <c r="I588" s="1">
        <v>10355</v>
      </c>
      <c r="J588" s="7">
        <v>480</v>
      </c>
      <c r="K588" s="1">
        <f t="shared" si="69"/>
        <v>11</v>
      </c>
      <c r="L588" s="1">
        <f t="shared" si="70"/>
        <v>2003</v>
      </c>
      <c r="M588" s="1"/>
      <c r="N588" s="35" t="str">
        <f t="shared" si="71"/>
        <v>11</v>
      </c>
      <c r="O588" s="1" t="str">
        <f t="shared" si="72"/>
        <v>Nov</v>
      </c>
      <c r="P588" s="1" t="str">
        <f t="shared" si="68"/>
        <v>November</v>
      </c>
      <c r="S588" s="1">
        <f t="shared" si="73"/>
        <v>11</v>
      </c>
    </row>
    <row r="589" spans="3:19" x14ac:dyDescent="0.3">
      <c r="F589" s="1" t="s">
        <v>37</v>
      </c>
      <c r="G589" s="1" t="s">
        <v>38</v>
      </c>
      <c r="H589" s="6">
        <v>38189</v>
      </c>
      <c r="I589" s="1">
        <v>10600</v>
      </c>
      <c r="J589" s="7">
        <v>479.8</v>
      </c>
      <c r="K589" s="1">
        <f t="shared" si="69"/>
        <v>7</v>
      </c>
      <c r="L589" s="1">
        <f t="shared" si="70"/>
        <v>2004</v>
      </c>
      <c r="N589" s="35" t="str">
        <f t="shared" si="71"/>
        <v>07</v>
      </c>
      <c r="O589" s="1" t="str">
        <f t="shared" si="72"/>
        <v>Jul</v>
      </c>
      <c r="P589" s="1" t="str">
        <f t="shared" si="68"/>
        <v>July</v>
      </c>
      <c r="Q589" s="35"/>
      <c r="S589" s="1">
        <f t="shared" si="73"/>
        <v>7</v>
      </c>
    </row>
    <row r="590" spans="3:19" x14ac:dyDescent="0.3">
      <c r="F590" s="1" t="s">
        <v>37</v>
      </c>
      <c r="G590" s="1" t="s">
        <v>35</v>
      </c>
      <c r="H590" s="6">
        <v>38213</v>
      </c>
      <c r="I590" s="1">
        <v>10625</v>
      </c>
      <c r="J590" s="7">
        <v>479.75</v>
      </c>
      <c r="K590" s="1">
        <f t="shared" si="69"/>
        <v>8</v>
      </c>
      <c r="L590" s="1">
        <f t="shared" si="70"/>
        <v>2004</v>
      </c>
      <c r="N590" s="35" t="str">
        <f t="shared" si="71"/>
        <v>08</v>
      </c>
      <c r="O590" s="1" t="str">
        <f t="shared" si="72"/>
        <v>Aug</v>
      </c>
      <c r="P590" s="1" t="str">
        <f t="shared" si="68"/>
        <v>August</v>
      </c>
      <c r="Q590" s="35"/>
      <c r="S590" s="1">
        <f t="shared" si="73"/>
        <v>8</v>
      </c>
    </row>
    <row r="591" spans="3:19" x14ac:dyDescent="0.3">
      <c r="F591" s="1" t="s">
        <v>29</v>
      </c>
      <c r="G591" s="1" t="s">
        <v>39</v>
      </c>
      <c r="H591" s="6">
        <v>37861</v>
      </c>
      <c r="I591" s="1">
        <v>10289</v>
      </c>
      <c r="J591" s="7">
        <v>479.4</v>
      </c>
      <c r="K591" s="1">
        <f t="shared" si="69"/>
        <v>8</v>
      </c>
      <c r="L591" s="1">
        <f t="shared" si="70"/>
        <v>2003</v>
      </c>
      <c r="N591" s="35" t="str">
        <f t="shared" si="71"/>
        <v>08</v>
      </c>
      <c r="O591" s="1" t="str">
        <f t="shared" si="72"/>
        <v>Aug</v>
      </c>
      <c r="P591" s="1" t="str">
        <f t="shared" si="68"/>
        <v>August</v>
      </c>
      <c r="Q591" s="35"/>
      <c r="S591" s="1">
        <f t="shared" si="73"/>
        <v>8</v>
      </c>
    </row>
    <row r="592" spans="3:19" x14ac:dyDescent="0.3">
      <c r="F592" s="1" t="s">
        <v>37</v>
      </c>
      <c r="G592" s="1" t="s">
        <v>38</v>
      </c>
      <c r="H592" s="6">
        <v>38193</v>
      </c>
      <c r="I592" s="1">
        <v>10578</v>
      </c>
      <c r="J592" s="7">
        <v>477</v>
      </c>
      <c r="K592" s="1">
        <f t="shared" si="69"/>
        <v>7</v>
      </c>
      <c r="L592" s="1">
        <f t="shared" si="70"/>
        <v>2004</v>
      </c>
      <c r="N592" s="35" t="str">
        <f t="shared" si="71"/>
        <v>07</v>
      </c>
      <c r="O592" s="1" t="str">
        <f t="shared" si="72"/>
        <v>Jul</v>
      </c>
      <c r="P592" s="1" t="str">
        <f t="shared" si="68"/>
        <v>July</v>
      </c>
      <c r="Q592" s="35"/>
      <c r="S592" s="1">
        <f t="shared" si="73"/>
        <v>7</v>
      </c>
    </row>
    <row r="593" spans="3:19" customFormat="1" x14ac:dyDescent="0.3">
      <c r="C593" s="1"/>
      <c r="D593" s="1"/>
      <c r="E593" s="1"/>
      <c r="F593" s="26" t="s">
        <v>37</v>
      </c>
      <c r="G593" s="26" t="s">
        <v>32</v>
      </c>
      <c r="H593" s="27">
        <v>38368</v>
      </c>
      <c r="I593" s="26">
        <v>10819</v>
      </c>
      <c r="J593" s="28">
        <v>477</v>
      </c>
      <c r="K593" s="1">
        <f t="shared" si="69"/>
        <v>1</v>
      </c>
      <c r="L593" s="1">
        <f t="shared" si="70"/>
        <v>2005</v>
      </c>
      <c r="M593" s="1"/>
      <c r="N593" s="35" t="str">
        <f t="shared" si="71"/>
        <v>01</v>
      </c>
      <c r="O593" s="1" t="str">
        <f t="shared" si="72"/>
        <v>Jan</v>
      </c>
      <c r="P593" s="1" t="str">
        <f t="shared" si="68"/>
        <v>January</v>
      </c>
      <c r="S593" s="1">
        <f t="shared" si="73"/>
        <v>1</v>
      </c>
    </row>
    <row r="594" spans="3:19" x14ac:dyDescent="0.3">
      <c r="F594" s="1" t="s">
        <v>37</v>
      </c>
      <c r="G594" s="1" t="s">
        <v>35</v>
      </c>
      <c r="H594" s="6">
        <v>38424</v>
      </c>
      <c r="I594" s="1">
        <v>10925</v>
      </c>
      <c r="J594" s="7">
        <v>475.15</v>
      </c>
      <c r="K594" s="1">
        <f t="shared" si="69"/>
        <v>3</v>
      </c>
      <c r="L594" s="1">
        <f t="shared" si="70"/>
        <v>2005</v>
      </c>
      <c r="N594" s="35" t="str">
        <f t="shared" si="71"/>
        <v>03</v>
      </c>
      <c r="O594" s="1" t="str">
        <f t="shared" si="72"/>
        <v>Mar</v>
      </c>
      <c r="P594" s="1" t="str">
        <f t="shared" si="68"/>
        <v>March</v>
      </c>
      <c r="Q594" s="35"/>
      <c r="S594" s="1">
        <f t="shared" si="73"/>
        <v>3</v>
      </c>
    </row>
    <row r="595" spans="3:19" customFormat="1" x14ac:dyDescent="0.3">
      <c r="C595" s="1"/>
      <c r="D595" s="1"/>
      <c r="E595" s="1"/>
      <c r="F595" s="26" t="s">
        <v>37</v>
      </c>
      <c r="G595" s="26" t="s">
        <v>32</v>
      </c>
      <c r="H595" s="27">
        <v>38371</v>
      </c>
      <c r="I595" s="26">
        <v>10832</v>
      </c>
      <c r="J595" s="28">
        <v>475.11</v>
      </c>
      <c r="K595" s="1">
        <f t="shared" si="69"/>
        <v>1</v>
      </c>
      <c r="L595" s="1">
        <f t="shared" si="70"/>
        <v>2005</v>
      </c>
      <c r="M595" s="1"/>
      <c r="N595" s="35" t="str">
        <f t="shared" si="71"/>
        <v>01</v>
      </c>
      <c r="O595" s="1" t="str">
        <f t="shared" si="72"/>
        <v>Jan</v>
      </c>
      <c r="P595" s="1" t="str">
        <f t="shared" si="68"/>
        <v>January</v>
      </c>
      <c r="S595" s="1">
        <f t="shared" si="73"/>
        <v>1</v>
      </c>
    </row>
    <row r="596" spans="3:19" customFormat="1" x14ac:dyDescent="0.3">
      <c r="C596" s="1"/>
      <c r="D596" s="1"/>
      <c r="E596" s="1"/>
      <c r="F596" s="1" t="s">
        <v>37</v>
      </c>
      <c r="G596" s="1" t="s">
        <v>33</v>
      </c>
      <c r="H596" s="6">
        <v>38267</v>
      </c>
      <c r="I596" s="1">
        <v>10689</v>
      </c>
      <c r="J596" s="7">
        <v>472.5</v>
      </c>
      <c r="K596" s="1">
        <f t="shared" si="69"/>
        <v>10</v>
      </c>
      <c r="L596" s="1">
        <f t="shared" si="70"/>
        <v>2004</v>
      </c>
      <c r="M596" s="1"/>
      <c r="N596" s="35" t="str">
        <f t="shared" si="71"/>
        <v>10</v>
      </c>
      <c r="O596" s="1" t="str">
        <f t="shared" si="72"/>
        <v>Oct</v>
      </c>
      <c r="P596" s="1" t="str">
        <f t="shared" si="68"/>
        <v>October</v>
      </c>
      <c r="S596" s="1">
        <f t="shared" si="73"/>
        <v>10</v>
      </c>
    </row>
    <row r="597" spans="3:19" customFormat="1" x14ac:dyDescent="0.3">
      <c r="C597" s="1"/>
      <c r="D597" s="1"/>
      <c r="E597" s="1"/>
      <c r="F597" s="1" t="s">
        <v>37</v>
      </c>
      <c r="G597" s="1" t="s">
        <v>32</v>
      </c>
      <c r="H597" s="6">
        <v>38072</v>
      </c>
      <c r="I597" s="1">
        <v>10478</v>
      </c>
      <c r="J597" s="7">
        <v>471.2</v>
      </c>
      <c r="K597" s="1">
        <f t="shared" si="69"/>
        <v>3</v>
      </c>
      <c r="L597" s="1">
        <f t="shared" si="70"/>
        <v>2004</v>
      </c>
      <c r="M597" s="1"/>
      <c r="N597" s="35" t="str">
        <f t="shared" si="71"/>
        <v>03</v>
      </c>
      <c r="O597" s="1" t="str">
        <f t="shared" si="72"/>
        <v>Mar</v>
      </c>
      <c r="P597" s="1" t="str">
        <f t="shared" si="68"/>
        <v>March</v>
      </c>
      <c r="S597" s="1">
        <f t="shared" si="73"/>
        <v>3</v>
      </c>
    </row>
    <row r="598" spans="3:19" customFormat="1" x14ac:dyDescent="0.3">
      <c r="C598" s="1"/>
      <c r="D598" s="1"/>
      <c r="E598" s="1"/>
      <c r="F598" s="1" t="s">
        <v>37</v>
      </c>
      <c r="G598" s="1" t="s">
        <v>33</v>
      </c>
      <c r="H598" s="6">
        <v>38435</v>
      </c>
      <c r="I598" s="1">
        <v>10952</v>
      </c>
      <c r="J598" s="7">
        <v>471.2</v>
      </c>
      <c r="K598" s="1">
        <f t="shared" si="69"/>
        <v>3</v>
      </c>
      <c r="L598" s="1">
        <f t="shared" si="70"/>
        <v>2005</v>
      </c>
      <c r="M598" s="1"/>
      <c r="N598" s="35" t="str">
        <f t="shared" si="71"/>
        <v>03</v>
      </c>
      <c r="O598" s="1" t="str">
        <f t="shared" si="72"/>
        <v>Mar</v>
      </c>
      <c r="P598" s="1" t="str">
        <f t="shared" si="68"/>
        <v>March</v>
      </c>
      <c r="S598" s="1">
        <f t="shared" si="73"/>
        <v>3</v>
      </c>
    </row>
    <row r="599" spans="3:19" customFormat="1" x14ac:dyDescent="0.3">
      <c r="C599" s="1"/>
      <c r="D599" s="1"/>
      <c r="E599" s="1"/>
      <c r="F599" s="1" t="s">
        <v>37</v>
      </c>
      <c r="G599" s="1" t="s">
        <v>33</v>
      </c>
      <c r="H599" s="6">
        <v>38133</v>
      </c>
      <c r="I599" s="1">
        <v>10542</v>
      </c>
      <c r="J599" s="7">
        <v>469.11</v>
      </c>
      <c r="K599" s="1">
        <f t="shared" si="69"/>
        <v>5</v>
      </c>
      <c r="L599" s="1">
        <f t="shared" si="70"/>
        <v>2004</v>
      </c>
      <c r="M599" s="1"/>
      <c r="N599" s="35" t="str">
        <f t="shared" si="71"/>
        <v>05</v>
      </c>
      <c r="O599" s="1" t="str">
        <f t="shared" si="72"/>
        <v>May</v>
      </c>
      <c r="P599" s="1" t="str">
        <f t="shared" si="68"/>
        <v>May</v>
      </c>
      <c r="S599" s="1">
        <f t="shared" si="73"/>
        <v>5</v>
      </c>
    </row>
    <row r="600" spans="3:19" x14ac:dyDescent="0.3">
      <c r="F600" s="1" t="s">
        <v>37</v>
      </c>
      <c r="G600" s="1" t="s">
        <v>35</v>
      </c>
      <c r="H600" s="6">
        <v>38316</v>
      </c>
      <c r="I600" s="1">
        <v>10723</v>
      </c>
      <c r="J600" s="7">
        <v>468.45</v>
      </c>
      <c r="K600" s="1">
        <f t="shared" si="69"/>
        <v>11</v>
      </c>
      <c r="L600" s="1">
        <f t="shared" si="70"/>
        <v>2004</v>
      </c>
      <c r="N600" s="35" t="str">
        <f t="shared" si="71"/>
        <v>11</v>
      </c>
      <c r="O600" s="1" t="str">
        <f t="shared" si="72"/>
        <v>Nov</v>
      </c>
      <c r="P600" s="1" t="str">
        <f t="shared" si="68"/>
        <v>November</v>
      </c>
      <c r="Q600" s="35"/>
      <c r="S600" s="1">
        <f t="shared" si="73"/>
        <v>11</v>
      </c>
    </row>
    <row r="601" spans="3:19" x14ac:dyDescent="0.3">
      <c r="F601" s="1" t="s">
        <v>37</v>
      </c>
      <c r="G601" s="1" t="s">
        <v>36</v>
      </c>
      <c r="H601" s="6">
        <v>38121</v>
      </c>
      <c r="I601" s="1">
        <v>10534</v>
      </c>
      <c r="J601" s="7">
        <v>465.7</v>
      </c>
      <c r="K601" s="1">
        <f t="shared" si="69"/>
        <v>5</v>
      </c>
      <c r="L601" s="1">
        <f t="shared" si="70"/>
        <v>2004</v>
      </c>
      <c r="N601" s="35" t="str">
        <f t="shared" si="71"/>
        <v>05</v>
      </c>
      <c r="O601" s="1" t="str">
        <f t="shared" si="72"/>
        <v>May</v>
      </c>
      <c r="P601" s="1" t="str">
        <f t="shared" si="68"/>
        <v>May</v>
      </c>
      <c r="Q601" s="35"/>
      <c r="S601" s="1">
        <f t="shared" si="73"/>
        <v>5</v>
      </c>
    </row>
    <row r="602" spans="3:19" x14ac:dyDescent="0.3">
      <c r="F602" s="1" t="s">
        <v>37</v>
      </c>
      <c r="G602" s="1" t="s">
        <v>36</v>
      </c>
      <c r="H602" s="6">
        <v>38200</v>
      </c>
      <c r="I602" s="1">
        <v>10614</v>
      </c>
      <c r="J602" s="7">
        <v>464</v>
      </c>
      <c r="K602" s="1">
        <f t="shared" si="69"/>
        <v>8</v>
      </c>
      <c r="L602" s="1">
        <f t="shared" si="70"/>
        <v>2004</v>
      </c>
      <c r="N602" s="35" t="str">
        <f t="shared" si="71"/>
        <v>08</v>
      </c>
      <c r="O602" s="1" t="str">
        <f t="shared" si="72"/>
        <v>Aug</v>
      </c>
      <c r="P602" s="1" t="str">
        <f t="shared" si="68"/>
        <v>August</v>
      </c>
      <c r="Q602" s="35"/>
      <c r="S602" s="1">
        <f t="shared" si="73"/>
        <v>8</v>
      </c>
    </row>
    <row r="603" spans="3:19" customFormat="1" x14ac:dyDescent="0.3">
      <c r="C603" s="1"/>
      <c r="D603" s="1"/>
      <c r="E603" s="1"/>
      <c r="F603" s="26" t="s">
        <v>37</v>
      </c>
      <c r="G603" s="26" t="s">
        <v>33</v>
      </c>
      <c r="H603" s="27">
        <v>37964</v>
      </c>
      <c r="I603" s="26">
        <v>10374</v>
      </c>
      <c r="J603" s="28">
        <v>459</v>
      </c>
      <c r="K603" s="1">
        <f t="shared" si="69"/>
        <v>12</v>
      </c>
      <c r="L603" s="1">
        <f t="shared" si="70"/>
        <v>2003</v>
      </c>
      <c r="M603" s="1"/>
      <c r="N603" s="35" t="str">
        <f t="shared" si="71"/>
        <v>12</v>
      </c>
      <c r="O603" s="1" t="str">
        <f t="shared" si="72"/>
        <v>Dec</v>
      </c>
      <c r="P603" s="1" t="str">
        <f t="shared" si="68"/>
        <v>December</v>
      </c>
      <c r="S603" s="1">
        <f t="shared" si="73"/>
        <v>12</v>
      </c>
    </row>
    <row r="604" spans="3:19" customFormat="1" x14ac:dyDescent="0.3">
      <c r="C604" s="1"/>
      <c r="D604" s="1"/>
      <c r="E604" s="1"/>
      <c r="F604" s="1" t="s">
        <v>29</v>
      </c>
      <c r="G604" s="1" t="s">
        <v>34</v>
      </c>
      <c r="H604" s="6">
        <v>38449</v>
      </c>
      <c r="I604" s="1">
        <v>10951</v>
      </c>
      <c r="J604" s="7">
        <v>458.74</v>
      </c>
      <c r="K604" s="1">
        <f t="shared" si="69"/>
        <v>4</v>
      </c>
      <c r="L604" s="1">
        <f t="shared" si="70"/>
        <v>2005</v>
      </c>
      <c r="M604" s="1"/>
      <c r="N604" s="35" t="str">
        <f t="shared" si="71"/>
        <v>04</v>
      </c>
      <c r="O604" s="1" t="str">
        <f t="shared" si="72"/>
        <v>Apr</v>
      </c>
      <c r="P604" s="1" t="str">
        <f t="shared" si="68"/>
        <v>April</v>
      </c>
      <c r="S604" s="1">
        <f t="shared" si="73"/>
        <v>4</v>
      </c>
    </row>
    <row r="605" spans="3:19" x14ac:dyDescent="0.3">
      <c r="F605" s="1" t="s">
        <v>37</v>
      </c>
      <c r="G605" s="1" t="s">
        <v>35</v>
      </c>
      <c r="H605" s="6">
        <v>38429</v>
      </c>
      <c r="I605" s="1">
        <v>10936</v>
      </c>
      <c r="J605" s="7">
        <v>456</v>
      </c>
      <c r="K605" s="1">
        <f t="shared" si="69"/>
        <v>3</v>
      </c>
      <c r="L605" s="1">
        <f t="shared" si="70"/>
        <v>2005</v>
      </c>
      <c r="N605" s="35" t="str">
        <f t="shared" si="71"/>
        <v>03</v>
      </c>
      <c r="O605" s="1" t="str">
        <f t="shared" si="72"/>
        <v>Mar</v>
      </c>
      <c r="P605" s="1" t="str">
        <f t="shared" si="68"/>
        <v>March</v>
      </c>
      <c r="Q605" s="35"/>
      <c r="S605" s="1">
        <f t="shared" si="73"/>
        <v>3</v>
      </c>
    </row>
    <row r="606" spans="3:19" x14ac:dyDescent="0.3">
      <c r="F606" s="1" t="s">
        <v>37</v>
      </c>
      <c r="G606" s="1" t="s">
        <v>35</v>
      </c>
      <c r="H606" s="6">
        <v>38031</v>
      </c>
      <c r="I606" s="1">
        <v>10438</v>
      </c>
      <c r="J606" s="7">
        <v>454</v>
      </c>
      <c r="K606" s="1">
        <f t="shared" si="69"/>
        <v>2</v>
      </c>
      <c r="L606" s="1">
        <f t="shared" si="70"/>
        <v>2004</v>
      </c>
      <c r="N606" s="35" t="str">
        <f t="shared" si="71"/>
        <v>02</v>
      </c>
      <c r="O606" s="1" t="str">
        <f t="shared" si="72"/>
        <v>Feb</v>
      </c>
      <c r="P606" s="1" t="str">
        <f t="shared" si="68"/>
        <v>February</v>
      </c>
      <c r="Q606" s="35"/>
      <c r="S606" s="1">
        <f t="shared" si="73"/>
        <v>2</v>
      </c>
    </row>
    <row r="607" spans="3:19" customFormat="1" x14ac:dyDescent="0.3">
      <c r="C607" s="1"/>
      <c r="D607" s="1"/>
      <c r="E607" s="1"/>
      <c r="F607" s="26" t="s">
        <v>37</v>
      </c>
      <c r="G607" s="26" t="s">
        <v>33</v>
      </c>
      <c r="H607" s="27">
        <v>38415</v>
      </c>
      <c r="I607" s="26">
        <v>10910</v>
      </c>
      <c r="J607" s="28">
        <v>452.9</v>
      </c>
      <c r="K607" s="1">
        <f t="shared" si="69"/>
        <v>3</v>
      </c>
      <c r="L607" s="1">
        <f t="shared" si="70"/>
        <v>2005</v>
      </c>
      <c r="M607" s="1"/>
      <c r="N607" s="35" t="str">
        <f t="shared" si="71"/>
        <v>03</v>
      </c>
      <c r="O607" s="1" t="str">
        <f t="shared" si="72"/>
        <v>Mar</v>
      </c>
      <c r="P607" s="1" t="str">
        <f t="shared" si="68"/>
        <v>March</v>
      </c>
      <c r="S607" s="1">
        <f t="shared" si="73"/>
        <v>3</v>
      </c>
    </row>
    <row r="608" spans="3:19" x14ac:dyDescent="0.3">
      <c r="F608" s="1" t="s">
        <v>37</v>
      </c>
      <c r="G608" s="1" t="s">
        <v>38</v>
      </c>
      <c r="H608" s="6">
        <v>38219</v>
      </c>
      <c r="I608" s="1">
        <v>10628</v>
      </c>
      <c r="J608" s="7">
        <v>450</v>
      </c>
      <c r="K608" s="1">
        <f t="shared" si="69"/>
        <v>8</v>
      </c>
      <c r="L608" s="1">
        <f t="shared" si="70"/>
        <v>2004</v>
      </c>
      <c r="N608" s="35" t="str">
        <f t="shared" si="71"/>
        <v>08</v>
      </c>
      <c r="O608" s="1" t="str">
        <f t="shared" si="72"/>
        <v>Aug</v>
      </c>
      <c r="P608" s="1" t="str">
        <f t="shared" si="68"/>
        <v>August</v>
      </c>
      <c r="Q608" s="35"/>
      <c r="S608" s="1">
        <f t="shared" si="73"/>
        <v>8</v>
      </c>
    </row>
    <row r="609" spans="3:19" x14ac:dyDescent="0.3">
      <c r="F609" s="1" t="s">
        <v>37</v>
      </c>
      <c r="G609" s="1" t="s">
        <v>38</v>
      </c>
      <c r="H609" s="6">
        <v>37832</v>
      </c>
      <c r="I609" s="1">
        <v>10261</v>
      </c>
      <c r="J609" s="7">
        <v>448</v>
      </c>
      <c r="K609" s="1">
        <f t="shared" si="69"/>
        <v>7</v>
      </c>
      <c r="L609" s="1">
        <f t="shared" si="70"/>
        <v>2003</v>
      </c>
      <c r="N609" s="35" t="str">
        <f t="shared" si="71"/>
        <v>07</v>
      </c>
      <c r="O609" s="1" t="str">
        <f t="shared" si="72"/>
        <v>Jul</v>
      </c>
      <c r="P609" s="1" t="str">
        <f t="shared" si="68"/>
        <v>July</v>
      </c>
      <c r="Q609" s="35"/>
      <c r="S609" s="1">
        <f t="shared" si="73"/>
        <v>7</v>
      </c>
    </row>
    <row r="610" spans="3:19" x14ac:dyDescent="0.3">
      <c r="F610" s="1" t="s">
        <v>37</v>
      </c>
      <c r="G610" s="1" t="s">
        <v>38</v>
      </c>
      <c r="H610" s="6">
        <v>37959</v>
      </c>
      <c r="I610" s="1">
        <v>10363</v>
      </c>
      <c r="J610" s="7">
        <v>447.2</v>
      </c>
      <c r="K610" s="1">
        <f t="shared" si="69"/>
        <v>12</v>
      </c>
      <c r="L610" s="1">
        <f t="shared" si="70"/>
        <v>2003</v>
      </c>
      <c r="N610" s="35" t="str">
        <f t="shared" si="71"/>
        <v>12</v>
      </c>
      <c r="O610" s="1" t="str">
        <f t="shared" si="72"/>
        <v>Dec</v>
      </c>
      <c r="P610" s="1" t="str">
        <f t="shared" si="68"/>
        <v>December</v>
      </c>
      <c r="Q610" s="35"/>
      <c r="S610" s="1">
        <f t="shared" si="73"/>
        <v>12</v>
      </c>
    </row>
    <row r="611" spans="3:19" customFormat="1" x14ac:dyDescent="0.3">
      <c r="C611" s="1"/>
      <c r="D611" s="1"/>
      <c r="E611" s="1"/>
      <c r="F611" s="26" t="s">
        <v>37</v>
      </c>
      <c r="G611" s="26" t="s">
        <v>32</v>
      </c>
      <c r="H611" s="27">
        <v>38357</v>
      </c>
      <c r="I611" s="26">
        <v>10798</v>
      </c>
      <c r="J611" s="28">
        <v>446.6</v>
      </c>
      <c r="K611" s="1">
        <f t="shared" si="69"/>
        <v>1</v>
      </c>
      <c r="L611" s="1">
        <f t="shared" si="70"/>
        <v>2005</v>
      </c>
      <c r="M611" s="1"/>
      <c r="N611" s="35" t="str">
        <f t="shared" si="71"/>
        <v>01</v>
      </c>
      <c r="O611" s="1" t="str">
        <f t="shared" si="72"/>
        <v>Jan</v>
      </c>
      <c r="P611" s="1" t="str">
        <f t="shared" si="68"/>
        <v>January</v>
      </c>
      <c r="S611" s="1">
        <f t="shared" si="73"/>
        <v>1</v>
      </c>
    </row>
    <row r="612" spans="3:19" x14ac:dyDescent="0.3">
      <c r="F612" s="1" t="s">
        <v>37</v>
      </c>
      <c r="G612" s="1" t="s">
        <v>38</v>
      </c>
      <c r="H612" s="6">
        <v>38041</v>
      </c>
      <c r="I612" s="1">
        <v>10448</v>
      </c>
      <c r="J612" s="7">
        <v>443.4</v>
      </c>
      <c r="K612" s="1">
        <f t="shared" si="69"/>
        <v>2</v>
      </c>
      <c r="L612" s="1">
        <f t="shared" si="70"/>
        <v>2004</v>
      </c>
      <c r="N612" s="35" t="str">
        <f t="shared" si="71"/>
        <v>02</v>
      </c>
      <c r="O612" s="1" t="str">
        <f t="shared" si="72"/>
        <v>Feb</v>
      </c>
      <c r="P612" s="1" t="str">
        <f t="shared" si="68"/>
        <v>February</v>
      </c>
      <c r="Q612" s="35"/>
      <c r="S612" s="1">
        <f t="shared" si="73"/>
        <v>2</v>
      </c>
    </row>
    <row r="613" spans="3:19" customFormat="1" x14ac:dyDescent="0.3">
      <c r="C613" s="1"/>
      <c r="D613" s="1"/>
      <c r="E613" s="1"/>
      <c r="F613" s="26" t="s">
        <v>37</v>
      </c>
      <c r="G613" s="26" t="s">
        <v>33</v>
      </c>
      <c r="H613" s="27">
        <v>37989</v>
      </c>
      <c r="I613" s="26">
        <v>10394</v>
      </c>
      <c r="J613" s="28">
        <v>442</v>
      </c>
      <c r="K613" s="1">
        <f t="shared" si="69"/>
        <v>1</v>
      </c>
      <c r="L613" s="1">
        <f t="shared" si="70"/>
        <v>2004</v>
      </c>
      <c r="M613" s="1"/>
      <c r="N613" s="35" t="str">
        <f t="shared" si="71"/>
        <v>01</v>
      </c>
      <c r="O613" s="1" t="str">
        <f t="shared" si="72"/>
        <v>Jan</v>
      </c>
      <c r="P613" s="1" t="str">
        <f t="shared" si="68"/>
        <v>January</v>
      </c>
      <c r="S613" s="1">
        <f t="shared" si="73"/>
        <v>1</v>
      </c>
    </row>
    <row r="614" spans="3:19" x14ac:dyDescent="0.3">
      <c r="F614" s="1" t="s">
        <v>37</v>
      </c>
      <c r="G614" s="1" t="s">
        <v>38</v>
      </c>
      <c r="H614" s="6">
        <v>38400</v>
      </c>
      <c r="I614" s="1">
        <v>10863</v>
      </c>
      <c r="J614" s="7">
        <v>441.15</v>
      </c>
      <c r="K614" s="1">
        <f t="shared" si="69"/>
        <v>2</v>
      </c>
      <c r="L614" s="1">
        <f t="shared" si="70"/>
        <v>2005</v>
      </c>
      <c r="N614" s="35" t="str">
        <f t="shared" si="71"/>
        <v>02</v>
      </c>
      <c r="O614" s="1" t="str">
        <f t="shared" si="72"/>
        <v>Feb</v>
      </c>
      <c r="P614" s="1" t="str">
        <f t="shared" si="68"/>
        <v>February</v>
      </c>
      <c r="Q614" s="35"/>
      <c r="S614" s="1">
        <f t="shared" si="73"/>
        <v>2</v>
      </c>
    </row>
    <row r="615" spans="3:19" customFormat="1" x14ac:dyDescent="0.3">
      <c r="C615" s="1"/>
      <c r="D615" s="1"/>
      <c r="E615" s="1"/>
      <c r="F615" s="26" t="s">
        <v>29</v>
      </c>
      <c r="G615" s="26" t="s">
        <v>30</v>
      </c>
      <c r="H615" s="27">
        <v>37818</v>
      </c>
      <c r="I615" s="26">
        <v>10248</v>
      </c>
      <c r="J615" s="28">
        <v>440</v>
      </c>
      <c r="K615" s="1">
        <f t="shared" si="69"/>
        <v>7</v>
      </c>
      <c r="L615" s="1">
        <f t="shared" si="70"/>
        <v>2003</v>
      </c>
      <c r="M615" s="1"/>
      <c r="N615" s="35" t="str">
        <f t="shared" si="71"/>
        <v>07</v>
      </c>
      <c r="O615" s="1" t="str">
        <f t="shared" si="72"/>
        <v>Jul</v>
      </c>
      <c r="P615" s="1" t="str">
        <f t="shared" si="68"/>
        <v>July</v>
      </c>
      <c r="S615" s="1">
        <f t="shared" si="73"/>
        <v>7</v>
      </c>
    </row>
    <row r="616" spans="3:19" x14ac:dyDescent="0.3">
      <c r="F616" s="1" t="s">
        <v>37</v>
      </c>
      <c r="G616" s="1" t="s">
        <v>35</v>
      </c>
      <c r="H616" s="6">
        <v>38357</v>
      </c>
      <c r="I616" s="1">
        <v>10806</v>
      </c>
      <c r="J616" s="7">
        <v>439.6</v>
      </c>
      <c r="K616" s="1">
        <f t="shared" si="69"/>
        <v>1</v>
      </c>
      <c r="L616" s="1">
        <f t="shared" si="70"/>
        <v>2005</v>
      </c>
      <c r="N616" s="35" t="str">
        <f t="shared" si="71"/>
        <v>01</v>
      </c>
      <c r="O616" s="1" t="str">
        <f t="shared" si="72"/>
        <v>Jan</v>
      </c>
      <c r="P616" s="1" t="str">
        <f t="shared" si="68"/>
        <v>January</v>
      </c>
      <c r="Q616" s="35"/>
      <c r="S616" s="1">
        <f t="shared" si="73"/>
        <v>1</v>
      </c>
    </row>
    <row r="617" spans="3:19" customFormat="1" x14ac:dyDescent="0.3">
      <c r="C617" s="1"/>
      <c r="D617" s="1"/>
      <c r="E617" s="1"/>
      <c r="F617" s="26" t="s">
        <v>29</v>
      </c>
      <c r="G617" s="26" t="s">
        <v>31</v>
      </c>
      <c r="H617" s="27">
        <v>38086</v>
      </c>
      <c r="I617" s="26">
        <v>10489</v>
      </c>
      <c r="J617" s="28">
        <v>439.2</v>
      </c>
      <c r="K617" s="1">
        <f t="shared" si="69"/>
        <v>4</v>
      </c>
      <c r="L617" s="1">
        <f t="shared" si="70"/>
        <v>2004</v>
      </c>
      <c r="M617" s="1"/>
      <c r="N617" s="35" t="str">
        <f t="shared" si="71"/>
        <v>04</v>
      </c>
      <c r="O617" s="1" t="str">
        <f t="shared" si="72"/>
        <v>Apr</v>
      </c>
      <c r="P617" s="1" t="str">
        <f t="shared" si="68"/>
        <v>April</v>
      </c>
      <c r="S617" s="1">
        <f t="shared" si="73"/>
        <v>4</v>
      </c>
    </row>
    <row r="618" spans="3:19" x14ac:dyDescent="0.3">
      <c r="F618" s="1" t="s">
        <v>37</v>
      </c>
      <c r="G618" s="1" t="s">
        <v>35</v>
      </c>
      <c r="H618" s="6">
        <v>38445</v>
      </c>
      <c r="I618" s="1">
        <v>10974</v>
      </c>
      <c r="J618" s="7">
        <v>439</v>
      </c>
      <c r="K618" s="1">
        <f t="shared" si="69"/>
        <v>4</v>
      </c>
      <c r="L618" s="1">
        <f t="shared" si="70"/>
        <v>2005</v>
      </c>
      <c r="N618" s="35" t="str">
        <f t="shared" si="71"/>
        <v>04</v>
      </c>
      <c r="O618" s="1" t="str">
        <f t="shared" si="72"/>
        <v>Apr</v>
      </c>
      <c r="P618" s="1" t="str">
        <f t="shared" si="68"/>
        <v>April</v>
      </c>
      <c r="Q618" s="35"/>
      <c r="S618" s="1">
        <f t="shared" si="73"/>
        <v>4</v>
      </c>
    </row>
    <row r="619" spans="3:19" customFormat="1" x14ac:dyDescent="0.3">
      <c r="C619" s="1"/>
      <c r="D619" s="1"/>
      <c r="E619" s="1"/>
      <c r="F619" s="26" t="s">
        <v>29</v>
      </c>
      <c r="G619" s="26" t="s">
        <v>30</v>
      </c>
      <c r="H619" s="27">
        <v>37952</v>
      </c>
      <c r="I619" s="26">
        <v>10358</v>
      </c>
      <c r="J619" s="28">
        <v>429.4</v>
      </c>
      <c r="K619" s="1">
        <f t="shared" si="69"/>
        <v>11</v>
      </c>
      <c r="L619" s="1">
        <f t="shared" si="70"/>
        <v>2003</v>
      </c>
      <c r="M619" s="1"/>
      <c r="N619" s="35" t="str">
        <f t="shared" si="71"/>
        <v>11</v>
      </c>
      <c r="O619" s="1" t="str">
        <f t="shared" si="72"/>
        <v>Nov</v>
      </c>
      <c r="P619" s="1" t="str">
        <f t="shared" si="68"/>
        <v>November</v>
      </c>
      <c r="S619" s="1">
        <f t="shared" si="73"/>
        <v>11</v>
      </c>
    </row>
    <row r="620" spans="3:19" x14ac:dyDescent="0.3">
      <c r="F620" s="1" t="s">
        <v>37</v>
      </c>
      <c r="G620" s="1" t="s">
        <v>38</v>
      </c>
      <c r="H620" s="6">
        <v>38414</v>
      </c>
      <c r="I620" s="1">
        <v>10906</v>
      </c>
      <c r="J620" s="7">
        <v>427.5</v>
      </c>
      <c r="K620" s="1">
        <f t="shared" si="69"/>
        <v>3</v>
      </c>
      <c r="L620" s="1">
        <f t="shared" si="70"/>
        <v>2005</v>
      </c>
      <c r="N620" s="35" t="str">
        <f t="shared" si="71"/>
        <v>03</v>
      </c>
      <c r="O620" s="1" t="str">
        <f t="shared" si="72"/>
        <v>Mar</v>
      </c>
      <c r="P620" s="1" t="str">
        <f t="shared" si="68"/>
        <v>March</v>
      </c>
      <c r="Q620" s="35"/>
      <c r="S620" s="1">
        <f t="shared" si="73"/>
        <v>3</v>
      </c>
    </row>
    <row r="621" spans="3:19" x14ac:dyDescent="0.3">
      <c r="F621" s="1" t="s">
        <v>37</v>
      </c>
      <c r="G621" s="1" t="s">
        <v>36</v>
      </c>
      <c r="H621" s="6">
        <v>38057</v>
      </c>
      <c r="I621" s="1">
        <v>10450</v>
      </c>
      <c r="J621" s="7">
        <v>425.12</v>
      </c>
      <c r="K621" s="1">
        <f t="shared" si="69"/>
        <v>3</v>
      </c>
      <c r="L621" s="1">
        <f t="shared" si="70"/>
        <v>2004</v>
      </c>
      <c r="N621" s="35" t="str">
        <f t="shared" si="71"/>
        <v>03</v>
      </c>
      <c r="O621" s="1" t="str">
        <f t="shared" si="72"/>
        <v>Mar</v>
      </c>
      <c r="P621" s="1" t="str">
        <f t="shared" si="68"/>
        <v>March</v>
      </c>
      <c r="Q621" s="35"/>
      <c r="S621" s="1">
        <f t="shared" si="73"/>
        <v>3</v>
      </c>
    </row>
    <row r="622" spans="3:19" customFormat="1" x14ac:dyDescent="0.3">
      <c r="C622" s="1"/>
      <c r="D622" s="1"/>
      <c r="E622" s="1"/>
      <c r="F622" s="26" t="s">
        <v>37</v>
      </c>
      <c r="G622" s="26" t="s">
        <v>32</v>
      </c>
      <c r="H622" s="27">
        <v>37889</v>
      </c>
      <c r="I622" s="26">
        <v>10307</v>
      </c>
      <c r="J622" s="28">
        <v>424</v>
      </c>
      <c r="K622" s="1">
        <f t="shared" si="69"/>
        <v>9</v>
      </c>
      <c r="L622" s="1">
        <f t="shared" si="70"/>
        <v>2003</v>
      </c>
      <c r="M622" s="1"/>
      <c r="N622" s="35" t="str">
        <f t="shared" si="71"/>
        <v>09</v>
      </c>
      <c r="O622" s="1" t="str">
        <f t="shared" si="72"/>
        <v>Sep</v>
      </c>
      <c r="P622" s="1" t="str">
        <f t="shared" si="68"/>
        <v>September</v>
      </c>
      <c r="S622" s="1">
        <f t="shared" si="73"/>
        <v>9</v>
      </c>
    </row>
    <row r="623" spans="3:19" x14ac:dyDescent="0.3">
      <c r="F623" s="1" t="s">
        <v>29</v>
      </c>
      <c r="G623" s="1" t="s">
        <v>39</v>
      </c>
      <c r="H623" s="6">
        <v>38198</v>
      </c>
      <c r="I623" s="1">
        <v>10609</v>
      </c>
      <c r="J623" s="7">
        <v>424</v>
      </c>
      <c r="K623" s="1">
        <f t="shared" si="69"/>
        <v>7</v>
      </c>
      <c r="L623" s="1">
        <f t="shared" si="70"/>
        <v>2004</v>
      </c>
      <c r="N623" s="35" t="str">
        <f t="shared" si="71"/>
        <v>07</v>
      </c>
      <c r="O623" s="1" t="str">
        <f t="shared" si="72"/>
        <v>Jul</v>
      </c>
      <c r="P623" s="1" t="str">
        <f t="shared" si="68"/>
        <v>July</v>
      </c>
      <c r="Q623" s="35"/>
      <c r="S623" s="1">
        <f t="shared" si="73"/>
        <v>7</v>
      </c>
    </row>
    <row r="624" spans="3:19" x14ac:dyDescent="0.3">
      <c r="F624" s="1" t="s">
        <v>37</v>
      </c>
      <c r="G624" s="1" t="s">
        <v>36</v>
      </c>
      <c r="H624" s="6">
        <v>37847</v>
      </c>
      <c r="I624" s="1">
        <v>10276</v>
      </c>
      <c r="J624" s="7">
        <v>420</v>
      </c>
      <c r="K624" s="1">
        <f t="shared" si="69"/>
        <v>8</v>
      </c>
      <c r="L624" s="1">
        <f t="shared" si="70"/>
        <v>2003</v>
      </c>
      <c r="N624" s="35" t="str">
        <f t="shared" si="71"/>
        <v>08</v>
      </c>
      <c r="O624" s="1" t="str">
        <f t="shared" si="72"/>
        <v>Aug</v>
      </c>
      <c r="P624" s="1" t="str">
        <f t="shared" si="68"/>
        <v>August</v>
      </c>
      <c r="Q624" s="35"/>
      <c r="S624" s="1">
        <f t="shared" si="73"/>
        <v>8</v>
      </c>
    </row>
    <row r="625" spans="3:19" x14ac:dyDescent="0.3">
      <c r="F625" s="1" t="s">
        <v>29</v>
      </c>
      <c r="G625" s="1" t="s">
        <v>39</v>
      </c>
      <c r="H625" s="6">
        <v>38357</v>
      </c>
      <c r="I625" s="1">
        <v>10797</v>
      </c>
      <c r="J625" s="7">
        <v>420</v>
      </c>
      <c r="K625" s="1">
        <f t="shared" si="69"/>
        <v>1</v>
      </c>
      <c r="L625" s="1">
        <f t="shared" si="70"/>
        <v>2005</v>
      </c>
      <c r="N625" s="35" t="str">
        <f t="shared" si="71"/>
        <v>01</v>
      </c>
      <c r="O625" s="1" t="str">
        <f t="shared" si="72"/>
        <v>Jan</v>
      </c>
      <c r="P625" s="1" t="str">
        <f t="shared" si="68"/>
        <v>January</v>
      </c>
      <c r="Q625" s="35"/>
      <c r="S625" s="1">
        <f t="shared" si="73"/>
        <v>1</v>
      </c>
    </row>
    <row r="626" spans="3:19" x14ac:dyDescent="0.3">
      <c r="F626" s="1" t="s">
        <v>37</v>
      </c>
      <c r="G626" s="1" t="s">
        <v>38</v>
      </c>
      <c r="H626" s="6">
        <v>38137</v>
      </c>
      <c r="I626" s="1">
        <v>10544</v>
      </c>
      <c r="J626" s="7">
        <v>417.2</v>
      </c>
      <c r="K626" s="1">
        <f t="shared" si="69"/>
        <v>5</v>
      </c>
      <c r="L626" s="1">
        <f t="shared" si="70"/>
        <v>2004</v>
      </c>
      <c r="N626" s="35" t="str">
        <f t="shared" si="71"/>
        <v>05</v>
      </c>
      <c r="O626" s="1" t="str">
        <f t="shared" si="72"/>
        <v>May</v>
      </c>
      <c r="P626" s="1" t="str">
        <f t="shared" si="68"/>
        <v>May</v>
      </c>
      <c r="Q626" s="35"/>
      <c r="S626" s="1">
        <f t="shared" si="73"/>
        <v>5</v>
      </c>
    </row>
    <row r="627" spans="3:19" customFormat="1" x14ac:dyDescent="0.3">
      <c r="C627" s="1"/>
      <c r="D627" s="1"/>
      <c r="E627" s="1"/>
      <c r="F627" s="26" t="s">
        <v>29</v>
      </c>
      <c r="G627" s="26" t="s">
        <v>34</v>
      </c>
      <c r="H627" s="27">
        <v>38109</v>
      </c>
      <c r="I627" s="26">
        <v>10506</v>
      </c>
      <c r="J627" s="28">
        <v>415.8</v>
      </c>
      <c r="K627" s="1">
        <f t="shared" si="69"/>
        <v>5</v>
      </c>
      <c r="L627" s="1">
        <f t="shared" si="70"/>
        <v>2004</v>
      </c>
      <c r="M627" s="1"/>
      <c r="N627" s="35" t="str">
        <f t="shared" si="71"/>
        <v>05</v>
      </c>
      <c r="O627" s="1" t="str">
        <f t="shared" si="72"/>
        <v>May</v>
      </c>
      <c r="P627" s="1" t="str">
        <f t="shared" si="68"/>
        <v>May</v>
      </c>
      <c r="S627" s="1">
        <f t="shared" si="73"/>
        <v>5</v>
      </c>
    </row>
    <row r="628" spans="3:19" customFormat="1" x14ac:dyDescent="0.3">
      <c r="C628" s="1"/>
      <c r="D628" s="1"/>
      <c r="E628" s="1"/>
      <c r="F628" s="1" t="s">
        <v>37</v>
      </c>
      <c r="G628" s="1" t="s">
        <v>32</v>
      </c>
      <c r="H628" s="6">
        <v>38249</v>
      </c>
      <c r="I628" s="1">
        <v>10673</v>
      </c>
      <c r="J628" s="7">
        <v>412.35</v>
      </c>
      <c r="K628" s="1">
        <f t="shared" si="69"/>
        <v>9</v>
      </c>
      <c r="L628" s="1">
        <f t="shared" si="70"/>
        <v>2004</v>
      </c>
      <c r="M628" s="1"/>
      <c r="N628" s="35" t="str">
        <f t="shared" si="71"/>
        <v>09</v>
      </c>
      <c r="O628" s="1" t="str">
        <f t="shared" si="72"/>
        <v>Sep</v>
      </c>
      <c r="P628" s="1" t="str">
        <f t="shared" si="68"/>
        <v>September</v>
      </c>
      <c r="S628" s="1">
        <f t="shared" si="73"/>
        <v>9</v>
      </c>
    </row>
    <row r="629" spans="3:19" customFormat="1" x14ac:dyDescent="0.3">
      <c r="C629" s="1"/>
      <c r="D629" s="1"/>
      <c r="E629" s="1"/>
      <c r="F629" s="1" t="s">
        <v>37</v>
      </c>
      <c r="G629" s="1" t="s">
        <v>33</v>
      </c>
      <c r="H629" s="6">
        <v>38043</v>
      </c>
      <c r="I629" s="1">
        <v>10453</v>
      </c>
      <c r="J629" s="7">
        <v>407.7</v>
      </c>
      <c r="K629" s="1">
        <f t="shared" si="69"/>
        <v>2</v>
      </c>
      <c r="L629" s="1">
        <f t="shared" si="70"/>
        <v>2004</v>
      </c>
      <c r="M629" s="1"/>
      <c r="N629" s="35" t="str">
        <f t="shared" si="71"/>
        <v>02</v>
      </c>
      <c r="O629" s="1" t="str">
        <f t="shared" si="72"/>
        <v>Feb</v>
      </c>
      <c r="P629" s="1" t="str">
        <f t="shared" si="68"/>
        <v>February</v>
      </c>
      <c r="S629" s="1">
        <f t="shared" si="73"/>
        <v>2</v>
      </c>
    </row>
    <row r="630" spans="3:19" customFormat="1" x14ac:dyDescent="0.3">
      <c r="C630" s="1"/>
      <c r="D630" s="1"/>
      <c r="E630" s="1"/>
      <c r="F630" s="1" t="s">
        <v>37</v>
      </c>
      <c r="G630" s="1" t="s">
        <v>32</v>
      </c>
      <c r="H630" s="6">
        <v>38473</v>
      </c>
      <c r="I630" s="1">
        <v>11042</v>
      </c>
      <c r="J630" s="7">
        <v>405.75</v>
      </c>
      <c r="K630" s="1">
        <f t="shared" si="69"/>
        <v>5</v>
      </c>
      <c r="L630" s="1">
        <f t="shared" si="70"/>
        <v>2005</v>
      </c>
      <c r="M630" s="1"/>
      <c r="N630" s="35" t="str">
        <f t="shared" si="71"/>
        <v>05</v>
      </c>
      <c r="O630" s="1" t="str">
        <f t="shared" si="72"/>
        <v>May</v>
      </c>
      <c r="P630" s="1" t="str">
        <f t="shared" si="68"/>
        <v>May</v>
      </c>
      <c r="S630" s="1">
        <f t="shared" si="73"/>
        <v>5</v>
      </c>
    </row>
    <row r="631" spans="3:19" x14ac:dyDescent="0.3">
      <c r="F631" s="1" t="s">
        <v>37</v>
      </c>
      <c r="G631" s="1" t="s">
        <v>35</v>
      </c>
      <c r="H631" s="6">
        <v>37957</v>
      </c>
      <c r="I631" s="1">
        <v>10365</v>
      </c>
      <c r="J631" s="7">
        <v>403.2</v>
      </c>
      <c r="K631" s="1">
        <f t="shared" si="69"/>
        <v>12</v>
      </c>
      <c r="L631" s="1">
        <f t="shared" si="70"/>
        <v>2003</v>
      </c>
      <c r="N631" s="35" t="str">
        <f t="shared" si="71"/>
        <v>12</v>
      </c>
      <c r="O631" s="1" t="str">
        <f t="shared" si="72"/>
        <v>Dec</v>
      </c>
      <c r="P631" s="1" t="str">
        <f t="shared" si="68"/>
        <v>December</v>
      </c>
      <c r="Q631" s="35"/>
      <c r="S631" s="1">
        <f t="shared" si="73"/>
        <v>12</v>
      </c>
    </row>
    <row r="632" spans="3:19" customFormat="1" x14ac:dyDescent="0.3">
      <c r="C632" s="1"/>
      <c r="D632" s="1"/>
      <c r="E632" s="1"/>
      <c r="F632" s="26" t="s">
        <v>37</v>
      </c>
      <c r="G632" s="26" t="s">
        <v>33</v>
      </c>
      <c r="H632" s="27">
        <v>38008</v>
      </c>
      <c r="I632" s="26">
        <v>10405</v>
      </c>
      <c r="J632" s="28">
        <v>400</v>
      </c>
      <c r="K632" s="1">
        <f t="shared" si="69"/>
        <v>1</v>
      </c>
      <c r="L632" s="1">
        <f t="shared" si="70"/>
        <v>2004</v>
      </c>
      <c r="M632" s="1"/>
      <c r="N632" s="35" t="str">
        <f t="shared" si="71"/>
        <v>01</v>
      </c>
      <c r="O632" s="1" t="str">
        <f t="shared" si="72"/>
        <v>Jan</v>
      </c>
      <c r="P632" s="1" t="str">
        <f t="shared" si="68"/>
        <v>January</v>
      </c>
      <c r="S632" s="1">
        <f t="shared" si="73"/>
        <v>1</v>
      </c>
    </row>
    <row r="633" spans="3:19" customFormat="1" x14ac:dyDescent="0.3">
      <c r="C633" s="1"/>
      <c r="D633" s="1"/>
      <c r="E633" s="1"/>
      <c r="F633" s="1" t="s">
        <v>37</v>
      </c>
      <c r="G633" s="1" t="s">
        <v>33</v>
      </c>
      <c r="H633" s="6">
        <v>38352</v>
      </c>
      <c r="I633" s="1">
        <v>10792</v>
      </c>
      <c r="J633" s="7">
        <v>399.85</v>
      </c>
      <c r="K633" s="1">
        <f t="shared" si="69"/>
        <v>12</v>
      </c>
      <c r="L633" s="1">
        <f t="shared" si="70"/>
        <v>2004</v>
      </c>
      <c r="M633" s="1"/>
      <c r="N633" s="35" t="str">
        <f t="shared" si="71"/>
        <v>12</v>
      </c>
      <c r="O633" s="1" t="str">
        <f t="shared" si="72"/>
        <v>Dec</v>
      </c>
      <c r="P633" s="1" t="str">
        <f t="shared" si="68"/>
        <v>December</v>
      </c>
      <c r="S633" s="1">
        <f t="shared" si="73"/>
        <v>12</v>
      </c>
    </row>
    <row r="634" spans="3:19" customFormat="1" x14ac:dyDescent="0.3">
      <c r="C634" s="1"/>
      <c r="D634" s="1"/>
      <c r="E634" s="1"/>
      <c r="F634" s="1" t="s">
        <v>37</v>
      </c>
      <c r="G634" s="1" t="s">
        <v>33</v>
      </c>
      <c r="H634" s="6">
        <v>37968</v>
      </c>
      <c r="I634" s="1">
        <v>10376</v>
      </c>
      <c r="J634" s="7">
        <v>399</v>
      </c>
      <c r="K634" s="1">
        <f t="shared" si="69"/>
        <v>12</v>
      </c>
      <c r="L634" s="1">
        <f t="shared" si="70"/>
        <v>2003</v>
      </c>
      <c r="M634" s="1"/>
      <c r="N634" s="35" t="str">
        <f t="shared" si="71"/>
        <v>12</v>
      </c>
      <c r="O634" s="1" t="str">
        <f t="shared" si="72"/>
        <v>Dec</v>
      </c>
      <c r="P634" s="1" t="str">
        <f t="shared" si="68"/>
        <v>December</v>
      </c>
      <c r="S634" s="1">
        <f t="shared" si="73"/>
        <v>12</v>
      </c>
    </row>
    <row r="635" spans="3:19" x14ac:dyDescent="0.3">
      <c r="F635" s="1" t="s">
        <v>37</v>
      </c>
      <c r="G635" s="1" t="s">
        <v>36</v>
      </c>
      <c r="H635" s="6">
        <v>38241</v>
      </c>
      <c r="I635" s="1">
        <v>10651</v>
      </c>
      <c r="J635" s="7">
        <v>397.8</v>
      </c>
      <c r="K635" s="1">
        <f t="shared" si="69"/>
        <v>9</v>
      </c>
      <c r="L635" s="1">
        <f t="shared" si="70"/>
        <v>2004</v>
      </c>
      <c r="N635" s="35" t="str">
        <f t="shared" si="71"/>
        <v>09</v>
      </c>
      <c r="O635" s="1" t="str">
        <f t="shared" si="72"/>
        <v>Sep</v>
      </c>
      <c r="P635" s="1" t="str">
        <f t="shared" si="68"/>
        <v>September</v>
      </c>
      <c r="Q635" s="35"/>
      <c r="S635" s="1">
        <f t="shared" si="73"/>
        <v>9</v>
      </c>
    </row>
    <row r="636" spans="3:19" x14ac:dyDescent="0.3">
      <c r="F636" s="1" t="s">
        <v>37</v>
      </c>
      <c r="G636" s="1" t="s">
        <v>36</v>
      </c>
      <c r="H636" s="6">
        <v>38029</v>
      </c>
      <c r="I636" s="1">
        <v>10437</v>
      </c>
      <c r="J636" s="7">
        <v>393</v>
      </c>
      <c r="K636" s="1">
        <f t="shared" si="69"/>
        <v>2</v>
      </c>
      <c r="L636" s="1">
        <f t="shared" si="70"/>
        <v>2004</v>
      </c>
      <c r="N636" s="35" t="str">
        <f t="shared" si="71"/>
        <v>02</v>
      </c>
      <c r="O636" s="1" t="str">
        <f t="shared" si="72"/>
        <v>Feb</v>
      </c>
      <c r="P636" s="1" t="str">
        <f t="shared" si="68"/>
        <v>February</v>
      </c>
      <c r="Q636" s="35"/>
      <c r="S636" s="1">
        <f t="shared" si="73"/>
        <v>2</v>
      </c>
    </row>
    <row r="637" spans="3:19" customFormat="1" x14ac:dyDescent="0.3">
      <c r="C637" s="1"/>
      <c r="D637" s="1"/>
      <c r="E637" s="1"/>
      <c r="F637" s="26" t="s">
        <v>29</v>
      </c>
      <c r="G637" s="26" t="s">
        <v>31</v>
      </c>
      <c r="H637" s="27">
        <v>38116</v>
      </c>
      <c r="I637" s="26">
        <v>10528</v>
      </c>
      <c r="J637" s="28">
        <v>392.2</v>
      </c>
      <c r="K637" s="1">
        <f t="shared" si="69"/>
        <v>5</v>
      </c>
      <c r="L637" s="1">
        <f t="shared" si="70"/>
        <v>2004</v>
      </c>
      <c r="M637" s="1"/>
      <c r="N637" s="35" t="str">
        <f t="shared" si="71"/>
        <v>05</v>
      </c>
      <c r="O637" s="1" t="str">
        <f t="shared" si="72"/>
        <v>May</v>
      </c>
      <c r="P637" s="1" t="str">
        <f t="shared" si="68"/>
        <v>May</v>
      </c>
      <c r="S637" s="1">
        <f t="shared" si="73"/>
        <v>5</v>
      </c>
    </row>
    <row r="638" spans="3:19" x14ac:dyDescent="0.3">
      <c r="F638" s="1" t="s">
        <v>37</v>
      </c>
      <c r="G638" s="1" t="s">
        <v>38</v>
      </c>
      <c r="H638" s="6">
        <v>38420</v>
      </c>
      <c r="I638" s="1">
        <v>10920</v>
      </c>
      <c r="J638" s="7">
        <v>390</v>
      </c>
      <c r="K638" s="1">
        <f t="shared" si="69"/>
        <v>3</v>
      </c>
      <c r="L638" s="1">
        <f t="shared" si="70"/>
        <v>2005</v>
      </c>
      <c r="N638" s="35" t="str">
        <f t="shared" si="71"/>
        <v>03</v>
      </c>
      <c r="O638" s="1" t="str">
        <f t="shared" si="72"/>
        <v>Mar</v>
      </c>
      <c r="P638" s="1" t="str">
        <f t="shared" si="68"/>
        <v>March</v>
      </c>
      <c r="Q638" s="35"/>
      <c r="S638" s="1">
        <f t="shared" si="73"/>
        <v>3</v>
      </c>
    </row>
    <row r="639" spans="3:19" customFormat="1" x14ac:dyDescent="0.3">
      <c r="C639" s="1"/>
      <c r="D639" s="1"/>
      <c r="E639" s="1"/>
      <c r="F639" s="26" t="s">
        <v>37</v>
      </c>
      <c r="G639" s="26" t="s">
        <v>33</v>
      </c>
      <c r="H639" s="27">
        <v>38345</v>
      </c>
      <c r="I639" s="26">
        <v>10785</v>
      </c>
      <c r="J639" s="28">
        <v>387.5</v>
      </c>
      <c r="K639" s="1">
        <f t="shared" si="69"/>
        <v>12</v>
      </c>
      <c r="L639" s="1">
        <f t="shared" si="70"/>
        <v>2004</v>
      </c>
      <c r="M639" s="1"/>
      <c r="N639" s="35" t="str">
        <f t="shared" si="71"/>
        <v>12</v>
      </c>
      <c r="O639" s="1" t="str">
        <f t="shared" si="72"/>
        <v>Dec</v>
      </c>
      <c r="P639" s="1" t="str">
        <f t="shared" si="68"/>
        <v>December</v>
      </c>
      <c r="S639" s="1">
        <f t="shared" si="73"/>
        <v>12</v>
      </c>
    </row>
    <row r="640" spans="3:19" x14ac:dyDescent="0.3">
      <c r="F640" s="1" t="s">
        <v>37</v>
      </c>
      <c r="G640" s="1" t="s">
        <v>35</v>
      </c>
      <c r="H640" s="6">
        <v>38078</v>
      </c>
      <c r="I640" s="1">
        <v>10484</v>
      </c>
      <c r="J640" s="7">
        <v>386.2</v>
      </c>
      <c r="K640" s="1">
        <f t="shared" si="69"/>
        <v>4</v>
      </c>
      <c r="L640" s="1">
        <f t="shared" si="70"/>
        <v>2004</v>
      </c>
      <c r="N640" s="35" t="str">
        <f t="shared" si="71"/>
        <v>04</v>
      </c>
      <c r="O640" s="1" t="str">
        <f t="shared" si="72"/>
        <v>Apr</v>
      </c>
      <c r="P640" s="1" t="str">
        <f t="shared" si="68"/>
        <v>April</v>
      </c>
      <c r="Q640" s="35"/>
      <c r="S640" s="1">
        <f t="shared" si="73"/>
        <v>4</v>
      </c>
    </row>
    <row r="641" spans="3:19" customFormat="1" x14ac:dyDescent="0.3">
      <c r="C641" s="1"/>
      <c r="D641" s="1"/>
      <c r="E641" s="1"/>
      <c r="F641" s="26" t="s">
        <v>29</v>
      </c>
      <c r="G641" s="26" t="s">
        <v>34</v>
      </c>
      <c r="H641" s="27">
        <v>38309</v>
      </c>
      <c r="I641" s="26">
        <v>10705</v>
      </c>
      <c r="J641" s="28">
        <v>378</v>
      </c>
      <c r="K641" s="1">
        <f t="shared" si="69"/>
        <v>11</v>
      </c>
      <c r="L641" s="1">
        <f t="shared" si="70"/>
        <v>2004</v>
      </c>
      <c r="M641" s="1"/>
      <c r="N641" s="35" t="str">
        <f t="shared" si="71"/>
        <v>11</v>
      </c>
      <c r="O641" s="1" t="str">
        <f t="shared" si="72"/>
        <v>Nov</v>
      </c>
      <c r="P641" s="1" t="str">
        <f t="shared" si="68"/>
        <v>November</v>
      </c>
      <c r="S641" s="1">
        <f t="shared" si="73"/>
        <v>11</v>
      </c>
    </row>
    <row r="642" spans="3:19" x14ac:dyDescent="0.3">
      <c r="F642" s="1" t="s">
        <v>37</v>
      </c>
      <c r="G642" s="1" t="s">
        <v>35</v>
      </c>
      <c r="H642" s="6">
        <v>38261</v>
      </c>
      <c r="I642" s="1">
        <v>10682</v>
      </c>
      <c r="J642" s="7">
        <v>375.5</v>
      </c>
      <c r="K642" s="1">
        <f t="shared" si="69"/>
        <v>10</v>
      </c>
      <c r="L642" s="1">
        <f t="shared" si="70"/>
        <v>2004</v>
      </c>
      <c r="N642" s="35" t="str">
        <f t="shared" si="71"/>
        <v>10</v>
      </c>
      <c r="O642" s="1" t="str">
        <f t="shared" si="72"/>
        <v>Oct</v>
      </c>
      <c r="P642" s="1" t="str">
        <f t="shared" ref="P642:P705" si="74">TEXT(H642, "mmmm")</f>
        <v>October</v>
      </c>
      <c r="Q642" s="35"/>
      <c r="S642" s="1">
        <f t="shared" si="73"/>
        <v>10</v>
      </c>
    </row>
    <row r="643" spans="3:19" customFormat="1" x14ac:dyDescent="0.3">
      <c r="C643" s="1"/>
      <c r="D643" s="1"/>
      <c r="E643" s="1"/>
      <c r="F643" s="26" t="s">
        <v>29</v>
      </c>
      <c r="G643" s="26" t="s">
        <v>30</v>
      </c>
      <c r="H643" s="27">
        <v>38239</v>
      </c>
      <c r="I643" s="26">
        <v>10648</v>
      </c>
      <c r="J643" s="28">
        <v>372.37</v>
      </c>
      <c r="K643" s="1">
        <f t="shared" ref="K643:K706" si="75">MONTH(H643)</f>
        <v>9</v>
      </c>
      <c r="L643" s="1">
        <f t="shared" ref="L643:L706" si="76">YEAR(H643)</f>
        <v>2004</v>
      </c>
      <c r="M643" s="1"/>
      <c r="N643" s="35" t="str">
        <f t="shared" ref="N643:N706" si="77">TEXT(H643, "MM")</f>
        <v>09</v>
      </c>
      <c r="O643" s="1" t="str">
        <f t="shared" ref="O643:O706" si="78">TEXT(H643, "mmm")</f>
        <v>Sep</v>
      </c>
      <c r="P643" s="1" t="str">
        <f t="shared" si="74"/>
        <v>September</v>
      </c>
      <c r="S643" s="1">
        <f t="shared" ref="S643:S706" si="79">MONTH(DATEVALUE(P643 &amp; 1))</f>
        <v>9</v>
      </c>
    </row>
    <row r="644" spans="3:19" x14ac:dyDescent="0.3">
      <c r="F644" s="1" t="s">
        <v>29</v>
      </c>
      <c r="G644" s="1" t="s">
        <v>39</v>
      </c>
      <c r="H644" s="6">
        <v>38402</v>
      </c>
      <c r="I644" s="1">
        <v>10891</v>
      </c>
      <c r="J644" s="7">
        <v>368.93</v>
      </c>
      <c r="K644" s="1">
        <f t="shared" si="75"/>
        <v>2</v>
      </c>
      <c r="L644" s="1">
        <f t="shared" si="76"/>
        <v>2005</v>
      </c>
      <c r="N644" s="35" t="str">
        <f t="shared" si="77"/>
        <v>02</v>
      </c>
      <c r="O644" s="1" t="str">
        <f t="shared" si="78"/>
        <v>Feb</v>
      </c>
      <c r="P644" s="1" t="str">
        <f t="shared" si="74"/>
        <v>February</v>
      </c>
      <c r="Q644" s="35"/>
      <c r="S644" s="1">
        <f t="shared" si="79"/>
        <v>2</v>
      </c>
    </row>
    <row r="645" spans="3:19" x14ac:dyDescent="0.3">
      <c r="F645" s="1" t="s">
        <v>37</v>
      </c>
      <c r="G645" s="1" t="s">
        <v>38</v>
      </c>
      <c r="H645" s="6">
        <v>38422</v>
      </c>
      <c r="I645" s="1">
        <v>10917</v>
      </c>
      <c r="J645" s="7">
        <v>365.89</v>
      </c>
      <c r="K645" s="1">
        <f t="shared" si="75"/>
        <v>3</v>
      </c>
      <c r="L645" s="1">
        <f t="shared" si="76"/>
        <v>2005</v>
      </c>
      <c r="N645" s="35" t="str">
        <f t="shared" si="77"/>
        <v>03</v>
      </c>
      <c r="O645" s="1" t="str">
        <f t="shared" si="78"/>
        <v>Mar</v>
      </c>
      <c r="P645" s="1" t="str">
        <f t="shared" si="74"/>
        <v>March</v>
      </c>
      <c r="Q645" s="35"/>
      <c r="S645" s="1">
        <f t="shared" si="79"/>
        <v>3</v>
      </c>
    </row>
    <row r="646" spans="3:19" x14ac:dyDescent="0.3">
      <c r="F646" s="1" t="s">
        <v>37</v>
      </c>
      <c r="G646" s="1" t="s">
        <v>38</v>
      </c>
      <c r="H646" s="6">
        <v>37940</v>
      </c>
      <c r="I646" s="1">
        <v>10348</v>
      </c>
      <c r="J646" s="7">
        <v>363.6</v>
      </c>
      <c r="K646" s="1">
        <f t="shared" si="75"/>
        <v>11</v>
      </c>
      <c r="L646" s="1">
        <f t="shared" si="76"/>
        <v>2003</v>
      </c>
      <c r="N646" s="35" t="str">
        <f t="shared" si="77"/>
        <v>11</v>
      </c>
      <c r="O646" s="1" t="str">
        <f t="shared" si="78"/>
        <v>Nov</v>
      </c>
      <c r="P646" s="1" t="str">
        <f t="shared" si="74"/>
        <v>November</v>
      </c>
      <c r="Q646" s="35"/>
      <c r="S646" s="1">
        <f t="shared" si="79"/>
        <v>11</v>
      </c>
    </row>
    <row r="647" spans="3:19" customFormat="1" x14ac:dyDescent="0.3">
      <c r="C647" s="1"/>
      <c r="D647" s="1"/>
      <c r="E647" s="1"/>
      <c r="F647" s="26" t="s">
        <v>37</v>
      </c>
      <c r="G647" s="26" t="s">
        <v>32</v>
      </c>
      <c r="H647" s="27">
        <v>38452</v>
      </c>
      <c r="I647" s="26">
        <v>11013</v>
      </c>
      <c r="J647" s="28">
        <v>361</v>
      </c>
      <c r="K647" s="1">
        <f t="shared" si="75"/>
        <v>4</v>
      </c>
      <c r="L647" s="1">
        <f t="shared" si="76"/>
        <v>2005</v>
      </c>
      <c r="M647" s="1"/>
      <c r="N647" s="35" t="str">
        <f t="shared" si="77"/>
        <v>04</v>
      </c>
      <c r="O647" s="1" t="str">
        <f t="shared" si="78"/>
        <v>Apr</v>
      </c>
      <c r="P647" s="1" t="str">
        <f t="shared" si="74"/>
        <v>April</v>
      </c>
      <c r="S647" s="1">
        <f t="shared" si="79"/>
        <v>4</v>
      </c>
    </row>
    <row r="648" spans="3:19" x14ac:dyDescent="0.3">
      <c r="F648" s="1" t="s">
        <v>37</v>
      </c>
      <c r="G648" s="1" t="s">
        <v>35</v>
      </c>
      <c r="H648" s="6">
        <v>38298</v>
      </c>
      <c r="I648" s="1">
        <v>10732</v>
      </c>
      <c r="J648" s="7">
        <v>360</v>
      </c>
      <c r="K648" s="1">
        <f t="shared" si="75"/>
        <v>11</v>
      </c>
      <c r="L648" s="1">
        <f t="shared" si="76"/>
        <v>2004</v>
      </c>
      <c r="N648" s="35" t="str">
        <f t="shared" si="77"/>
        <v>11</v>
      </c>
      <c r="O648" s="1" t="str">
        <f t="shared" si="78"/>
        <v>Nov</v>
      </c>
      <c r="P648" s="1" t="str">
        <f t="shared" si="74"/>
        <v>November</v>
      </c>
      <c r="Q648" s="35"/>
      <c r="S648" s="1">
        <f t="shared" si="79"/>
        <v>11</v>
      </c>
    </row>
    <row r="649" spans="3:19" x14ac:dyDescent="0.3">
      <c r="F649" s="1" t="s">
        <v>37</v>
      </c>
      <c r="G649" s="1" t="s">
        <v>36</v>
      </c>
      <c r="H649" s="6">
        <v>38434</v>
      </c>
      <c r="I649" s="1">
        <v>10940</v>
      </c>
      <c r="J649" s="7">
        <v>360</v>
      </c>
      <c r="K649" s="1">
        <f t="shared" si="75"/>
        <v>3</v>
      </c>
      <c r="L649" s="1">
        <f t="shared" si="76"/>
        <v>2005</v>
      </c>
      <c r="N649" s="35" t="str">
        <f t="shared" si="77"/>
        <v>03</v>
      </c>
      <c r="O649" s="1" t="str">
        <f t="shared" si="78"/>
        <v>Mar</v>
      </c>
      <c r="P649" s="1" t="str">
        <f t="shared" si="74"/>
        <v>March</v>
      </c>
      <c r="Q649" s="35"/>
      <c r="S649" s="1">
        <f t="shared" si="79"/>
        <v>3</v>
      </c>
    </row>
    <row r="650" spans="3:19" customFormat="1" x14ac:dyDescent="0.3">
      <c r="C650" s="1"/>
      <c r="D650" s="1"/>
      <c r="E650" s="1"/>
      <c r="F650" s="26" t="s">
        <v>29</v>
      </c>
      <c r="G650" s="26" t="s">
        <v>31</v>
      </c>
      <c r="H650" s="27">
        <v>38031</v>
      </c>
      <c r="I650" s="26">
        <v>10425</v>
      </c>
      <c r="J650" s="28">
        <v>360</v>
      </c>
      <c r="K650" s="1">
        <f t="shared" si="75"/>
        <v>2</v>
      </c>
      <c r="L650" s="1">
        <f t="shared" si="76"/>
        <v>2004</v>
      </c>
      <c r="M650" s="1"/>
      <c r="N650" s="35" t="str">
        <f t="shared" si="77"/>
        <v>02</v>
      </c>
      <c r="O650" s="1" t="str">
        <f t="shared" si="78"/>
        <v>Feb</v>
      </c>
      <c r="P650" s="1" t="str">
        <f t="shared" si="74"/>
        <v>February</v>
      </c>
      <c r="S650" s="1">
        <f t="shared" si="79"/>
        <v>2</v>
      </c>
    </row>
    <row r="651" spans="3:19" customFormat="1" x14ac:dyDescent="0.3">
      <c r="C651" s="1"/>
      <c r="D651" s="1"/>
      <c r="E651" s="1"/>
      <c r="F651" s="1" t="s">
        <v>29</v>
      </c>
      <c r="G651" s="1" t="s">
        <v>31</v>
      </c>
      <c r="H651" s="6">
        <v>38130</v>
      </c>
      <c r="I651" s="1">
        <v>10539</v>
      </c>
      <c r="J651" s="7">
        <v>355.5</v>
      </c>
      <c r="K651" s="1">
        <f t="shared" si="75"/>
        <v>5</v>
      </c>
      <c r="L651" s="1">
        <f t="shared" si="76"/>
        <v>2004</v>
      </c>
      <c r="M651" s="1"/>
      <c r="N651" s="35" t="str">
        <f t="shared" si="77"/>
        <v>05</v>
      </c>
      <c r="O651" s="1" t="str">
        <f t="shared" si="78"/>
        <v>May</v>
      </c>
      <c r="P651" s="1" t="str">
        <f t="shared" si="74"/>
        <v>May</v>
      </c>
      <c r="S651" s="1">
        <f t="shared" si="79"/>
        <v>5</v>
      </c>
    </row>
    <row r="652" spans="3:19" x14ac:dyDescent="0.3">
      <c r="F652" s="1" t="s">
        <v>37</v>
      </c>
      <c r="G652" s="1" t="s">
        <v>38</v>
      </c>
      <c r="H652" s="6">
        <v>38200</v>
      </c>
      <c r="I652" s="1">
        <v>10613</v>
      </c>
      <c r="J652" s="7">
        <v>353.2</v>
      </c>
      <c r="K652" s="1">
        <f t="shared" si="75"/>
        <v>8</v>
      </c>
      <c r="L652" s="1">
        <f t="shared" si="76"/>
        <v>2004</v>
      </c>
      <c r="N652" s="35" t="str">
        <f t="shared" si="77"/>
        <v>08</v>
      </c>
      <c r="O652" s="1" t="str">
        <f t="shared" si="78"/>
        <v>Aug</v>
      </c>
      <c r="P652" s="1" t="str">
        <f t="shared" si="74"/>
        <v>August</v>
      </c>
      <c r="Q652" s="35"/>
      <c r="S652" s="1">
        <f t="shared" si="79"/>
        <v>8</v>
      </c>
    </row>
    <row r="653" spans="3:19" x14ac:dyDescent="0.3">
      <c r="F653" s="1" t="s">
        <v>29</v>
      </c>
      <c r="G653" s="1" t="s">
        <v>39</v>
      </c>
      <c r="H653" s="6">
        <v>37930</v>
      </c>
      <c r="I653" s="1">
        <v>10341</v>
      </c>
      <c r="J653" s="7">
        <v>352.6</v>
      </c>
      <c r="K653" s="1">
        <f t="shared" si="75"/>
        <v>11</v>
      </c>
      <c r="L653" s="1">
        <f t="shared" si="76"/>
        <v>2003</v>
      </c>
      <c r="N653" s="35" t="str">
        <f t="shared" si="77"/>
        <v>11</v>
      </c>
      <c r="O653" s="1" t="str">
        <f t="shared" si="78"/>
        <v>Nov</v>
      </c>
      <c r="P653" s="1" t="str">
        <f t="shared" si="74"/>
        <v>November</v>
      </c>
      <c r="Q653" s="35"/>
      <c r="S653" s="1">
        <f t="shared" si="79"/>
        <v>11</v>
      </c>
    </row>
    <row r="654" spans="3:19" x14ac:dyDescent="0.3">
      <c r="F654" s="1" t="s">
        <v>37</v>
      </c>
      <c r="G654" s="1" t="s">
        <v>35</v>
      </c>
      <c r="H654" s="6">
        <v>38106</v>
      </c>
      <c r="I654" s="1">
        <v>10517</v>
      </c>
      <c r="J654" s="7">
        <v>352</v>
      </c>
      <c r="K654" s="1">
        <f t="shared" si="75"/>
        <v>4</v>
      </c>
      <c r="L654" s="1">
        <f t="shared" si="76"/>
        <v>2004</v>
      </c>
      <c r="N654" s="35" t="str">
        <f t="shared" si="77"/>
        <v>04</v>
      </c>
      <c r="O654" s="1" t="str">
        <f t="shared" si="78"/>
        <v>Apr</v>
      </c>
      <c r="P654" s="1" t="str">
        <f t="shared" si="74"/>
        <v>April</v>
      </c>
      <c r="Q654" s="35"/>
      <c r="S654" s="1">
        <f t="shared" si="79"/>
        <v>4</v>
      </c>
    </row>
    <row r="655" spans="3:19" x14ac:dyDescent="0.3">
      <c r="F655" s="1" t="s">
        <v>37</v>
      </c>
      <c r="G655" s="1" t="s">
        <v>36</v>
      </c>
      <c r="H655" s="6">
        <v>37849</v>
      </c>
      <c r="I655" s="1">
        <v>10279</v>
      </c>
      <c r="J655" s="7">
        <v>351</v>
      </c>
      <c r="K655" s="1">
        <f t="shared" si="75"/>
        <v>8</v>
      </c>
      <c r="L655" s="1">
        <f t="shared" si="76"/>
        <v>2003</v>
      </c>
      <c r="N655" s="35" t="str">
        <f t="shared" si="77"/>
        <v>08</v>
      </c>
      <c r="O655" s="1" t="str">
        <f t="shared" si="78"/>
        <v>Aug</v>
      </c>
      <c r="P655" s="1" t="str">
        <f t="shared" si="74"/>
        <v>August</v>
      </c>
      <c r="Q655" s="35"/>
      <c r="S655" s="1">
        <f t="shared" si="79"/>
        <v>8</v>
      </c>
    </row>
    <row r="656" spans="3:19" x14ac:dyDescent="0.3">
      <c r="F656" s="1" t="s">
        <v>37</v>
      </c>
      <c r="G656" s="1" t="s">
        <v>38</v>
      </c>
      <c r="H656" s="6">
        <v>37877</v>
      </c>
      <c r="I656" s="1">
        <v>10299</v>
      </c>
      <c r="J656" s="7">
        <v>349.5</v>
      </c>
      <c r="K656" s="1">
        <f t="shared" si="75"/>
        <v>9</v>
      </c>
      <c r="L656" s="1">
        <f t="shared" si="76"/>
        <v>2003</v>
      </c>
      <c r="N656" s="35" t="str">
        <f t="shared" si="77"/>
        <v>09</v>
      </c>
      <c r="O656" s="1" t="str">
        <f t="shared" si="78"/>
        <v>Sep</v>
      </c>
      <c r="P656" s="1" t="str">
        <f t="shared" si="74"/>
        <v>September</v>
      </c>
      <c r="Q656" s="35"/>
      <c r="S656" s="1">
        <f t="shared" si="79"/>
        <v>9</v>
      </c>
    </row>
    <row r="657" spans="3:19" x14ac:dyDescent="0.3">
      <c r="F657" s="1" t="s">
        <v>37</v>
      </c>
      <c r="G657" s="1" t="s">
        <v>35</v>
      </c>
      <c r="H657" s="6">
        <v>37833</v>
      </c>
      <c r="I657" s="1">
        <v>10266</v>
      </c>
      <c r="J657" s="7">
        <v>346.56</v>
      </c>
      <c r="K657" s="1">
        <f t="shared" si="75"/>
        <v>7</v>
      </c>
      <c r="L657" s="1">
        <f t="shared" si="76"/>
        <v>2003</v>
      </c>
      <c r="N657" s="35" t="str">
        <f t="shared" si="77"/>
        <v>07</v>
      </c>
      <c r="O657" s="1" t="str">
        <f t="shared" si="78"/>
        <v>Jul</v>
      </c>
      <c r="P657" s="1" t="str">
        <f t="shared" si="74"/>
        <v>July</v>
      </c>
      <c r="Q657" s="35"/>
      <c r="S657" s="1">
        <f t="shared" si="79"/>
        <v>7</v>
      </c>
    </row>
    <row r="658" spans="3:19" customFormat="1" x14ac:dyDescent="0.3">
      <c r="C658" s="1"/>
      <c r="D658" s="1"/>
      <c r="E658" s="1"/>
      <c r="F658" s="26" t="s">
        <v>29</v>
      </c>
      <c r="G658" s="26" t="s">
        <v>34</v>
      </c>
      <c r="H658" s="27">
        <v>37988</v>
      </c>
      <c r="I658" s="26">
        <v>10771</v>
      </c>
      <c r="J658" s="28">
        <v>344</v>
      </c>
      <c r="K658" s="1">
        <f t="shared" si="75"/>
        <v>1</v>
      </c>
      <c r="L658" s="1">
        <f t="shared" si="76"/>
        <v>2004</v>
      </c>
      <c r="M658" s="1"/>
      <c r="N658" s="35" t="str">
        <f t="shared" si="77"/>
        <v>01</v>
      </c>
      <c r="O658" s="1" t="str">
        <f t="shared" si="78"/>
        <v>Jan</v>
      </c>
      <c r="P658" s="1" t="str">
        <f t="shared" si="74"/>
        <v>January</v>
      </c>
      <c r="S658" s="1">
        <f t="shared" si="79"/>
        <v>1</v>
      </c>
    </row>
    <row r="659" spans="3:19" customFormat="1" x14ac:dyDescent="0.3">
      <c r="C659" s="1"/>
      <c r="D659" s="1"/>
      <c r="E659" s="1"/>
      <c r="F659" s="1" t="s">
        <v>29</v>
      </c>
      <c r="G659" s="1" t="s">
        <v>34</v>
      </c>
      <c r="H659" s="6">
        <v>38417</v>
      </c>
      <c r="I659" s="1">
        <v>10905</v>
      </c>
      <c r="J659" s="7">
        <v>342</v>
      </c>
      <c r="K659" s="1">
        <f t="shared" si="75"/>
        <v>3</v>
      </c>
      <c r="L659" s="1">
        <f t="shared" si="76"/>
        <v>2005</v>
      </c>
      <c r="M659" s="1"/>
      <c r="N659" s="35" t="str">
        <f t="shared" si="77"/>
        <v>03</v>
      </c>
      <c r="O659" s="1" t="str">
        <f t="shared" si="78"/>
        <v>Mar</v>
      </c>
      <c r="P659" s="1" t="str">
        <f t="shared" si="74"/>
        <v>March</v>
      </c>
      <c r="S659" s="1">
        <f t="shared" si="79"/>
        <v>3</v>
      </c>
    </row>
    <row r="660" spans="3:19" x14ac:dyDescent="0.3">
      <c r="F660" s="1" t="s">
        <v>37</v>
      </c>
      <c r="G660" s="1" t="s">
        <v>38</v>
      </c>
      <c r="H660" s="6">
        <v>38023</v>
      </c>
      <c r="I660" s="1">
        <v>10426</v>
      </c>
      <c r="J660" s="7">
        <v>338.2</v>
      </c>
      <c r="K660" s="1">
        <f t="shared" si="75"/>
        <v>2</v>
      </c>
      <c r="L660" s="1">
        <f t="shared" si="76"/>
        <v>2004</v>
      </c>
      <c r="N660" s="35" t="str">
        <f t="shared" si="77"/>
        <v>02</v>
      </c>
      <c r="O660" s="1" t="str">
        <f t="shared" si="78"/>
        <v>Feb</v>
      </c>
      <c r="P660" s="1" t="str">
        <f t="shared" si="74"/>
        <v>February</v>
      </c>
      <c r="Q660" s="35"/>
      <c r="S660" s="1">
        <f t="shared" si="79"/>
        <v>2</v>
      </c>
    </row>
    <row r="661" spans="3:19" x14ac:dyDescent="0.3">
      <c r="F661" s="1" t="s">
        <v>37</v>
      </c>
      <c r="G661" s="1" t="s">
        <v>35</v>
      </c>
      <c r="H661" s="6">
        <v>37964</v>
      </c>
      <c r="I661" s="1">
        <v>10375</v>
      </c>
      <c r="J661" s="7">
        <v>338</v>
      </c>
      <c r="K661" s="1">
        <f t="shared" si="75"/>
        <v>12</v>
      </c>
      <c r="L661" s="1">
        <f t="shared" si="76"/>
        <v>2003</v>
      </c>
      <c r="N661" s="35" t="str">
        <f t="shared" si="77"/>
        <v>12</v>
      </c>
      <c r="O661" s="1" t="str">
        <f t="shared" si="78"/>
        <v>Dec</v>
      </c>
      <c r="P661" s="1" t="str">
        <f t="shared" si="74"/>
        <v>December</v>
      </c>
      <c r="Q661" s="35"/>
      <c r="S661" s="1">
        <f t="shared" si="79"/>
        <v>12</v>
      </c>
    </row>
    <row r="662" spans="3:19" x14ac:dyDescent="0.3">
      <c r="F662" s="1" t="s">
        <v>37</v>
      </c>
      <c r="G662" s="1" t="s">
        <v>38</v>
      </c>
      <c r="H662" s="6">
        <v>38392</v>
      </c>
      <c r="I662" s="1">
        <v>10873</v>
      </c>
      <c r="J662" s="7">
        <v>336.8</v>
      </c>
      <c r="K662" s="1">
        <f t="shared" si="75"/>
        <v>2</v>
      </c>
      <c r="L662" s="1">
        <f t="shared" si="76"/>
        <v>2005</v>
      </c>
      <c r="N662" s="35" t="str">
        <f t="shared" si="77"/>
        <v>02</v>
      </c>
      <c r="O662" s="1" t="str">
        <f t="shared" si="78"/>
        <v>Feb</v>
      </c>
      <c r="P662" s="1" t="str">
        <f t="shared" si="74"/>
        <v>February</v>
      </c>
      <c r="Q662" s="35"/>
      <c r="S662" s="1">
        <f t="shared" si="79"/>
        <v>2</v>
      </c>
    </row>
    <row r="663" spans="3:19" x14ac:dyDescent="0.3">
      <c r="F663" s="1" t="s">
        <v>37</v>
      </c>
      <c r="G663" s="1" t="s">
        <v>36</v>
      </c>
      <c r="H663" s="6">
        <v>37891</v>
      </c>
      <c r="I663" s="1">
        <v>10310</v>
      </c>
      <c r="J663" s="7">
        <v>336</v>
      </c>
      <c r="K663" s="1">
        <f t="shared" si="75"/>
        <v>9</v>
      </c>
      <c r="L663" s="1">
        <f t="shared" si="76"/>
        <v>2003</v>
      </c>
      <c r="N663" s="35" t="str">
        <f t="shared" si="77"/>
        <v>09</v>
      </c>
      <c r="O663" s="1" t="str">
        <f t="shared" si="78"/>
        <v>Sep</v>
      </c>
      <c r="P663" s="1" t="str">
        <f t="shared" si="74"/>
        <v>September</v>
      </c>
      <c r="Q663" s="35"/>
      <c r="S663" s="1">
        <f t="shared" si="79"/>
        <v>9</v>
      </c>
    </row>
    <row r="664" spans="3:19" x14ac:dyDescent="0.3">
      <c r="F664" s="1" t="s">
        <v>37</v>
      </c>
      <c r="G664" s="1" t="s">
        <v>36</v>
      </c>
      <c r="H664" s="6">
        <v>38001</v>
      </c>
      <c r="I664" s="1">
        <v>10412</v>
      </c>
      <c r="J664" s="7">
        <v>334.8</v>
      </c>
      <c r="K664" s="1">
        <f t="shared" si="75"/>
        <v>1</v>
      </c>
      <c r="L664" s="1">
        <f t="shared" si="76"/>
        <v>2004</v>
      </c>
      <c r="N664" s="35" t="str">
        <f t="shared" si="77"/>
        <v>01</v>
      </c>
      <c r="O664" s="1" t="str">
        <f t="shared" si="78"/>
        <v>Jan</v>
      </c>
      <c r="P664" s="1" t="str">
        <f t="shared" si="74"/>
        <v>January</v>
      </c>
      <c r="Q664" s="35"/>
      <c r="S664" s="1">
        <f t="shared" si="79"/>
        <v>1</v>
      </c>
    </row>
    <row r="665" spans="3:19" x14ac:dyDescent="0.3">
      <c r="F665" s="1" t="s">
        <v>37</v>
      </c>
      <c r="G665" s="1" t="s">
        <v>38</v>
      </c>
      <c r="H665" s="6">
        <v>38042</v>
      </c>
      <c r="I665" s="1">
        <v>10454</v>
      </c>
      <c r="J665" s="7">
        <v>331.2</v>
      </c>
      <c r="K665" s="1">
        <f t="shared" si="75"/>
        <v>2</v>
      </c>
      <c r="L665" s="1">
        <f t="shared" si="76"/>
        <v>2004</v>
      </c>
      <c r="N665" s="35" t="str">
        <f t="shared" si="77"/>
        <v>02</v>
      </c>
      <c r="O665" s="1" t="str">
        <f t="shared" si="78"/>
        <v>Feb</v>
      </c>
      <c r="P665" s="1" t="str">
        <f t="shared" si="74"/>
        <v>February</v>
      </c>
      <c r="Q665" s="35"/>
      <c r="S665" s="1">
        <f t="shared" si="79"/>
        <v>2</v>
      </c>
    </row>
    <row r="666" spans="3:19" x14ac:dyDescent="0.3">
      <c r="F666" s="1" t="s">
        <v>37</v>
      </c>
      <c r="G666" s="1" t="s">
        <v>35</v>
      </c>
      <c r="H666" s="6">
        <v>38182</v>
      </c>
      <c r="I666" s="1">
        <v>10582</v>
      </c>
      <c r="J666" s="7">
        <v>330</v>
      </c>
      <c r="K666" s="1">
        <f t="shared" si="75"/>
        <v>7</v>
      </c>
      <c r="L666" s="1">
        <f t="shared" si="76"/>
        <v>2004</v>
      </c>
      <c r="N666" s="35" t="str">
        <f t="shared" si="77"/>
        <v>07</v>
      </c>
      <c r="O666" s="1" t="str">
        <f t="shared" si="78"/>
        <v>Jul</v>
      </c>
      <c r="P666" s="1" t="str">
        <f t="shared" si="74"/>
        <v>July</v>
      </c>
      <c r="Q666" s="35"/>
      <c r="S666" s="1">
        <f t="shared" si="79"/>
        <v>7</v>
      </c>
    </row>
    <row r="667" spans="3:19" x14ac:dyDescent="0.3">
      <c r="F667" s="1" t="s">
        <v>37</v>
      </c>
      <c r="G667" s="1" t="s">
        <v>38</v>
      </c>
      <c r="H667" s="6">
        <v>38281</v>
      </c>
      <c r="I667" s="1">
        <v>10702</v>
      </c>
      <c r="J667" s="7">
        <v>330</v>
      </c>
      <c r="K667" s="1">
        <f t="shared" si="75"/>
        <v>10</v>
      </c>
      <c r="L667" s="1">
        <f t="shared" si="76"/>
        <v>2004</v>
      </c>
      <c r="N667" s="35" t="str">
        <f t="shared" si="77"/>
        <v>10</v>
      </c>
      <c r="O667" s="1" t="str">
        <f t="shared" si="78"/>
        <v>Oct</v>
      </c>
      <c r="P667" s="1" t="str">
        <f t="shared" si="74"/>
        <v>October</v>
      </c>
      <c r="Q667" s="35"/>
      <c r="S667" s="1">
        <f t="shared" si="79"/>
        <v>10</v>
      </c>
    </row>
    <row r="668" spans="3:19" x14ac:dyDescent="0.3">
      <c r="F668" s="1" t="s">
        <v>37</v>
      </c>
      <c r="G668" s="1" t="s">
        <v>35</v>
      </c>
      <c r="H668" s="6">
        <v>38457</v>
      </c>
      <c r="I668" s="1">
        <v>11006</v>
      </c>
      <c r="J668" s="7">
        <v>329.69</v>
      </c>
      <c r="K668" s="1">
        <f t="shared" si="75"/>
        <v>4</v>
      </c>
      <c r="L668" s="1">
        <f t="shared" si="76"/>
        <v>2005</v>
      </c>
      <c r="N668" s="35" t="str">
        <f t="shared" si="77"/>
        <v>04</v>
      </c>
      <c r="O668" s="1" t="str">
        <f t="shared" si="78"/>
        <v>Apr</v>
      </c>
      <c r="P668" s="1" t="str">
        <f t="shared" si="74"/>
        <v>April</v>
      </c>
      <c r="Q668" s="35"/>
      <c r="S668" s="1">
        <f t="shared" si="79"/>
        <v>4</v>
      </c>
    </row>
    <row r="669" spans="3:19" x14ac:dyDescent="0.3">
      <c r="F669" s="1" t="s">
        <v>37</v>
      </c>
      <c r="G669" s="1" t="s">
        <v>35</v>
      </c>
      <c r="H669" s="6">
        <v>38450</v>
      </c>
      <c r="I669" s="1">
        <v>11003</v>
      </c>
      <c r="J669" s="7">
        <v>326</v>
      </c>
      <c r="K669" s="1">
        <f t="shared" si="75"/>
        <v>4</v>
      </c>
      <c r="L669" s="1">
        <f t="shared" si="76"/>
        <v>2005</v>
      </c>
      <c r="N669" s="35" t="str">
        <f t="shared" si="77"/>
        <v>04</v>
      </c>
      <c r="O669" s="1" t="str">
        <f t="shared" si="78"/>
        <v>Apr</v>
      </c>
      <c r="P669" s="1" t="str">
        <f t="shared" si="74"/>
        <v>April</v>
      </c>
      <c r="Q669" s="35"/>
      <c r="S669" s="1">
        <f t="shared" si="79"/>
        <v>4</v>
      </c>
    </row>
    <row r="670" spans="3:19" x14ac:dyDescent="0.3">
      <c r="F670" s="1" t="s">
        <v>37</v>
      </c>
      <c r="G670" s="1" t="s">
        <v>35</v>
      </c>
      <c r="H670" s="6">
        <v>38030</v>
      </c>
      <c r="I670" s="1">
        <v>10434</v>
      </c>
      <c r="J670" s="7">
        <v>321.12</v>
      </c>
      <c r="K670" s="1">
        <f t="shared" si="75"/>
        <v>2</v>
      </c>
      <c r="L670" s="1">
        <f t="shared" si="76"/>
        <v>2004</v>
      </c>
      <c r="N670" s="35" t="str">
        <f t="shared" si="77"/>
        <v>02</v>
      </c>
      <c r="O670" s="1" t="str">
        <f t="shared" si="78"/>
        <v>Feb</v>
      </c>
      <c r="P670" s="1" t="str">
        <f t="shared" si="74"/>
        <v>February</v>
      </c>
      <c r="Q670" s="35"/>
      <c r="S670" s="1">
        <f t="shared" si="79"/>
        <v>2</v>
      </c>
    </row>
    <row r="671" spans="3:19" x14ac:dyDescent="0.3">
      <c r="F671" s="1" t="s">
        <v>37</v>
      </c>
      <c r="G671" s="1" t="s">
        <v>35</v>
      </c>
      <c r="H671" s="6">
        <v>38333</v>
      </c>
      <c r="I671" s="1">
        <v>10759</v>
      </c>
      <c r="J671" s="7">
        <v>320</v>
      </c>
      <c r="K671" s="1">
        <f t="shared" si="75"/>
        <v>12</v>
      </c>
      <c r="L671" s="1">
        <f t="shared" si="76"/>
        <v>2004</v>
      </c>
      <c r="N671" s="35" t="str">
        <f t="shared" si="77"/>
        <v>12</v>
      </c>
      <c r="O671" s="1" t="str">
        <f t="shared" si="78"/>
        <v>Dec</v>
      </c>
      <c r="P671" s="1" t="str">
        <f t="shared" si="74"/>
        <v>December</v>
      </c>
      <c r="Q671" s="35"/>
      <c r="S671" s="1">
        <f t="shared" si="79"/>
        <v>12</v>
      </c>
    </row>
    <row r="672" spans="3:19" x14ac:dyDescent="0.3">
      <c r="F672" s="1" t="s">
        <v>37</v>
      </c>
      <c r="G672" s="1" t="s">
        <v>35</v>
      </c>
      <c r="H672" s="6">
        <v>38000</v>
      </c>
      <c r="I672" s="1">
        <v>10409</v>
      </c>
      <c r="J672" s="7">
        <v>319.2</v>
      </c>
      <c r="K672" s="1">
        <f t="shared" si="75"/>
        <v>1</v>
      </c>
      <c r="L672" s="1">
        <f t="shared" si="76"/>
        <v>2004</v>
      </c>
      <c r="N672" s="35" t="str">
        <f t="shared" si="77"/>
        <v>01</v>
      </c>
      <c r="O672" s="1" t="str">
        <f t="shared" si="78"/>
        <v>Jan</v>
      </c>
      <c r="P672" s="1" t="str">
        <f t="shared" si="74"/>
        <v>January</v>
      </c>
      <c r="Q672" s="35"/>
      <c r="S672" s="1">
        <f t="shared" si="79"/>
        <v>1</v>
      </c>
    </row>
    <row r="673" spans="3:19" customFormat="1" x14ac:dyDescent="0.3">
      <c r="C673" s="1"/>
      <c r="D673" s="1"/>
      <c r="E673" s="1"/>
      <c r="F673" s="26" t="s">
        <v>37</v>
      </c>
      <c r="G673" s="26" t="s">
        <v>33</v>
      </c>
      <c r="H673" s="27">
        <v>38312</v>
      </c>
      <c r="I673" s="26">
        <v>10743</v>
      </c>
      <c r="J673" s="28">
        <v>319.2</v>
      </c>
      <c r="K673" s="1">
        <f t="shared" si="75"/>
        <v>11</v>
      </c>
      <c r="L673" s="1">
        <f t="shared" si="76"/>
        <v>2004</v>
      </c>
      <c r="M673" s="1"/>
      <c r="N673" s="35" t="str">
        <f t="shared" si="77"/>
        <v>11</v>
      </c>
      <c r="O673" s="1" t="str">
        <f t="shared" si="78"/>
        <v>Nov</v>
      </c>
      <c r="P673" s="1" t="str">
        <f t="shared" si="74"/>
        <v>November</v>
      </c>
      <c r="S673" s="1">
        <f t="shared" si="79"/>
        <v>11</v>
      </c>
    </row>
    <row r="674" spans="3:19" x14ac:dyDescent="0.3">
      <c r="F674" s="1" t="s">
        <v>37</v>
      </c>
      <c r="G674" s="1" t="s">
        <v>38</v>
      </c>
      <c r="H674" s="6">
        <v>38238</v>
      </c>
      <c r="I674" s="1">
        <v>10652</v>
      </c>
      <c r="J674" s="7">
        <v>318.83999999999997</v>
      </c>
      <c r="K674" s="1">
        <f t="shared" si="75"/>
        <v>9</v>
      </c>
      <c r="L674" s="1">
        <f t="shared" si="76"/>
        <v>2004</v>
      </c>
      <c r="N674" s="35" t="str">
        <f t="shared" si="77"/>
        <v>09</v>
      </c>
      <c r="O674" s="1" t="str">
        <f t="shared" si="78"/>
        <v>Sep</v>
      </c>
      <c r="P674" s="1" t="str">
        <f t="shared" si="74"/>
        <v>September</v>
      </c>
      <c r="Q674" s="35"/>
      <c r="S674" s="1">
        <f t="shared" si="79"/>
        <v>9</v>
      </c>
    </row>
    <row r="675" spans="3:19" customFormat="1" x14ac:dyDescent="0.3">
      <c r="C675" s="1"/>
      <c r="D675" s="1"/>
      <c r="E675" s="1"/>
      <c r="F675" s="26" t="s">
        <v>37</v>
      </c>
      <c r="G675" s="26" t="s">
        <v>33</v>
      </c>
      <c r="H675" s="27">
        <v>38172</v>
      </c>
      <c r="I675" s="26">
        <v>10579</v>
      </c>
      <c r="J675" s="28">
        <v>317.75</v>
      </c>
      <c r="K675" s="1">
        <f t="shared" si="75"/>
        <v>7</v>
      </c>
      <c r="L675" s="1">
        <f t="shared" si="76"/>
        <v>2004</v>
      </c>
      <c r="M675" s="1"/>
      <c r="N675" s="35" t="str">
        <f t="shared" si="77"/>
        <v>07</v>
      </c>
      <c r="O675" s="1" t="str">
        <f t="shared" si="78"/>
        <v>Jul</v>
      </c>
      <c r="P675" s="1" t="str">
        <f t="shared" si="74"/>
        <v>July</v>
      </c>
      <c r="S675" s="1">
        <f t="shared" si="79"/>
        <v>7</v>
      </c>
    </row>
    <row r="676" spans="3:19" customFormat="1" x14ac:dyDescent="0.3">
      <c r="C676" s="1"/>
      <c r="D676" s="1"/>
      <c r="E676" s="1"/>
      <c r="F676" s="1" t="s">
        <v>29</v>
      </c>
      <c r="G676" s="1" t="s">
        <v>31</v>
      </c>
      <c r="H676" s="6">
        <v>38354</v>
      </c>
      <c r="I676" s="1">
        <v>10794</v>
      </c>
      <c r="J676" s="7">
        <v>314.76</v>
      </c>
      <c r="K676" s="1">
        <f t="shared" si="75"/>
        <v>1</v>
      </c>
      <c r="L676" s="1">
        <f t="shared" si="76"/>
        <v>2005</v>
      </c>
      <c r="M676" s="1"/>
      <c r="N676" s="35" t="str">
        <f t="shared" si="77"/>
        <v>01</v>
      </c>
      <c r="O676" s="1" t="str">
        <f t="shared" si="78"/>
        <v>Jan</v>
      </c>
      <c r="P676" s="1" t="str">
        <f t="shared" si="74"/>
        <v>January</v>
      </c>
      <c r="S676" s="1">
        <f t="shared" si="79"/>
        <v>1</v>
      </c>
    </row>
    <row r="677" spans="3:19" x14ac:dyDescent="0.3">
      <c r="F677" s="1" t="s">
        <v>37</v>
      </c>
      <c r="G677" s="1" t="s">
        <v>35</v>
      </c>
      <c r="H677" s="6">
        <v>38170</v>
      </c>
      <c r="I677" s="1">
        <v>10581</v>
      </c>
      <c r="J677" s="7">
        <v>310</v>
      </c>
      <c r="K677" s="1">
        <f t="shared" si="75"/>
        <v>7</v>
      </c>
      <c r="L677" s="1">
        <f t="shared" si="76"/>
        <v>2004</v>
      </c>
      <c r="N677" s="35" t="str">
        <f t="shared" si="77"/>
        <v>07</v>
      </c>
      <c r="O677" s="1" t="str">
        <f t="shared" si="78"/>
        <v>Jul</v>
      </c>
      <c r="P677" s="1" t="str">
        <f t="shared" si="74"/>
        <v>July</v>
      </c>
      <c r="Q677" s="35"/>
      <c r="S677" s="1">
        <f t="shared" si="79"/>
        <v>7</v>
      </c>
    </row>
    <row r="678" spans="3:19" customFormat="1" x14ac:dyDescent="0.3">
      <c r="C678" s="1"/>
      <c r="D678" s="1"/>
      <c r="E678" s="1"/>
      <c r="F678" s="26" t="s">
        <v>29</v>
      </c>
      <c r="G678" s="26" t="s">
        <v>30</v>
      </c>
      <c r="H678" s="27">
        <v>38394</v>
      </c>
      <c r="I678" s="26">
        <v>10874</v>
      </c>
      <c r="J678" s="28">
        <v>310</v>
      </c>
      <c r="K678" s="1">
        <f t="shared" si="75"/>
        <v>2</v>
      </c>
      <c r="L678" s="1">
        <f t="shared" si="76"/>
        <v>2005</v>
      </c>
      <c r="M678" s="1"/>
      <c r="N678" s="35" t="str">
        <f t="shared" si="77"/>
        <v>02</v>
      </c>
      <c r="O678" s="1" t="str">
        <f t="shared" si="78"/>
        <v>Feb</v>
      </c>
      <c r="P678" s="1" t="str">
        <f t="shared" si="74"/>
        <v>February</v>
      </c>
      <c r="S678" s="1">
        <f t="shared" si="79"/>
        <v>2</v>
      </c>
    </row>
    <row r="679" spans="3:19" x14ac:dyDescent="0.3">
      <c r="F679" s="1" t="s">
        <v>37</v>
      </c>
      <c r="G679" s="1" t="s">
        <v>36</v>
      </c>
      <c r="H679" s="6">
        <v>38205</v>
      </c>
      <c r="I679" s="1">
        <v>10610</v>
      </c>
      <c r="J679" s="7">
        <v>299.25</v>
      </c>
      <c r="K679" s="1">
        <f t="shared" si="75"/>
        <v>8</v>
      </c>
      <c r="L679" s="1">
        <f t="shared" si="76"/>
        <v>2004</v>
      </c>
      <c r="N679" s="35" t="str">
        <f t="shared" si="77"/>
        <v>08</v>
      </c>
      <c r="O679" s="1" t="str">
        <f t="shared" si="78"/>
        <v>Aug</v>
      </c>
      <c r="P679" s="1" t="str">
        <f t="shared" si="74"/>
        <v>August</v>
      </c>
      <c r="Q679" s="35"/>
      <c r="S679" s="1">
        <f t="shared" si="79"/>
        <v>8</v>
      </c>
    </row>
    <row r="680" spans="3:19" x14ac:dyDescent="0.3">
      <c r="F680" s="1" t="s">
        <v>37</v>
      </c>
      <c r="G680" s="1" t="s">
        <v>35</v>
      </c>
      <c r="H680" s="6">
        <v>38462</v>
      </c>
      <c r="I680" s="1">
        <v>11004</v>
      </c>
      <c r="J680" s="7">
        <v>295.38</v>
      </c>
      <c r="K680" s="1">
        <f t="shared" si="75"/>
        <v>4</v>
      </c>
      <c r="L680" s="1">
        <f t="shared" si="76"/>
        <v>2005</v>
      </c>
      <c r="N680" s="35" t="str">
        <f t="shared" si="77"/>
        <v>04</v>
      </c>
      <c r="O680" s="1" t="str">
        <f t="shared" si="78"/>
        <v>Apr</v>
      </c>
      <c r="P680" s="1" t="str">
        <f t="shared" si="74"/>
        <v>April</v>
      </c>
      <c r="Q680" s="35"/>
      <c r="S680" s="1">
        <f t="shared" si="79"/>
        <v>4</v>
      </c>
    </row>
    <row r="681" spans="3:19" customFormat="1" x14ac:dyDescent="0.3">
      <c r="C681" s="1"/>
      <c r="D681" s="1"/>
      <c r="E681" s="1"/>
      <c r="F681" s="26" t="s">
        <v>37</v>
      </c>
      <c r="G681" s="26" t="s">
        <v>33</v>
      </c>
      <c r="H681" s="27">
        <v>37842</v>
      </c>
      <c r="I681" s="26">
        <v>10275</v>
      </c>
      <c r="J681" s="28">
        <v>291.83999999999997</v>
      </c>
      <c r="K681" s="1">
        <f t="shared" si="75"/>
        <v>8</v>
      </c>
      <c r="L681" s="1">
        <f t="shared" si="76"/>
        <v>2003</v>
      </c>
      <c r="M681" s="1"/>
      <c r="N681" s="35" t="str">
        <f t="shared" si="77"/>
        <v>08</v>
      </c>
      <c r="O681" s="1" t="str">
        <f t="shared" si="78"/>
        <v>Aug</v>
      </c>
      <c r="P681" s="1" t="str">
        <f t="shared" si="74"/>
        <v>August</v>
      </c>
      <c r="S681" s="1">
        <f t="shared" si="79"/>
        <v>8</v>
      </c>
    </row>
    <row r="682" spans="3:19" customFormat="1" x14ac:dyDescent="0.3">
      <c r="C682" s="1"/>
      <c r="D682" s="1"/>
      <c r="E682" s="1"/>
      <c r="F682" s="1" t="s">
        <v>29</v>
      </c>
      <c r="G682" s="1" t="s">
        <v>31</v>
      </c>
      <c r="H682" s="6">
        <v>38438</v>
      </c>
      <c r="I682" s="1">
        <v>10973</v>
      </c>
      <c r="J682" s="7">
        <v>291.55</v>
      </c>
      <c r="K682" s="1">
        <f t="shared" si="75"/>
        <v>3</v>
      </c>
      <c r="L682" s="1">
        <f t="shared" si="76"/>
        <v>2005</v>
      </c>
      <c r="M682" s="1"/>
      <c r="N682" s="35" t="str">
        <f t="shared" si="77"/>
        <v>03</v>
      </c>
      <c r="O682" s="1" t="str">
        <f t="shared" si="78"/>
        <v>Mar</v>
      </c>
      <c r="P682" s="1" t="str">
        <f t="shared" si="74"/>
        <v>March</v>
      </c>
      <c r="S682" s="1">
        <f t="shared" si="79"/>
        <v>3</v>
      </c>
    </row>
    <row r="683" spans="3:19" customFormat="1" x14ac:dyDescent="0.3">
      <c r="C683" s="1"/>
      <c r="D683" s="1"/>
      <c r="E683" s="1"/>
      <c r="F683" s="1" t="s">
        <v>29</v>
      </c>
      <c r="G683" s="1" t="s">
        <v>31</v>
      </c>
      <c r="H683" s="6">
        <v>37904</v>
      </c>
      <c r="I683" s="1">
        <v>10317</v>
      </c>
      <c r="J683" s="7">
        <v>288</v>
      </c>
      <c r="K683" s="1">
        <f t="shared" si="75"/>
        <v>10</v>
      </c>
      <c r="L683" s="1">
        <f t="shared" si="76"/>
        <v>2003</v>
      </c>
      <c r="M683" s="1"/>
      <c r="N683" s="35" t="str">
        <f t="shared" si="77"/>
        <v>10</v>
      </c>
      <c r="O683" s="1" t="str">
        <f t="shared" si="78"/>
        <v>Oct</v>
      </c>
      <c r="P683" s="1" t="str">
        <f t="shared" si="74"/>
        <v>October</v>
      </c>
      <c r="S683" s="1">
        <f t="shared" si="79"/>
        <v>10</v>
      </c>
    </row>
    <row r="684" spans="3:19" x14ac:dyDescent="0.3">
      <c r="F684" s="1" t="s">
        <v>37</v>
      </c>
      <c r="G684" s="1" t="s">
        <v>38</v>
      </c>
      <c r="H684" s="6">
        <v>38296</v>
      </c>
      <c r="I684" s="1">
        <v>10725</v>
      </c>
      <c r="J684" s="7">
        <v>287.8</v>
      </c>
      <c r="K684" s="1">
        <f t="shared" si="75"/>
        <v>11</v>
      </c>
      <c r="L684" s="1">
        <f t="shared" si="76"/>
        <v>2004</v>
      </c>
      <c r="N684" s="35" t="str">
        <f t="shared" si="77"/>
        <v>11</v>
      </c>
      <c r="O684" s="1" t="str">
        <f t="shared" si="78"/>
        <v>Nov</v>
      </c>
      <c r="P684" s="1" t="str">
        <f t="shared" si="74"/>
        <v>November</v>
      </c>
      <c r="Q684" s="35"/>
      <c r="S684" s="1">
        <f t="shared" si="79"/>
        <v>11</v>
      </c>
    </row>
    <row r="685" spans="3:19" x14ac:dyDescent="0.3">
      <c r="F685" s="1" t="s">
        <v>29</v>
      </c>
      <c r="G685" s="1" t="s">
        <v>39</v>
      </c>
      <c r="H685" s="6">
        <v>37919</v>
      </c>
      <c r="I685" s="1">
        <v>10336</v>
      </c>
      <c r="J685" s="7">
        <v>285.12</v>
      </c>
      <c r="K685" s="1">
        <f t="shared" si="75"/>
        <v>10</v>
      </c>
      <c r="L685" s="1">
        <f t="shared" si="76"/>
        <v>2003</v>
      </c>
      <c r="N685" s="35" t="str">
        <f t="shared" si="77"/>
        <v>10</v>
      </c>
      <c r="O685" s="1" t="str">
        <f t="shared" si="78"/>
        <v>Oct</v>
      </c>
      <c r="P685" s="1" t="str">
        <f t="shared" si="74"/>
        <v>October</v>
      </c>
      <c r="Q685" s="35"/>
      <c r="S685" s="1">
        <f t="shared" si="79"/>
        <v>10</v>
      </c>
    </row>
    <row r="686" spans="3:19" x14ac:dyDescent="0.3">
      <c r="F686" s="1" t="s">
        <v>37</v>
      </c>
      <c r="G686" s="1" t="s">
        <v>38</v>
      </c>
      <c r="H686" s="6">
        <v>38392</v>
      </c>
      <c r="I686" s="1">
        <v>10864</v>
      </c>
      <c r="J686" s="7">
        <v>282</v>
      </c>
      <c r="K686" s="1">
        <f t="shared" si="75"/>
        <v>2</v>
      </c>
      <c r="L686" s="1">
        <f t="shared" si="76"/>
        <v>2005</v>
      </c>
      <c r="N686" s="35" t="str">
        <f t="shared" si="77"/>
        <v>02</v>
      </c>
      <c r="O686" s="1" t="str">
        <f t="shared" si="78"/>
        <v>Feb</v>
      </c>
      <c r="P686" s="1" t="str">
        <f t="shared" si="74"/>
        <v>February</v>
      </c>
      <c r="Q686" s="35"/>
      <c r="S686" s="1">
        <f t="shared" si="79"/>
        <v>2</v>
      </c>
    </row>
    <row r="687" spans="3:19" x14ac:dyDescent="0.3">
      <c r="F687" s="1" t="s">
        <v>37</v>
      </c>
      <c r="G687" s="1" t="s">
        <v>35</v>
      </c>
      <c r="H687" s="6">
        <v>38088</v>
      </c>
      <c r="I687" s="1">
        <v>10495</v>
      </c>
      <c r="J687" s="7">
        <v>278</v>
      </c>
      <c r="K687" s="1">
        <f t="shared" si="75"/>
        <v>4</v>
      </c>
      <c r="L687" s="1">
        <f t="shared" si="76"/>
        <v>2004</v>
      </c>
      <c r="N687" s="35" t="str">
        <f t="shared" si="77"/>
        <v>04</v>
      </c>
      <c r="O687" s="1" t="str">
        <f t="shared" si="78"/>
        <v>Apr</v>
      </c>
      <c r="P687" s="1" t="str">
        <f t="shared" si="74"/>
        <v>April</v>
      </c>
      <c r="Q687" s="35"/>
      <c r="S687" s="1">
        <f t="shared" si="79"/>
        <v>4</v>
      </c>
    </row>
    <row r="688" spans="3:19" customFormat="1" x14ac:dyDescent="0.3">
      <c r="C688" s="1"/>
      <c r="D688" s="1"/>
      <c r="E688" s="1"/>
      <c r="F688" s="26" t="s">
        <v>29</v>
      </c>
      <c r="G688" s="26" t="s">
        <v>31</v>
      </c>
      <c r="H688" s="27">
        <v>38466</v>
      </c>
      <c r="I688" s="26">
        <v>11025</v>
      </c>
      <c r="J688" s="28">
        <v>270</v>
      </c>
      <c r="K688" s="1">
        <f t="shared" si="75"/>
        <v>4</v>
      </c>
      <c r="L688" s="1">
        <f t="shared" si="76"/>
        <v>2005</v>
      </c>
      <c r="M688" s="1"/>
      <c r="N688" s="35" t="str">
        <f t="shared" si="77"/>
        <v>04</v>
      </c>
      <c r="O688" s="1" t="str">
        <f t="shared" si="78"/>
        <v>Apr</v>
      </c>
      <c r="P688" s="1" t="str">
        <f t="shared" si="74"/>
        <v>April</v>
      </c>
      <c r="S688" s="1">
        <f t="shared" si="79"/>
        <v>4</v>
      </c>
    </row>
    <row r="689" spans="3:19" customFormat="1" x14ac:dyDescent="0.3">
      <c r="C689" s="1"/>
      <c r="D689" s="1"/>
      <c r="E689" s="1"/>
      <c r="F689" s="1" t="s">
        <v>37</v>
      </c>
      <c r="G689" s="1" t="s">
        <v>33</v>
      </c>
      <c r="H689" s="6">
        <v>37890</v>
      </c>
      <c r="I689" s="1">
        <v>10311</v>
      </c>
      <c r="J689" s="7">
        <v>268.8</v>
      </c>
      <c r="K689" s="1">
        <f t="shared" si="75"/>
        <v>9</v>
      </c>
      <c r="L689" s="1">
        <f t="shared" si="76"/>
        <v>2003</v>
      </c>
      <c r="M689" s="1"/>
      <c r="N689" s="35" t="str">
        <f t="shared" si="77"/>
        <v>09</v>
      </c>
      <c r="O689" s="1" t="str">
        <f t="shared" si="78"/>
        <v>Sep</v>
      </c>
      <c r="P689" s="1" t="str">
        <f t="shared" si="74"/>
        <v>September</v>
      </c>
      <c r="S689" s="1">
        <f t="shared" si="79"/>
        <v>9</v>
      </c>
    </row>
    <row r="690" spans="3:19" x14ac:dyDescent="0.3">
      <c r="F690" s="1" t="s">
        <v>37</v>
      </c>
      <c r="G690" s="1" t="s">
        <v>35</v>
      </c>
      <c r="H690" s="6">
        <v>38450</v>
      </c>
      <c r="I690" s="1">
        <v>10960</v>
      </c>
      <c r="J690" s="7">
        <v>265.35000000000002</v>
      </c>
      <c r="K690" s="1">
        <f t="shared" si="75"/>
        <v>4</v>
      </c>
      <c r="L690" s="1">
        <f t="shared" si="76"/>
        <v>2005</v>
      </c>
      <c r="N690" s="35" t="str">
        <f t="shared" si="77"/>
        <v>04</v>
      </c>
      <c r="O690" s="1" t="str">
        <f t="shared" si="78"/>
        <v>Apr</v>
      </c>
      <c r="P690" s="1" t="str">
        <f t="shared" si="74"/>
        <v>April</v>
      </c>
      <c r="Q690" s="35"/>
      <c r="S690" s="1">
        <f t="shared" si="79"/>
        <v>4</v>
      </c>
    </row>
    <row r="691" spans="3:19" x14ac:dyDescent="0.3">
      <c r="F691" s="1" t="s">
        <v>37</v>
      </c>
      <c r="G691" s="1" t="s">
        <v>36</v>
      </c>
      <c r="H691" s="6">
        <v>38085</v>
      </c>
      <c r="I691" s="1">
        <v>10491</v>
      </c>
      <c r="J691" s="7">
        <v>259.5</v>
      </c>
      <c r="K691" s="1">
        <f t="shared" si="75"/>
        <v>4</v>
      </c>
      <c r="L691" s="1">
        <f t="shared" si="76"/>
        <v>2004</v>
      </c>
      <c r="N691" s="35" t="str">
        <f t="shared" si="77"/>
        <v>04</v>
      </c>
      <c r="O691" s="1" t="str">
        <f t="shared" si="78"/>
        <v>Apr</v>
      </c>
      <c r="P691" s="1" t="str">
        <f t="shared" si="74"/>
        <v>April</v>
      </c>
      <c r="Q691" s="35"/>
      <c r="S691" s="1">
        <f t="shared" si="79"/>
        <v>4</v>
      </c>
    </row>
    <row r="692" spans="3:19" customFormat="1" x14ac:dyDescent="0.3">
      <c r="C692" s="1"/>
      <c r="D692" s="1"/>
      <c r="E692" s="1"/>
      <c r="F692" s="26" t="s">
        <v>37</v>
      </c>
      <c r="G692" s="26" t="s">
        <v>32</v>
      </c>
      <c r="H692" s="27">
        <v>38319</v>
      </c>
      <c r="I692" s="26">
        <v>10752</v>
      </c>
      <c r="J692" s="28">
        <v>252</v>
      </c>
      <c r="K692" s="1">
        <f t="shared" si="75"/>
        <v>11</v>
      </c>
      <c r="L692" s="1">
        <f t="shared" si="76"/>
        <v>2004</v>
      </c>
      <c r="M692" s="1"/>
      <c r="N692" s="35" t="str">
        <f t="shared" si="77"/>
        <v>11</v>
      </c>
      <c r="O692" s="1" t="str">
        <f t="shared" si="78"/>
        <v>Nov</v>
      </c>
      <c r="P692" s="1" t="str">
        <f t="shared" si="74"/>
        <v>November</v>
      </c>
      <c r="S692" s="1">
        <f t="shared" si="79"/>
        <v>11</v>
      </c>
    </row>
    <row r="693" spans="3:19" x14ac:dyDescent="0.3">
      <c r="F693" s="1" t="s">
        <v>37</v>
      </c>
      <c r="G693" s="1" t="s">
        <v>38</v>
      </c>
      <c r="H693" s="6">
        <v>38437</v>
      </c>
      <c r="I693" s="1">
        <v>10972</v>
      </c>
      <c r="J693" s="7">
        <v>251.5</v>
      </c>
      <c r="K693" s="1">
        <f t="shared" si="75"/>
        <v>3</v>
      </c>
      <c r="L693" s="1">
        <f t="shared" si="76"/>
        <v>2005</v>
      </c>
      <c r="N693" s="35" t="str">
        <f t="shared" si="77"/>
        <v>03</v>
      </c>
      <c r="O693" s="1" t="str">
        <f t="shared" si="78"/>
        <v>Mar</v>
      </c>
      <c r="P693" s="1" t="str">
        <f t="shared" si="74"/>
        <v>March</v>
      </c>
      <c r="Q693" s="35"/>
      <c r="S693" s="1">
        <f t="shared" si="79"/>
        <v>3</v>
      </c>
    </row>
    <row r="694" spans="3:19" x14ac:dyDescent="0.3">
      <c r="F694" s="1" t="s">
        <v>37</v>
      </c>
      <c r="G694" s="1" t="s">
        <v>36</v>
      </c>
      <c r="H694" s="6">
        <v>38382</v>
      </c>
      <c r="I694" s="1">
        <v>10824</v>
      </c>
      <c r="J694" s="7">
        <v>250.8</v>
      </c>
      <c r="K694" s="1">
        <f t="shared" si="75"/>
        <v>1</v>
      </c>
      <c r="L694" s="1">
        <f t="shared" si="76"/>
        <v>2005</v>
      </c>
      <c r="N694" s="35" t="str">
        <f t="shared" si="77"/>
        <v>01</v>
      </c>
      <c r="O694" s="1" t="str">
        <f t="shared" si="78"/>
        <v>Jan</v>
      </c>
      <c r="P694" s="1" t="str">
        <f t="shared" si="74"/>
        <v>January</v>
      </c>
      <c r="Q694" s="35"/>
      <c r="S694" s="1">
        <f t="shared" si="79"/>
        <v>1</v>
      </c>
    </row>
    <row r="695" spans="3:19" x14ac:dyDescent="0.3">
      <c r="F695" s="1" t="s">
        <v>37</v>
      </c>
      <c r="G695" s="1" t="s">
        <v>38</v>
      </c>
      <c r="H695" s="6">
        <v>38459</v>
      </c>
      <c r="I695" s="1">
        <v>10980</v>
      </c>
      <c r="J695" s="7">
        <v>248</v>
      </c>
      <c r="K695" s="1">
        <f t="shared" si="75"/>
        <v>4</v>
      </c>
      <c r="L695" s="1">
        <f t="shared" si="76"/>
        <v>2005</v>
      </c>
      <c r="N695" s="35" t="str">
        <f t="shared" si="77"/>
        <v>04</v>
      </c>
      <c r="O695" s="1" t="str">
        <f t="shared" si="78"/>
        <v>Apr</v>
      </c>
      <c r="P695" s="1" t="str">
        <f t="shared" si="74"/>
        <v>April</v>
      </c>
      <c r="Q695" s="35"/>
      <c r="S695" s="1">
        <f t="shared" si="79"/>
        <v>4</v>
      </c>
    </row>
    <row r="696" spans="3:19" customFormat="1" x14ac:dyDescent="0.3">
      <c r="C696" s="1"/>
      <c r="D696" s="1"/>
      <c r="E696" s="1"/>
      <c r="F696" s="26" t="s">
        <v>29</v>
      </c>
      <c r="G696" s="26" t="s">
        <v>31</v>
      </c>
      <c r="H696" s="27">
        <v>38036</v>
      </c>
      <c r="I696" s="26">
        <v>10446</v>
      </c>
      <c r="J696" s="28">
        <v>246.24</v>
      </c>
      <c r="K696" s="1">
        <f t="shared" si="75"/>
        <v>2</v>
      </c>
      <c r="L696" s="1">
        <f t="shared" si="76"/>
        <v>2004</v>
      </c>
      <c r="M696" s="1"/>
      <c r="N696" s="35" t="str">
        <f t="shared" si="77"/>
        <v>02</v>
      </c>
      <c r="O696" s="1" t="str">
        <f t="shared" si="78"/>
        <v>Feb</v>
      </c>
      <c r="P696" s="1" t="str">
        <f t="shared" si="74"/>
        <v>February</v>
      </c>
      <c r="S696" s="1">
        <f t="shared" si="79"/>
        <v>2</v>
      </c>
    </row>
    <row r="697" spans="3:19" x14ac:dyDescent="0.3">
      <c r="F697" s="1" t="s">
        <v>37</v>
      </c>
      <c r="G697" s="1" t="s">
        <v>38</v>
      </c>
      <c r="H697" s="6">
        <v>38429</v>
      </c>
      <c r="I697" s="1">
        <v>10945</v>
      </c>
      <c r="J697" s="7">
        <v>245</v>
      </c>
      <c r="K697" s="1">
        <f t="shared" si="75"/>
        <v>3</v>
      </c>
      <c r="L697" s="1">
        <f t="shared" si="76"/>
        <v>2005</v>
      </c>
      <c r="N697" s="35" t="str">
        <f t="shared" si="77"/>
        <v>03</v>
      </c>
      <c r="O697" s="1" t="str">
        <f t="shared" si="78"/>
        <v>Mar</v>
      </c>
      <c r="P697" s="1" t="str">
        <f t="shared" si="74"/>
        <v>March</v>
      </c>
      <c r="Q697" s="35"/>
      <c r="S697" s="1">
        <f t="shared" si="79"/>
        <v>3</v>
      </c>
    </row>
    <row r="698" spans="3:19" customFormat="1" x14ac:dyDescent="0.3">
      <c r="C698" s="1"/>
      <c r="D698" s="1"/>
      <c r="E698" s="1"/>
      <c r="F698" s="26" t="s">
        <v>37</v>
      </c>
      <c r="G698" s="26" t="s">
        <v>32</v>
      </c>
      <c r="H698" s="27">
        <v>38457</v>
      </c>
      <c r="I698" s="26">
        <v>11014</v>
      </c>
      <c r="J698" s="28">
        <v>243.18</v>
      </c>
      <c r="K698" s="1">
        <f t="shared" si="75"/>
        <v>4</v>
      </c>
      <c r="L698" s="1">
        <f t="shared" si="76"/>
        <v>2005</v>
      </c>
      <c r="M698" s="1"/>
      <c r="N698" s="35" t="str">
        <f t="shared" si="77"/>
        <v>04</v>
      </c>
      <c r="O698" s="1" t="str">
        <f t="shared" si="78"/>
        <v>Apr</v>
      </c>
      <c r="P698" s="1" t="str">
        <f t="shared" si="74"/>
        <v>April</v>
      </c>
      <c r="S698" s="1">
        <f t="shared" si="79"/>
        <v>4</v>
      </c>
    </row>
    <row r="699" spans="3:19" x14ac:dyDescent="0.3">
      <c r="F699" s="1" t="s">
        <v>37</v>
      </c>
      <c r="G699" s="1" t="s">
        <v>36</v>
      </c>
      <c r="H699" s="6">
        <v>37898</v>
      </c>
      <c r="I699" s="1">
        <v>10318</v>
      </c>
      <c r="J699" s="7">
        <v>240.4</v>
      </c>
      <c r="K699" s="1">
        <f t="shared" si="75"/>
        <v>10</v>
      </c>
      <c r="L699" s="1">
        <f t="shared" si="76"/>
        <v>2003</v>
      </c>
      <c r="N699" s="35" t="str">
        <f t="shared" si="77"/>
        <v>10</v>
      </c>
      <c r="O699" s="1" t="str">
        <f t="shared" si="78"/>
        <v>Oct</v>
      </c>
      <c r="P699" s="1" t="str">
        <f t="shared" si="74"/>
        <v>October</v>
      </c>
      <c r="Q699" s="35"/>
      <c r="S699" s="1">
        <f t="shared" si="79"/>
        <v>10</v>
      </c>
    </row>
    <row r="700" spans="3:19" x14ac:dyDescent="0.3">
      <c r="F700" s="1" t="s">
        <v>37</v>
      </c>
      <c r="G700" s="1" t="s">
        <v>35</v>
      </c>
      <c r="H700" s="6">
        <v>38140</v>
      </c>
      <c r="I700" s="1">
        <v>10548</v>
      </c>
      <c r="J700" s="7">
        <v>240.1</v>
      </c>
      <c r="K700" s="1">
        <f t="shared" si="75"/>
        <v>6</v>
      </c>
      <c r="L700" s="1">
        <f t="shared" si="76"/>
        <v>2004</v>
      </c>
      <c r="N700" s="35" t="str">
        <f t="shared" si="77"/>
        <v>06</v>
      </c>
      <c r="O700" s="1" t="str">
        <f t="shared" si="78"/>
        <v>Jun</v>
      </c>
      <c r="P700" s="1" t="str">
        <f t="shared" si="74"/>
        <v>June</v>
      </c>
      <c r="Q700" s="35"/>
      <c r="S700" s="1">
        <f t="shared" si="79"/>
        <v>6</v>
      </c>
    </row>
    <row r="701" spans="3:19" customFormat="1" x14ac:dyDescent="0.3">
      <c r="C701" s="1"/>
      <c r="D701" s="1"/>
      <c r="E701" s="1"/>
      <c r="F701" s="26" t="s">
        <v>37</v>
      </c>
      <c r="G701" s="26" t="s">
        <v>33</v>
      </c>
      <c r="H701" s="27">
        <v>38120</v>
      </c>
      <c r="I701" s="26">
        <v>10508</v>
      </c>
      <c r="J701" s="28">
        <v>240</v>
      </c>
      <c r="K701" s="1">
        <f t="shared" si="75"/>
        <v>5</v>
      </c>
      <c r="L701" s="1">
        <f t="shared" si="76"/>
        <v>2004</v>
      </c>
      <c r="M701" s="1"/>
      <c r="N701" s="35" t="str">
        <f t="shared" si="77"/>
        <v>05</v>
      </c>
      <c r="O701" s="1" t="str">
        <f t="shared" si="78"/>
        <v>May</v>
      </c>
      <c r="P701" s="1" t="str">
        <f t="shared" si="74"/>
        <v>May</v>
      </c>
      <c r="S701" s="1">
        <f t="shared" si="79"/>
        <v>5</v>
      </c>
    </row>
    <row r="702" spans="3:19" x14ac:dyDescent="0.3">
      <c r="F702" s="1" t="s">
        <v>37</v>
      </c>
      <c r="G702" s="1" t="s">
        <v>35</v>
      </c>
      <c r="H702" s="6">
        <v>38308</v>
      </c>
      <c r="I702" s="1">
        <v>10739</v>
      </c>
      <c r="J702" s="7">
        <v>240</v>
      </c>
      <c r="K702" s="1">
        <f t="shared" si="75"/>
        <v>11</v>
      </c>
      <c r="L702" s="1">
        <f t="shared" si="76"/>
        <v>2004</v>
      </c>
      <c r="N702" s="35" t="str">
        <f t="shared" si="77"/>
        <v>11</v>
      </c>
      <c r="O702" s="1" t="str">
        <f t="shared" si="78"/>
        <v>Nov</v>
      </c>
      <c r="P702" s="1" t="str">
        <f t="shared" si="74"/>
        <v>November</v>
      </c>
      <c r="Q702" s="35"/>
      <c r="S702" s="1">
        <f t="shared" si="79"/>
        <v>11</v>
      </c>
    </row>
    <row r="703" spans="3:19" customFormat="1" x14ac:dyDescent="0.3">
      <c r="C703" s="1"/>
      <c r="D703" s="1"/>
      <c r="E703" s="1"/>
      <c r="F703" s="26" t="s">
        <v>29</v>
      </c>
      <c r="G703" s="26" t="s">
        <v>31</v>
      </c>
      <c r="H703" s="27">
        <v>38368</v>
      </c>
      <c r="I703" s="26">
        <v>10822</v>
      </c>
      <c r="J703" s="28">
        <v>237.9</v>
      </c>
      <c r="K703" s="1">
        <f t="shared" si="75"/>
        <v>1</v>
      </c>
      <c r="L703" s="1">
        <f t="shared" si="76"/>
        <v>2005</v>
      </c>
      <c r="M703" s="1"/>
      <c r="N703" s="35" t="str">
        <f t="shared" si="77"/>
        <v>01</v>
      </c>
      <c r="O703" s="1" t="str">
        <f t="shared" si="78"/>
        <v>Jan</v>
      </c>
      <c r="P703" s="1" t="str">
        <f t="shared" si="74"/>
        <v>January</v>
      </c>
      <c r="S703" s="1">
        <f t="shared" si="79"/>
        <v>1</v>
      </c>
    </row>
    <row r="704" spans="3:19" x14ac:dyDescent="0.3">
      <c r="F704" s="1" t="s">
        <v>37</v>
      </c>
      <c r="G704" s="1" t="s">
        <v>36</v>
      </c>
      <c r="H704" s="6">
        <v>38338</v>
      </c>
      <c r="I704" s="1">
        <v>10770</v>
      </c>
      <c r="J704" s="7">
        <v>236.25</v>
      </c>
      <c r="K704" s="1">
        <f t="shared" si="75"/>
        <v>12</v>
      </c>
      <c r="L704" s="1">
        <f t="shared" si="76"/>
        <v>2004</v>
      </c>
      <c r="N704" s="35" t="str">
        <f t="shared" si="77"/>
        <v>12</v>
      </c>
      <c r="O704" s="1" t="str">
        <f t="shared" si="78"/>
        <v>Dec</v>
      </c>
      <c r="P704" s="1" t="str">
        <f t="shared" si="74"/>
        <v>December</v>
      </c>
      <c r="Q704" s="35"/>
      <c r="S704" s="1">
        <f t="shared" si="79"/>
        <v>12</v>
      </c>
    </row>
    <row r="705" spans="3:19" x14ac:dyDescent="0.3">
      <c r="F705" s="1" t="s">
        <v>37</v>
      </c>
      <c r="G705" s="1" t="s">
        <v>36</v>
      </c>
      <c r="H705" s="6">
        <v>38057</v>
      </c>
      <c r="I705" s="1">
        <v>10467</v>
      </c>
      <c r="J705" s="7">
        <v>235.2</v>
      </c>
      <c r="K705" s="1">
        <f t="shared" si="75"/>
        <v>3</v>
      </c>
      <c r="L705" s="1">
        <f t="shared" si="76"/>
        <v>2004</v>
      </c>
      <c r="N705" s="35" t="str">
        <f t="shared" si="77"/>
        <v>03</v>
      </c>
      <c r="O705" s="1" t="str">
        <f t="shared" si="78"/>
        <v>Mar</v>
      </c>
      <c r="P705" s="1" t="str">
        <f t="shared" si="74"/>
        <v>March</v>
      </c>
      <c r="Q705" s="35"/>
      <c r="S705" s="1">
        <f t="shared" si="79"/>
        <v>3</v>
      </c>
    </row>
    <row r="706" spans="3:19" customFormat="1" x14ac:dyDescent="0.3">
      <c r="C706" s="1"/>
      <c r="D706" s="1"/>
      <c r="E706" s="1"/>
      <c r="F706" s="26" t="s">
        <v>37</v>
      </c>
      <c r="G706" s="26" t="s">
        <v>33</v>
      </c>
      <c r="H706" s="27">
        <v>38197</v>
      </c>
      <c r="I706" s="26">
        <v>10604</v>
      </c>
      <c r="J706" s="28">
        <v>230.85</v>
      </c>
      <c r="K706" s="1">
        <f t="shared" si="75"/>
        <v>7</v>
      </c>
      <c r="L706" s="1">
        <f t="shared" si="76"/>
        <v>2004</v>
      </c>
      <c r="M706" s="1"/>
      <c r="N706" s="35" t="str">
        <f t="shared" si="77"/>
        <v>07</v>
      </c>
      <c r="O706" s="1" t="str">
        <f t="shared" si="78"/>
        <v>Jul</v>
      </c>
      <c r="P706" s="1" t="str">
        <f t="shared" ref="P706:P769" si="80">TEXT(H706, "mmmm")</f>
        <v>July</v>
      </c>
      <c r="S706" s="1">
        <f t="shared" si="79"/>
        <v>7</v>
      </c>
    </row>
    <row r="707" spans="3:19" customFormat="1" x14ac:dyDescent="0.3">
      <c r="C707" s="1"/>
      <c r="D707" s="1"/>
      <c r="E707" s="1"/>
      <c r="F707" s="1" t="s">
        <v>37</v>
      </c>
      <c r="G707" s="1" t="s">
        <v>33</v>
      </c>
      <c r="H707" s="6">
        <v>38067</v>
      </c>
      <c r="I707" s="1">
        <v>10473</v>
      </c>
      <c r="J707" s="7">
        <v>230.4</v>
      </c>
      <c r="K707" s="1">
        <f t="shared" ref="K707:K770" si="81">MONTH(H707)</f>
        <v>3</v>
      </c>
      <c r="L707" s="1">
        <f t="shared" ref="L707:L770" si="82">YEAR(H707)</f>
        <v>2004</v>
      </c>
      <c r="M707" s="1"/>
      <c r="N707" s="35" t="str">
        <f t="shared" ref="N707:N770" si="83">TEXT(H707, "MM")</f>
        <v>03</v>
      </c>
      <c r="O707" s="1" t="str">
        <f t="shared" ref="O707:O770" si="84">TEXT(H707, "mmm")</f>
        <v>Mar</v>
      </c>
      <c r="P707" s="1" t="str">
        <f t="shared" si="80"/>
        <v>March</v>
      </c>
      <c r="S707" s="1">
        <f t="shared" ref="S707:S770" si="85">MONTH(DATEVALUE(P707 &amp; 1))</f>
        <v>3</v>
      </c>
    </row>
    <row r="708" spans="3:19" x14ac:dyDescent="0.3">
      <c r="F708" s="1" t="s">
        <v>37</v>
      </c>
      <c r="G708" s="1" t="s">
        <v>38</v>
      </c>
      <c r="H708" s="6">
        <v>38309</v>
      </c>
      <c r="I708" s="1">
        <v>10741</v>
      </c>
      <c r="J708" s="7">
        <v>228</v>
      </c>
      <c r="K708" s="1">
        <f t="shared" si="81"/>
        <v>11</v>
      </c>
      <c r="L708" s="1">
        <f t="shared" si="82"/>
        <v>2004</v>
      </c>
      <c r="N708" s="35" t="str">
        <f t="shared" si="83"/>
        <v>11</v>
      </c>
      <c r="O708" s="1" t="str">
        <f t="shared" si="84"/>
        <v>Nov</v>
      </c>
      <c r="P708" s="1" t="str">
        <f t="shared" si="80"/>
        <v>November</v>
      </c>
      <c r="Q708" s="35"/>
      <c r="S708" s="1">
        <f t="shared" si="85"/>
        <v>11</v>
      </c>
    </row>
    <row r="709" spans="3:19" x14ac:dyDescent="0.3">
      <c r="F709" s="1" t="s">
        <v>29</v>
      </c>
      <c r="G709" s="1" t="s">
        <v>39</v>
      </c>
      <c r="H709" s="6">
        <v>38347</v>
      </c>
      <c r="I709" s="1">
        <v>10775</v>
      </c>
      <c r="J709" s="7">
        <v>228</v>
      </c>
      <c r="K709" s="1">
        <f t="shared" si="81"/>
        <v>12</v>
      </c>
      <c r="L709" s="1">
        <f t="shared" si="82"/>
        <v>2004</v>
      </c>
      <c r="N709" s="35" t="str">
        <f t="shared" si="83"/>
        <v>12</v>
      </c>
      <c r="O709" s="1" t="str">
        <f t="shared" si="84"/>
        <v>Dec</v>
      </c>
      <c r="P709" s="1" t="str">
        <f t="shared" si="80"/>
        <v>December</v>
      </c>
      <c r="Q709" s="35"/>
      <c r="S709" s="1">
        <f t="shared" si="85"/>
        <v>12</v>
      </c>
    </row>
    <row r="710" spans="3:19" x14ac:dyDescent="0.3">
      <c r="F710" s="1" t="s">
        <v>37</v>
      </c>
      <c r="G710" s="1" t="s">
        <v>36</v>
      </c>
      <c r="H710" s="6">
        <v>38109</v>
      </c>
      <c r="I710" s="1">
        <v>10521</v>
      </c>
      <c r="J710" s="7">
        <v>225.5</v>
      </c>
      <c r="K710" s="1">
        <f t="shared" si="81"/>
        <v>5</v>
      </c>
      <c r="L710" s="1">
        <f t="shared" si="82"/>
        <v>2004</v>
      </c>
      <c r="N710" s="35" t="str">
        <f t="shared" si="83"/>
        <v>05</v>
      </c>
      <c r="O710" s="1" t="str">
        <f t="shared" si="84"/>
        <v>May</v>
      </c>
      <c r="P710" s="1" t="str">
        <f t="shared" si="80"/>
        <v>May</v>
      </c>
      <c r="Q710" s="35"/>
      <c r="S710" s="1">
        <f t="shared" si="85"/>
        <v>5</v>
      </c>
    </row>
    <row r="711" spans="3:19" customFormat="1" x14ac:dyDescent="0.3">
      <c r="C711" s="1"/>
      <c r="D711" s="1"/>
      <c r="E711" s="1"/>
      <c r="F711" s="26" t="s">
        <v>37</v>
      </c>
      <c r="G711" s="26" t="s">
        <v>32</v>
      </c>
      <c r="H711" s="27">
        <v>38003</v>
      </c>
      <c r="I711" s="26">
        <v>10414</v>
      </c>
      <c r="J711" s="28">
        <v>224.83</v>
      </c>
      <c r="K711" s="1">
        <f t="shared" si="81"/>
        <v>1</v>
      </c>
      <c r="L711" s="1">
        <f t="shared" si="82"/>
        <v>2004</v>
      </c>
      <c r="M711" s="1"/>
      <c r="N711" s="35" t="str">
        <f t="shared" si="83"/>
        <v>01</v>
      </c>
      <c r="O711" s="1" t="str">
        <f t="shared" si="84"/>
        <v>Jan</v>
      </c>
      <c r="P711" s="1" t="str">
        <f t="shared" si="80"/>
        <v>January</v>
      </c>
      <c r="S711" s="1">
        <f t="shared" si="85"/>
        <v>1</v>
      </c>
    </row>
    <row r="712" spans="3:19" x14ac:dyDescent="0.3">
      <c r="F712" s="1" t="s">
        <v>29</v>
      </c>
      <c r="G712" s="1" t="s">
        <v>39</v>
      </c>
      <c r="H712" s="6">
        <v>38373</v>
      </c>
      <c r="I712" s="1">
        <v>10777</v>
      </c>
      <c r="J712" s="7">
        <v>224</v>
      </c>
      <c r="K712" s="1">
        <f t="shared" si="81"/>
        <v>1</v>
      </c>
      <c r="L712" s="1">
        <f t="shared" si="82"/>
        <v>2005</v>
      </c>
      <c r="N712" s="35" t="str">
        <f t="shared" si="83"/>
        <v>01</v>
      </c>
      <c r="O712" s="1" t="str">
        <f t="shared" si="84"/>
        <v>Jan</v>
      </c>
      <c r="P712" s="1" t="str">
        <f t="shared" si="80"/>
        <v>January</v>
      </c>
      <c r="Q712" s="35"/>
      <c r="S712" s="1">
        <f t="shared" si="85"/>
        <v>1</v>
      </c>
    </row>
    <row r="713" spans="3:19" customFormat="1" x14ac:dyDescent="0.3">
      <c r="C713" s="1"/>
      <c r="D713" s="1"/>
      <c r="E713" s="1"/>
      <c r="F713" s="26" t="s">
        <v>29</v>
      </c>
      <c r="G713" s="26" t="s">
        <v>34</v>
      </c>
      <c r="H713" s="27">
        <v>38466</v>
      </c>
      <c r="I713" s="26">
        <v>10970</v>
      </c>
      <c r="J713" s="28">
        <v>224</v>
      </c>
      <c r="K713" s="1">
        <f t="shared" si="81"/>
        <v>4</v>
      </c>
      <c r="L713" s="1">
        <f t="shared" si="82"/>
        <v>2005</v>
      </c>
      <c r="M713" s="1"/>
      <c r="N713" s="35" t="str">
        <f t="shared" si="83"/>
        <v>04</v>
      </c>
      <c r="O713" s="1" t="str">
        <f t="shared" si="84"/>
        <v>Apr</v>
      </c>
      <c r="P713" s="1" t="str">
        <f t="shared" si="80"/>
        <v>April</v>
      </c>
      <c r="S713" s="1">
        <f t="shared" si="85"/>
        <v>4</v>
      </c>
    </row>
    <row r="714" spans="3:19" x14ac:dyDescent="0.3">
      <c r="F714" s="1" t="s">
        <v>37</v>
      </c>
      <c r="G714" s="1" t="s">
        <v>35</v>
      </c>
      <c r="H714" s="6">
        <v>38427</v>
      </c>
      <c r="I714" s="1">
        <v>10947</v>
      </c>
      <c r="J714" s="7">
        <v>220</v>
      </c>
      <c r="K714" s="1">
        <f t="shared" si="81"/>
        <v>3</v>
      </c>
      <c r="L714" s="1">
        <f t="shared" si="82"/>
        <v>2005</v>
      </c>
      <c r="N714" s="35" t="str">
        <f t="shared" si="83"/>
        <v>03</v>
      </c>
      <c r="O714" s="1" t="str">
        <f t="shared" si="84"/>
        <v>Mar</v>
      </c>
      <c r="P714" s="1" t="str">
        <f t="shared" si="80"/>
        <v>March</v>
      </c>
      <c r="Q714" s="35"/>
      <c r="S714" s="1">
        <f t="shared" si="85"/>
        <v>3</v>
      </c>
    </row>
    <row r="715" spans="3:19" x14ac:dyDescent="0.3">
      <c r="F715" s="1" t="s">
        <v>37</v>
      </c>
      <c r="G715" s="1" t="s">
        <v>38</v>
      </c>
      <c r="H715" s="6">
        <v>38059</v>
      </c>
      <c r="I715" s="1">
        <v>10466</v>
      </c>
      <c r="J715" s="7">
        <v>216</v>
      </c>
      <c r="K715" s="1">
        <f t="shared" si="81"/>
        <v>3</v>
      </c>
      <c r="L715" s="1">
        <f t="shared" si="82"/>
        <v>2004</v>
      </c>
      <c r="N715" s="35" t="str">
        <f t="shared" si="83"/>
        <v>03</v>
      </c>
      <c r="O715" s="1" t="str">
        <f t="shared" si="84"/>
        <v>Mar</v>
      </c>
      <c r="P715" s="1" t="str">
        <f t="shared" si="80"/>
        <v>March</v>
      </c>
      <c r="Q715" s="35"/>
      <c r="S715" s="1">
        <f t="shared" si="85"/>
        <v>3</v>
      </c>
    </row>
    <row r="716" spans="3:19" x14ac:dyDescent="0.3">
      <c r="F716" s="1" t="s">
        <v>37</v>
      </c>
      <c r="G716" s="1" t="s">
        <v>38</v>
      </c>
      <c r="H716" s="6">
        <v>38399</v>
      </c>
      <c r="I716" s="1">
        <v>10840</v>
      </c>
      <c r="J716" s="7">
        <v>211.2</v>
      </c>
      <c r="K716" s="1">
        <f t="shared" si="81"/>
        <v>2</v>
      </c>
      <c r="L716" s="1">
        <f t="shared" si="82"/>
        <v>2005</v>
      </c>
      <c r="N716" s="35" t="str">
        <f t="shared" si="83"/>
        <v>02</v>
      </c>
      <c r="O716" s="1" t="str">
        <f t="shared" si="84"/>
        <v>Feb</v>
      </c>
      <c r="P716" s="1" t="str">
        <f t="shared" si="80"/>
        <v>February</v>
      </c>
      <c r="Q716" s="35"/>
      <c r="S716" s="1">
        <f t="shared" si="85"/>
        <v>2</v>
      </c>
    </row>
    <row r="717" spans="3:19" x14ac:dyDescent="0.3">
      <c r="F717" s="1" t="s">
        <v>37</v>
      </c>
      <c r="G717" s="1" t="s">
        <v>36</v>
      </c>
      <c r="H717" s="6">
        <v>38164</v>
      </c>
      <c r="I717" s="1">
        <v>10545</v>
      </c>
      <c r="J717" s="7">
        <v>210</v>
      </c>
      <c r="K717" s="1">
        <f t="shared" si="81"/>
        <v>6</v>
      </c>
      <c r="L717" s="1">
        <f t="shared" si="82"/>
        <v>2004</v>
      </c>
      <c r="N717" s="35" t="str">
        <f t="shared" si="83"/>
        <v>06</v>
      </c>
      <c r="O717" s="1" t="str">
        <f t="shared" si="84"/>
        <v>Jun</v>
      </c>
      <c r="P717" s="1" t="str">
        <f t="shared" si="80"/>
        <v>June</v>
      </c>
      <c r="Q717" s="35"/>
      <c r="S717" s="1">
        <f t="shared" si="85"/>
        <v>6</v>
      </c>
    </row>
    <row r="718" spans="3:19" customFormat="1" x14ac:dyDescent="0.3">
      <c r="C718" s="1"/>
      <c r="D718" s="1"/>
      <c r="E718" s="1"/>
      <c r="F718" s="26" t="s">
        <v>29</v>
      </c>
      <c r="G718" s="26" t="s">
        <v>30</v>
      </c>
      <c r="H718" s="27">
        <v>38471</v>
      </c>
      <c r="I718" s="26">
        <v>11043</v>
      </c>
      <c r="J718" s="28">
        <v>210</v>
      </c>
      <c r="K718" s="1">
        <f t="shared" si="81"/>
        <v>4</v>
      </c>
      <c r="L718" s="1">
        <f t="shared" si="82"/>
        <v>2005</v>
      </c>
      <c r="M718" s="1"/>
      <c r="N718" s="35" t="str">
        <f t="shared" si="83"/>
        <v>04</v>
      </c>
      <c r="O718" s="1" t="str">
        <f t="shared" si="84"/>
        <v>Apr</v>
      </c>
      <c r="P718" s="1" t="str">
        <f t="shared" si="80"/>
        <v>April</v>
      </c>
      <c r="S718" s="1">
        <f t="shared" si="85"/>
        <v>4</v>
      </c>
    </row>
    <row r="719" spans="3:19" x14ac:dyDescent="0.3">
      <c r="F719" s="1" t="s">
        <v>29</v>
      </c>
      <c r="G719" s="1" t="s">
        <v>39</v>
      </c>
      <c r="H719" s="6">
        <v>38108</v>
      </c>
      <c r="I719" s="1">
        <v>10520</v>
      </c>
      <c r="J719" s="7">
        <v>200</v>
      </c>
      <c r="K719" s="1">
        <f t="shared" si="81"/>
        <v>5</v>
      </c>
      <c r="L719" s="1">
        <f t="shared" si="82"/>
        <v>2004</v>
      </c>
      <c r="N719" s="35" t="str">
        <f t="shared" si="83"/>
        <v>05</v>
      </c>
      <c r="O719" s="1" t="str">
        <f t="shared" si="84"/>
        <v>May</v>
      </c>
      <c r="P719" s="1" t="str">
        <f t="shared" si="80"/>
        <v>May</v>
      </c>
      <c r="Q719" s="35"/>
      <c r="S719" s="1">
        <f t="shared" si="85"/>
        <v>5</v>
      </c>
    </row>
    <row r="720" spans="3:19" x14ac:dyDescent="0.3">
      <c r="F720" s="1" t="s">
        <v>29</v>
      </c>
      <c r="G720" s="1" t="s">
        <v>39</v>
      </c>
      <c r="H720" s="6">
        <v>38021</v>
      </c>
      <c r="I720" s="1">
        <v>10428</v>
      </c>
      <c r="J720" s="7">
        <v>192</v>
      </c>
      <c r="K720" s="1">
        <f t="shared" si="81"/>
        <v>2</v>
      </c>
      <c r="L720" s="1">
        <f t="shared" si="82"/>
        <v>2004</v>
      </c>
      <c r="N720" s="35" t="str">
        <f t="shared" si="83"/>
        <v>02</v>
      </c>
      <c r="O720" s="1" t="str">
        <f t="shared" si="84"/>
        <v>Feb</v>
      </c>
      <c r="P720" s="1" t="str">
        <f t="shared" si="80"/>
        <v>February</v>
      </c>
      <c r="Q720" s="35"/>
      <c r="S720" s="1">
        <f t="shared" si="85"/>
        <v>2</v>
      </c>
    </row>
    <row r="721" spans="3:19" x14ac:dyDescent="0.3">
      <c r="F721" s="1" t="s">
        <v>37</v>
      </c>
      <c r="G721" s="1" t="s">
        <v>35</v>
      </c>
      <c r="H721" s="6">
        <v>38360</v>
      </c>
      <c r="I721" s="1">
        <v>10793</v>
      </c>
      <c r="J721" s="7">
        <v>191.1</v>
      </c>
      <c r="K721" s="1">
        <f t="shared" si="81"/>
        <v>1</v>
      </c>
      <c r="L721" s="1">
        <f t="shared" si="82"/>
        <v>2005</v>
      </c>
      <c r="N721" s="35" t="str">
        <f t="shared" si="83"/>
        <v>01</v>
      </c>
      <c r="O721" s="1" t="str">
        <f t="shared" si="84"/>
        <v>Jan</v>
      </c>
      <c r="P721" s="1" t="str">
        <f t="shared" si="80"/>
        <v>January</v>
      </c>
      <c r="Q721" s="35"/>
      <c r="S721" s="1">
        <f t="shared" si="85"/>
        <v>1</v>
      </c>
    </row>
    <row r="722" spans="3:19" x14ac:dyDescent="0.3">
      <c r="F722" s="1" t="s">
        <v>29</v>
      </c>
      <c r="G722" s="1" t="s">
        <v>39</v>
      </c>
      <c r="H722" s="6">
        <v>38084</v>
      </c>
      <c r="I722" s="1">
        <v>10496</v>
      </c>
      <c r="J722" s="7">
        <v>190</v>
      </c>
      <c r="K722" s="1">
        <f t="shared" si="81"/>
        <v>4</v>
      </c>
      <c r="L722" s="1">
        <f t="shared" si="82"/>
        <v>2004</v>
      </c>
      <c r="N722" s="35" t="str">
        <f t="shared" si="83"/>
        <v>04</v>
      </c>
      <c r="O722" s="1" t="str">
        <f t="shared" si="84"/>
        <v>Apr</v>
      </c>
      <c r="P722" s="1" t="str">
        <f t="shared" si="80"/>
        <v>April</v>
      </c>
      <c r="Q722" s="35"/>
      <c r="S722" s="1">
        <f t="shared" si="85"/>
        <v>4</v>
      </c>
    </row>
    <row r="723" spans="3:19" customFormat="1" x14ac:dyDescent="0.3">
      <c r="C723" s="1"/>
      <c r="D723" s="1"/>
      <c r="E723" s="1"/>
      <c r="F723" s="26" t="s">
        <v>37</v>
      </c>
      <c r="G723" s="26" t="s">
        <v>32</v>
      </c>
      <c r="H723" s="27">
        <v>38359</v>
      </c>
      <c r="I723" s="26">
        <v>10810</v>
      </c>
      <c r="J723" s="28">
        <v>187</v>
      </c>
      <c r="K723" s="1">
        <f t="shared" si="81"/>
        <v>1</v>
      </c>
      <c r="L723" s="1">
        <f t="shared" si="82"/>
        <v>2005</v>
      </c>
      <c r="M723" s="1"/>
      <c r="N723" s="35" t="str">
        <f t="shared" si="83"/>
        <v>01</v>
      </c>
      <c r="O723" s="1" t="str">
        <f t="shared" si="84"/>
        <v>Jan</v>
      </c>
      <c r="P723" s="1" t="str">
        <f t="shared" si="80"/>
        <v>January</v>
      </c>
      <c r="S723" s="1">
        <f t="shared" si="85"/>
        <v>1</v>
      </c>
    </row>
    <row r="724" spans="3:19" customFormat="1" x14ac:dyDescent="0.3">
      <c r="C724" s="1"/>
      <c r="D724" s="1"/>
      <c r="E724" s="1"/>
      <c r="F724" s="1" t="s">
        <v>37</v>
      </c>
      <c r="G724" s="1" t="s">
        <v>32</v>
      </c>
      <c r="H724" s="6">
        <v>37898</v>
      </c>
      <c r="I724" s="1">
        <v>10313</v>
      </c>
      <c r="J724" s="7">
        <v>182.4</v>
      </c>
      <c r="K724" s="1">
        <f t="shared" si="81"/>
        <v>10</v>
      </c>
      <c r="L724" s="1">
        <f t="shared" si="82"/>
        <v>2003</v>
      </c>
      <c r="M724" s="1"/>
      <c r="N724" s="35" t="str">
        <f t="shared" si="83"/>
        <v>10</v>
      </c>
      <c r="O724" s="1" t="str">
        <f t="shared" si="84"/>
        <v>Oct</v>
      </c>
      <c r="P724" s="1" t="str">
        <f t="shared" si="80"/>
        <v>October</v>
      </c>
      <c r="S724" s="1">
        <f t="shared" si="85"/>
        <v>10</v>
      </c>
    </row>
    <row r="725" spans="3:19" x14ac:dyDescent="0.3">
      <c r="F725" s="1" t="s">
        <v>37</v>
      </c>
      <c r="G725" s="1" t="s">
        <v>36</v>
      </c>
      <c r="H725" s="6">
        <v>38070</v>
      </c>
      <c r="I725" s="1">
        <v>10476</v>
      </c>
      <c r="J725" s="7">
        <v>180.48</v>
      </c>
      <c r="K725" s="1">
        <f t="shared" si="81"/>
        <v>3</v>
      </c>
      <c r="L725" s="1">
        <f t="shared" si="82"/>
        <v>2004</v>
      </c>
      <c r="N725" s="35" t="str">
        <f t="shared" si="83"/>
        <v>03</v>
      </c>
      <c r="O725" s="1" t="str">
        <f t="shared" si="84"/>
        <v>Mar</v>
      </c>
      <c r="P725" s="1" t="str">
        <f t="shared" si="80"/>
        <v>March</v>
      </c>
      <c r="Q725" s="35"/>
      <c r="S725" s="1">
        <f t="shared" si="85"/>
        <v>3</v>
      </c>
    </row>
    <row r="726" spans="3:19" customFormat="1" x14ac:dyDescent="0.3">
      <c r="C726" s="1"/>
      <c r="D726" s="1"/>
      <c r="E726" s="1"/>
      <c r="F726" s="26" t="s">
        <v>29</v>
      </c>
      <c r="G726" s="26" t="s">
        <v>31</v>
      </c>
      <c r="H726" s="27">
        <v>38296</v>
      </c>
      <c r="I726" s="26">
        <v>10708</v>
      </c>
      <c r="J726" s="28">
        <v>180.4</v>
      </c>
      <c r="K726" s="1">
        <f t="shared" si="81"/>
        <v>11</v>
      </c>
      <c r="L726" s="1">
        <f t="shared" si="82"/>
        <v>2004</v>
      </c>
      <c r="M726" s="1"/>
      <c r="N726" s="35" t="str">
        <f t="shared" si="83"/>
        <v>11</v>
      </c>
      <c r="O726" s="1" t="str">
        <f t="shared" si="84"/>
        <v>Nov</v>
      </c>
      <c r="P726" s="1" t="str">
        <f t="shared" si="80"/>
        <v>November</v>
      </c>
      <c r="S726" s="1">
        <f t="shared" si="85"/>
        <v>11</v>
      </c>
    </row>
    <row r="727" spans="3:19" x14ac:dyDescent="0.3">
      <c r="F727" s="1" t="s">
        <v>37</v>
      </c>
      <c r="G727" s="1" t="s">
        <v>36</v>
      </c>
      <c r="H727" s="6">
        <v>38049</v>
      </c>
      <c r="I727" s="1">
        <v>10460</v>
      </c>
      <c r="J727" s="7">
        <v>176.1</v>
      </c>
      <c r="K727" s="1">
        <f t="shared" si="81"/>
        <v>3</v>
      </c>
      <c r="L727" s="1">
        <f t="shared" si="82"/>
        <v>2004</v>
      </c>
      <c r="N727" s="35" t="str">
        <f t="shared" si="83"/>
        <v>03</v>
      </c>
      <c r="O727" s="1" t="str">
        <f t="shared" si="84"/>
        <v>Mar</v>
      </c>
      <c r="P727" s="1" t="str">
        <f t="shared" si="80"/>
        <v>March</v>
      </c>
      <c r="Q727" s="35"/>
      <c r="S727" s="1">
        <f t="shared" si="85"/>
        <v>3</v>
      </c>
    </row>
    <row r="728" spans="3:19" x14ac:dyDescent="0.3">
      <c r="F728" s="1" t="s">
        <v>37</v>
      </c>
      <c r="G728" s="1" t="s">
        <v>35</v>
      </c>
      <c r="H728" s="6">
        <v>38037</v>
      </c>
      <c r="I728" s="1">
        <v>10445</v>
      </c>
      <c r="J728" s="7">
        <v>174.9</v>
      </c>
      <c r="K728" s="1">
        <f t="shared" si="81"/>
        <v>2</v>
      </c>
      <c r="L728" s="1">
        <f t="shared" si="82"/>
        <v>2004</v>
      </c>
      <c r="N728" s="35" t="str">
        <f t="shared" si="83"/>
        <v>02</v>
      </c>
      <c r="O728" s="1" t="str">
        <f t="shared" si="84"/>
        <v>Feb</v>
      </c>
      <c r="P728" s="1" t="str">
        <f t="shared" si="80"/>
        <v>February</v>
      </c>
      <c r="Q728" s="35"/>
      <c r="S728" s="1">
        <f t="shared" si="85"/>
        <v>2</v>
      </c>
    </row>
    <row r="729" spans="3:19" customFormat="1" x14ac:dyDescent="0.3">
      <c r="C729" s="1"/>
      <c r="D729" s="1"/>
      <c r="E729" s="1"/>
      <c r="F729" s="26" t="s">
        <v>29</v>
      </c>
      <c r="G729" s="26" t="s">
        <v>34</v>
      </c>
      <c r="H729" s="27">
        <v>37980</v>
      </c>
      <c r="I729" s="26">
        <v>10386</v>
      </c>
      <c r="J729" s="28">
        <v>166</v>
      </c>
      <c r="K729" s="1">
        <f t="shared" si="81"/>
        <v>12</v>
      </c>
      <c r="L729" s="1">
        <f t="shared" si="82"/>
        <v>2003</v>
      </c>
      <c r="M729" s="1"/>
      <c r="N729" s="35" t="str">
        <f t="shared" si="83"/>
        <v>12</v>
      </c>
      <c r="O729" s="1" t="str">
        <f t="shared" si="84"/>
        <v>Dec</v>
      </c>
      <c r="P729" s="1" t="str">
        <f t="shared" si="80"/>
        <v>December</v>
      </c>
      <c r="S729" s="1">
        <f t="shared" si="85"/>
        <v>12</v>
      </c>
    </row>
    <row r="730" spans="3:19" x14ac:dyDescent="0.3">
      <c r="F730" s="1" t="s">
        <v>37</v>
      </c>
      <c r="G730" s="1" t="s">
        <v>38</v>
      </c>
      <c r="H730" s="6">
        <v>37908</v>
      </c>
      <c r="I730" s="1">
        <v>10323</v>
      </c>
      <c r="J730" s="7">
        <v>164.4</v>
      </c>
      <c r="K730" s="1">
        <f t="shared" si="81"/>
        <v>10</v>
      </c>
      <c r="L730" s="1">
        <f t="shared" si="82"/>
        <v>2003</v>
      </c>
      <c r="N730" s="35" t="str">
        <f t="shared" si="83"/>
        <v>10</v>
      </c>
      <c r="O730" s="1" t="str">
        <f t="shared" si="84"/>
        <v>Oct</v>
      </c>
      <c r="P730" s="1" t="str">
        <f t="shared" si="80"/>
        <v>October</v>
      </c>
      <c r="Q730" s="35"/>
      <c r="S730" s="1">
        <f t="shared" si="85"/>
        <v>10</v>
      </c>
    </row>
    <row r="731" spans="3:19" customFormat="1" x14ac:dyDescent="0.3">
      <c r="C731" s="1"/>
      <c r="D731" s="1"/>
      <c r="E731" s="1"/>
      <c r="F731" s="26" t="s">
        <v>29</v>
      </c>
      <c r="G731" s="26" t="s">
        <v>30</v>
      </c>
      <c r="H731" s="27">
        <v>38396</v>
      </c>
      <c r="I731" s="26">
        <v>10870</v>
      </c>
      <c r="J731" s="28">
        <v>160</v>
      </c>
      <c r="K731" s="1">
        <f t="shared" si="81"/>
        <v>2</v>
      </c>
      <c r="L731" s="1">
        <f t="shared" si="82"/>
        <v>2005</v>
      </c>
      <c r="M731" s="1"/>
      <c r="N731" s="35" t="str">
        <f t="shared" si="83"/>
        <v>02</v>
      </c>
      <c r="O731" s="1" t="str">
        <f t="shared" si="84"/>
        <v>Feb</v>
      </c>
      <c r="P731" s="1" t="str">
        <f t="shared" si="80"/>
        <v>February</v>
      </c>
      <c r="S731" s="1">
        <f t="shared" si="85"/>
        <v>2</v>
      </c>
    </row>
    <row r="732" spans="3:19" x14ac:dyDescent="0.3">
      <c r="F732" s="1" t="s">
        <v>37</v>
      </c>
      <c r="G732" s="1" t="s">
        <v>38</v>
      </c>
      <c r="H732" s="6">
        <v>38378</v>
      </c>
      <c r="I732" s="1">
        <v>10843</v>
      </c>
      <c r="J732" s="7">
        <v>159</v>
      </c>
      <c r="K732" s="1">
        <f t="shared" si="81"/>
        <v>1</v>
      </c>
      <c r="L732" s="1">
        <f t="shared" si="82"/>
        <v>2005</v>
      </c>
      <c r="N732" s="35" t="str">
        <f t="shared" si="83"/>
        <v>01</v>
      </c>
      <c r="O732" s="1" t="str">
        <f t="shared" si="84"/>
        <v>Jan</v>
      </c>
      <c r="P732" s="1" t="str">
        <f t="shared" si="80"/>
        <v>January</v>
      </c>
      <c r="Q732" s="35"/>
      <c r="S732" s="1">
        <f t="shared" si="85"/>
        <v>1</v>
      </c>
    </row>
    <row r="733" spans="3:19" customFormat="1" x14ac:dyDescent="0.3">
      <c r="C733" s="1"/>
      <c r="D733" s="1"/>
      <c r="E733" s="1"/>
      <c r="F733" s="26" t="s">
        <v>37</v>
      </c>
      <c r="G733" s="26" t="s">
        <v>32</v>
      </c>
      <c r="H733" s="27">
        <v>38064</v>
      </c>
      <c r="I733" s="26">
        <v>10462</v>
      </c>
      <c r="J733" s="28">
        <v>156</v>
      </c>
      <c r="K733" s="1">
        <f t="shared" si="81"/>
        <v>3</v>
      </c>
      <c r="L733" s="1">
        <f t="shared" si="82"/>
        <v>2004</v>
      </c>
      <c r="M733" s="1"/>
      <c r="N733" s="35" t="str">
        <f t="shared" si="83"/>
        <v>03</v>
      </c>
      <c r="O733" s="1" t="str">
        <f t="shared" si="84"/>
        <v>Mar</v>
      </c>
      <c r="P733" s="1" t="str">
        <f t="shared" si="80"/>
        <v>March</v>
      </c>
      <c r="S733" s="1">
        <f t="shared" si="85"/>
        <v>3</v>
      </c>
    </row>
    <row r="734" spans="3:19" x14ac:dyDescent="0.3">
      <c r="F734" s="1" t="s">
        <v>37</v>
      </c>
      <c r="G734" s="1" t="s">
        <v>38</v>
      </c>
      <c r="H734" s="6">
        <v>37854</v>
      </c>
      <c r="I734" s="1">
        <v>10282</v>
      </c>
      <c r="J734" s="7">
        <v>155.4</v>
      </c>
      <c r="K734" s="1">
        <f t="shared" si="81"/>
        <v>8</v>
      </c>
      <c r="L734" s="1">
        <f t="shared" si="82"/>
        <v>2003</v>
      </c>
      <c r="N734" s="35" t="str">
        <f t="shared" si="83"/>
        <v>08</v>
      </c>
      <c r="O734" s="1" t="str">
        <f t="shared" si="84"/>
        <v>Aug</v>
      </c>
      <c r="P734" s="1" t="str">
        <f t="shared" si="80"/>
        <v>August</v>
      </c>
      <c r="Q734" s="35"/>
      <c r="S734" s="1">
        <f t="shared" si="85"/>
        <v>8</v>
      </c>
    </row>
    <row r="735" spans="3:19" x14ac:dyDescent="0.3">
      <c r="F735" s="1" t="s">
        <v>37</v>
      </c>
      <c r="G735" s="1" t="s">
        <v>35</v>
      </c>
      <c r="H735" s="6">
        <v>38177</v>
      </c>
      <c r="I735" s="1">
        <v>10568</v>
      </c>
      <c r="J735" s="7">
        <v>155</v>
      </c>
      <c r="K735" s="1">
        <f t="shared" si="81"/>
        <v>7</v>
      </c>
      <c r="L735" s="1">
        <f t="shared" si="82"/>
        <v>2004</v>
      </c>
      <c r="N735" s="35" t="str">
        <f t="shared" si="83"/>
        <v>07</v>
      </c>
      <c r="O735" s="1" t="str">
        <f t="shared" si="84"/>
        <v>Jul</v>
      </c>
      <c r="P735" s="1" t="str">
        <f t="shared" si="80"/>
        <v>July</v>
      </c>
      <c r="Q735" s="35"/>
      <c r="S735" s="1">
        <f t="shared" si="85"/>
        <v>7</v>
      </c>
    </row>
    <row r="736" spans="3:19" customFormat="1" x14ac:dyDescent="0.3">
      <c r="C736" s="1"/>
      <c r="D736" s="1"/>
      <c r="E736" s="1"/>
      <c r="F736" s="26" t="s">
        <v>37</v>
      </c>
      <c r="G736" s="26" t="s">
        <v>33</v>
      </c>
      <c r="H736" s="27">
        <v>38241</v>
      </c>
      <c r="I736" s="26">
        <v>10655</v>
      </c>
      <c r="J736" s="28">
        <v>154.4</v>
      </c>
      <c r="K736" s="1">
        <f t="shared" si="81"/>
        <v>9</v>
      </c>
      <c r="L736" s="1">
        <f t="shared" si="82"/>
        <v>2004</v>
      </c>
      <c r="M736" s="1"/>
      <c r="N736" s="35" t="str">
        <f t="shared" si="83"/>
        <v>09</v>
      </c>
      <c r="O736" s="1" t="str">
        <f t="shared" si="84"/>
        <v>Sep</v>
      </c>
      <c r="P736" s="1" t="str">
        <f t="shared" si="80"/>
        <v>September</v>
      </c>
      <c r="S736" s="1">
        <f t="shared" si="85"/>
        <v>9</v>
      </c>
    </row>
    <row r="737" spans="3:19" x14ac:dyDescent="0.3">
      <c r="F737" s="1" t="s">
        <v>37</v>
      </c>
      <c r="G737" s="1" t="s">
        <v>38</v>
      </c>
      <c r="H737" s="6">
        <v>38401</v>
      </c>
      <c r="I737" s="1">
        <v>10881</v>
      </c>
      <c r="J737" s="7">
        <v>150</v>
      </c>
      <c r="K737" s="1">
        <f t="shared" si="81"/>
        <v>2</v>
      </c>
      <c r="L737" s="1">
        <f t="shared" si="82"/>
        <v>2005</v>
      </c>
      <c r="N737" s="35" t="str">
        <f t="shared" si="83"/>
        <v>02</v>
      </c>
      <c r="O737" s="1" t="str">
        <f t="shared" si="84"/>
        <v>Feb</v>
      </c>
      <c r="P737" s="1" t="str">
        <f t="shared" si="80"/>
        <v>February</v>
      </c>
      <c r="Q737" s="35"/>
      <c r="S737" s="1">
        <f t="shared" si="85"/>
        <v>2</v>
      </c>
    </row>
    <row r="738" spans="3:19" customFormat="1" x14ac:dyDescent="0.3">
      <c r="C738" s="1"/>
      <c r="D738" s="1"/>
      <c r="E738" s="1"/>
      <c r="F738" s="26" t="s">
        <v>29</v>
      </c>
      <c r="G738" s="26" t="s">
        <v>34</v>
      </c>
      <c r="H738" s="27">
        <v>38093</v>
      </c>
      <c r="I738" s="26">
        <v>10501</v>
      </c>
      <c r="J738" s="28">
        <v>149</v>
      </c>
      <c r="K738" s="1">
        <f t="shared" si="81"/>
        <v>4</v>
      </c>
      <c r="L738" s="1">
        <f t="shared" si="82"/>
        <v>2004</v>
      </c>
      <c r="M738" s="1"/>
      <c r="N738" s="35" t="str">
        <f t="shared" si="83"/>
        <v>04</v>
      </c>
      <c r="O738" s="1" t="str">
        <f t="shared" si="84"/>
        <v>Apr</v>
      </c>
      <c r="P738" s="1" t="str">
        <f t="shared" si="80"/>
        <v>April</v>
      </c>
      <c r="S738" s="1">
        <f t="shared" si="85"/>
        <v>4</v>
      </c>
    </row>
    <row r="739" spans="3:19" x14ac:dyDescent="0.3">
      <c r="F739" s="1" t="s">
        <v>37</v>
      </c>
      <c r="G739" s="1" t="s">
        <v>35</v>
      </c>
      <c r="H739" s="6">
        <v>38098</v>
      </c>
      <c r="I739" s="1">
        <v>10505</v>
      </c>
      <c r="J739" s="7">
        <v>147.9</v>
      </c>
      <c r="K739" s="1">
        <f t="shared" si="81"/>
        <v>4</v>
      </c>
      <c r="L739" s="1">
        <f t="shared" si="82"/>
        <v>2004</v>
      </c>
      <c r="N739" s="35" t="str">
        <f t="shared" si="83"/>
        <v>04</v>
      </c>
      <c r="O739" s="1" t="str">
        <f t="shared" si="84"/>
        <v>Apr</v>
      </c>
      <c r="P739" s="1" t="str">
        <f t="shared" si="80"/>
        <v>April</v>
      </c>
      <c r="Q739" s="35"/>
      <c r="S739" s="1">
        <f t="shared" si="85"/>
        <v>4</v>
      </c>
    </row>
    <row r="740" spans="3:19" customFormat="1" x14ac:dyDescent="0.3">
      <c r="C740" s="1"/>
      <c r="D740" s="1"/>
      <c r="E740" s="1"/>
      <c r="F740" s="26" t="s">
        <v>37</v>
      </c>
      <c r="G740" s="26" t="s">
        <v>33</v>
      </c>
      <c r="H740" s="27">
        <v>38087</v>
      </c>
      <c r="I740" s="26">
        <v>10482</v>
      </c>
      <c r="J740" s="28">
        <v>147</v>
      </c>
      <c r="K740" s="1">
        <f t="shared" si="81"/>
        <v>4</v>
      </c>
      <c r="L740" s="1">
        <f t="shared" si="82"/>
        <v>2004</v>
      </c>
      <c r="M740" s="1"/>
      <c r="N740" s="35" t="str">
        <f t="shared" si="83"/>
        <v>04</v>
      </c>
      <c r="O740" s="1" t="str">
        <f t="shared" si="84"/>
        <v>Apr</v>
      </c>
      <c r="P740" s="1" t="str">
        <f t="shared" si="80"/>
        <v>April</v>
      </c>
      <c r="S740" s="1">
        <f t="shared" si="85"/>
        <v>4</v>
      </c>
    </row>
    <row r="741" spans="3:19" x14ac:dyDescent="0.3">
      <c r="F741" s="1" t="s">
        <v>37</v>
      </c>
      <c r="G741" s="1" t="s">
        <v>36</v>
      </c>
      <c r="H741" s="6">
        <v>37922</v>
      </c>
      <c r="I741" s="1">
        <v>10334</v>
      </c>
      <c r="J741" s="7">
        <v>144.80000000000001</v>
      </c>
      <c r="K741" s="1">
        <f t="shared" si="81"/>
        <v>10</v>
      </c>
      <c r="L741" s="1">
        <f t="shared" si="82"/>
        <v>2003</v>
      </c>
      <c r="N741" s="35" t="str">
        <f t="shared" si="83"/>
        <v>10</v>
      </c>
      <c r="O741" s="1" t="str">
        <f t="shared" si="84"/>
        <v>Oct</v>
      </c>
      <c r="P741" s="1" t="str">
        <f t="shared" si="80"/>
        <v>October</v>
      </c>
      <c r="Q741" s="35"/>
      <c r="S741" s="1">
        <f t="shared" si="85"/>
        <v>10</v>
      </c>
    </row>
    <row r="742" spans="3:19" x14ac:dyDescent="0.3">
      <c r="F742" s="1" t="s">
        <v>37</v>
      </c>
      <c r="G742" s="1" t="s">
        <v>35</v>
      </c>
      <c r="H742" s="6">
        <v>37905</v>
      </c>
      <c r="I742" s="1">
        <v>10321</v>
      </c>
      <c r="J742" s="7">
        <v>144</v>
      </c>
      <c r="K742" s="1">
        <f t="shared" si="81"/>
        <v>10</v>
      </c>
      <c r="L742" s="1">
        <f t="shared" si="82"/>
        <v>2003</v>
      </c>
      <c r="N742" s="35" t="str">
        <f t="shared" si="83"/>
        <v>10</v>
      </c>
      <c r="O742" s="1" t="str">
        <f t="shared" si="84"/>
        <v>Oct</v>
      </c>
      <c r="P742" s="1" t="str">
        <f t="shared" si="80"/>
        <v>October</v>
      </c>
      <c r="Q742" s="35"/>
      <c r="S742" s="1">
        <f t="shared" si="85"/>
        <v>10</v>
      </c>
    </row>
    <row r="743" spans="3:19" x14ac:dyDescent="0.3">
      <c r="F743" s="1" t="s">
        <v>29</v>
      </c>
      <c r="G743" s="1" t="s">
        <v>39</v>
      </c>
      <c r="H743" s="6">
        <v>38178</v>
      </c>
      <c r="I743" s="1">
        <v>10585</v>
      </c>
      <c r="J743" s="7">
        <v>142.5</v>
      </c>
      <c r="K743" s="1">
        <f t="shared" si="81"/>
        <v>7</v>
      </c>
      <c r="L743" s="1">
        <f t="shared" si="82"/>
        <v>2004</v>
      </c>
      <c r="N743" s="35" t="str">
        <f t="shared" si="83"/>
        <v>07</v>
      </c>
      <c r="O743" s="1" t="str">
        <f t="shared" si="84"/>
        <v>Jul</v>
      </c>
      <c r="P743" s="1" t="str">
        <f t="shared" si="80"/>
        <v>July</v>
      </c>
      <c r="Q743" s="35"/>
      <c r="S743" s="1">
        <f t="shared" si="85"/>
        <v>7</v>
      </c>
    </row>
    <row r="744" spans="3:19" x14ac:dyDescent="0.3">
      <c r="F744" s="1" t="s">
        <v>29</v>
      </c>
      <c r="G744" s="1" t="s">
        <v>39</v>
      </c>
      <c r="H744" s="6">
        <v>37940</v>
      </c>
      <c r="I744" s="1">
        <v>10349</v>
      </c>
      <c r="J744" s="7">
        <v>141.6</v>
      </c>
      <c r="K744" s="1">
        <f t="shared" si="81"/>
        <v>11</v>
      </c>
      <c r="L744" s="1">
        <f t="shared" si="82"/>
        <v>2003</v>
      </c>
      <c r="N744" s="35" t="str">
        <f t="shared" si="83"/>
        <v>11</v>
      </c>
      <c r="O744" s="1" t="str">
        <f t="shared" si="84"/>
        <v>Nov</v>
      </c>
      <c r="P744" s="1" t="str">
        <f t="shared" si="80"/>
        <v>November</v>
      </c>
      <c r="Q744" s="35"/>
      <c r="S744" s="1">
        <f t="shared" si="85"/>
        <v>11</v>
      </c>
    </row>
    <row r="745" spans="3:19" x14ac:dyDescent="0.3">
      <c r="F745" s="1" t="s">
        <v>29</v>
      </c>
      <c r="G745" s="1" t="s">
        <v>39</v>
      </c>
      <c r="H745" s="6">
        <v>38359</v>
      </c>
      <c r="I745" s="1">
        <v>10809</v>
      </c>
      <c r="J745" s="7">
        <v>140</v>
      </c>
      <c r="K745" s="1">
        <f t="shared" si="81"/>
        <v>1</v>
      </c>
      <c r="L745" s="1">
        <f t="shared" si="82"/>
        <v>2005</v>
      </c>
      <c r="N745" s="35" t="str">
        <f t="shared" si="83"/>
        <v>01</v>
      </c>
      <c r="O745" s="1" t="str">
        <f t="shared" si="84"/>
        <v>Jan</v>
      </c>
      <c r="P745" s="1" t="str">
        <f t="shared" si="80"/>
        <v>January</v>
      </c>
      <c r="Q745" s="35"/>
      <c r="S745" s="1">
        <f t="shared" si="85"/>
        <v>1</v>
      </c>
    </row>
    <row r="746" spans="3:19" customFormat="1" x14ac:dyDescent="0.3">
      <c r="C746" s="1"/>
      <c r="D746" s="1"/>
      <c r="E746" s="1"/>
      <c r="F746" s="26" t="s">
        <v>37</v>
      </c>
      <c r="G746" s="26" t="s">
        <v>32</v>
      </c>
      <c r="H746" s="27">
        <v>38309</v>
      </c>
      <c r="I746" s="26">
        <v>10737</v>
      </c>
      <c r="J746" s="28">
        <v>139.80000000000001</v>
      </c>
      <c r="K746" s="1">
        <f t="shared" si="81"/>
        <v>11</v>
      </c>
      <c r="L746" s="1">
        <f t="shared" si="82"/>
        <v>2004</v>
      </c>
      <c r="M746" s="1"/>
      <c r="N746" s="35" t="str">
        <f t="shared" si="83"/>
        <v>11</v>
      </c>
      <c r="O746" s="1" t="str">
        <f t="shared" si="84"/>
        <v>Nov</v>
      </c>
      <c r="P746" s="1" t="str">
        <f t="shared" si="80"/>
        <v>November</v>
      </c>
      <c r="S746" s="1">
        <f t="shared" si="85"/>
        <v>11</v>
      </c>
    </row>
    <row r="747" spans="3:19" customFormat="1" x14ac:dyDescent="0.3">
      <c r="C747" s="1"/>
      <c r="D747" s="1"/>
      <c r="E747" s="1"/>
      <c r="F747" s="1" t="s">
        <v>29</v>
      </c>
      <c r="G747" s="1" t="s">
        <v>34</v>
      </c>
      <c r="H747" s="6">
        <v>38123</v>
      </c>
      <c r="I747" s="1">
        <v>10538</v>
      </c>
      <c r="J747" s="7">
        <v>139.80000000000001</v>
      </c>
      <c r="K747" s="1">
        <f t="shared" si="81"/>
        <v>5</v>
      </c>
      <c r="L747" s="1">
        <f t="shared" si="82"/>
        <v>2004</v>
      </c>
      <c r="M747" s="1"/>
      <c r="N747" s="35" t="str">
        <f t="shared" si="83"/>
        <v>05</v>
      </c>
      <c r="O747" s="1" t="str">
        <f t="shared" si="84"/>
        <v>May</v>
      </c>
      <c r="P747" s="1" t="str">
        <f t="shared" si="80"/>
        <v>May</v>
      </c>
      <c r="S747" s="1">
        <f t="shared" si="85"/>
        <v>5</v>
      </c>
    </row>
    <row r="748" spans="3:19" customFormat="1" x14ac:dyDescent="0.3">
      <c r="C748" s="1"/>
      <c r="D748" s="1"/>
      <c r="E748" s="1"/>
      <c r="F748" s="1" t="s">
        <v>37</v>
      </c>
      <c r="G748" s="1" t="s">
        <v>33</v>
      </c>
      <c r="H748" s="6">
        <v>38429</v>
      </c>
      <c r="I748" s="1">
        <v>10928</v>
      </c>
      <c r="J748" s="7">
        <v>137.5</v>
      </c>
      <c r="K748" s="1">
        <f t="shared" si="81"/>
        <v>3</v>
      </c>
      <c r="L748" s="1">
        <f t="shared" si="82"/>
        <v>2005</v>
      </c>
      <c r="M748" s="1"/>
      <c r="N748" s="35" t="str">
        <f t="shared" si="83"/>
        <v>03</v>
      </c>
      <c r="O748" s="1" t="str">
        <f t="shared" si="84"/>
        <v>Mar</v>
      </c>
      <c r="P748" s="1" t="str">
        <f t="shared" si="80"/>
        <v>March</v>
      </c>
      <c r="S748" s="1">
        <f t="shared" si="85"/>
        <v>3</v>
      </c>
    </row>
    <row r="749" spans="3:19" x14ac:dyDescent="0.3">
      <c r="F749" s="1" t="s">
        <v>37</v>
      </c>
      <c r="G749" s="1" t="s">
        <v>38</v>
      </c>
      <c r="H749" s="6">
        <v>38106</v>
      </c>
      <c r="I749" s="1">
        <v>10509</v>
      </c>
      <c r="J749" s="7">
        <v>136.80000000000001</v>
      </c>
      <c r="K749" s="1">
        <f t="shared" si="81"/>
        <v>4</v>
      </c>
      <c r="L749" s="1">
        <f t="shared" si="82"/>
        <v>2004</v>
      </c>
      <c r="N749" s="35" t="str">
        <f t="shared" si="83"/>
        <v>04</v>
      </c>
      <c r="O749" s="1" t="str">
        <f t="shared" si="84"/>
        <v>Apr</v>
      </c>
      <c r="P749" s="1" t="str">
        <f t="shared" si="80"/>
        <v>April</v>
      </c>
      <c r="Q749" s="35"/>
      <c r="S749" s="1">
        <f t="shared" si="85"/>
        <v>4</v>
      </c>
    </row>
    <row r="750" spans="3:19" x14ac:dyDescent="0.3">
      <c r="F750" s="1" t="s">
        <v>37</v>
      </c>
      <c r="G750" s="1" t="s">
        <v>35</v>
      </c>
      <c r="H750" s="6">
        <v>37943</v>
      </c>
      <c r="I750" s="1">
        <v>10352</v>
      </c>
      <c r="J750" s="7">
        <v>136.30000000000001</v>
      </c>
      <c r="K750" s="1">
        <f t="shared" si="81"/>
        <v>11</v>
      </c>
      <c r="L750" s="1">
        <f t="shared" si="82"/>
        <v>2003</v>
      </c>
      <c r="N750" s="35" t="str">
        <f t="shared" si="83"/>
        <v>11</v>
      </c>
      <c r="O750" s="1" t="str">
        <f t="shared" si="84"/>
        <v>Nov</v>
      </c>
      <c r="P750" s="1" t="str">
        <f t="shared" si="80"/>
        <v>November</v>
      </c>
      <c r="Q750" s="35"/>
      <c r="S750" s="1">
        <f t="shared" si="85"/>
        <v>11</v>
      </c>
    </row>
    <row r="751" spans="3:19" x14ac:dyDescent="0.3">
      <c r="F751" s="1" t="s">
        <v>37</v>
      </c>
      <c r="G751" s="1" t="s">
        <v>36</v>
      </c>
      <c r="H751" s="6">
        <v>37985</v>
      </c>
      <c r="I751" s="1">
        <v>10366</v>
      </c>
      <c r="J751" s="7">
        <v>136</v>
      </c>
      <c r="K751" s="1">
        <f t="shared" si="81"/>
        <v>12</v>
      </c>
      <c r="L751" s="1">
        <f t="shared" si="82"/>
        <v>2003</v>
      </c>
      <c r="N751" s="35" t="str">
        <f t="shared" si="83"/>
        <v>12</v>
      </c>
      <c r="O751" s="1" t="str">
        <f t="shared" si="84"/>
        <v>Dec</v>
      </c>
      <c r="P751" s="1" t="str">
        <f t="shared" si="80"/>
        <v>December</v>
      </c>
      <c r="Q751" s="35"/>
      <c r="S751" s="1">
        <f t="shared" si="85"/>
        <v>12</v>
      </c>
    </row>
    <row r="752" spans="3:19" customFormat="1" x14ac:dyDescent="0.3">
      <c r="C752" s="1"/>
      <c r="D752" s="1"/>
      <c r="E752" s="1"/>
      <c r="F752" s="26" t="s">
        <v>29</v>
      </c>
      <c r="G752" s="26" t="s">
        <v>31</v>
      </c>
      <c r="H752" s="27">
        <v>38434</v>
      </c>
      <c r="I752" s="26">
        <v>10959</v>
      </c>
      <c r="J752" s="28">
        <v>131.75</v>
      </c>
      <c r="K752" s="1">
        <f t="shared" si="81"/>
        <v>3</v>
      </c>
      <c r="L752" s="1">
        <f t="shared" si="82"/>
        <v>2005</v>
      </c>
      <c r="M752" s="1"/>
      <c r="N752" s="35" t="str">
        <f t="shared" si="83"/>
        <v>03</v>
      </c>
      <c r="O752" s="1" t="str">
        <f t="shared" si="84"/>
        <v>Mar</v>
      </c>
      <c r="P752" s="1" t="str">
        <f t="shared" si="80"/>
        <v>March</v>
      </c>
      <c r="S752" s="1">
        <f t="shared" si="85"/>
        <v>3</v>
      </c>
    </row>
    <row r="753" spans="3:19" x14ac:dyDescent="0.3">
      <c r="F753" s="1" t="s">
        <v>37</v>
      </c>
      <c r="G753" s="1" t="s">
        <v>35</v>
      </c>
      <c r="H753" s="6">
        <v>38248</v>
      </c>
      <c r="I753" s="1">
        <v>10662</v>
      </c>
      <c r="J753" s="7">
        <v>125</v>
      </c>
      <c r="K753" s="1">
        <f t="shared" si="81"/>
        <v>9</v>
      </c>
      <c r="L753" s="1">
        <f t="shared" si="82"/>
        <v>2004</v>
      </c>
      <c r="N753" s="35" t="str">
        <f t="shared" si="83"/>
        <v>09</v>
      </c>
      <c r="O753" s="1" t="str">
        <f t="shared" si="84"/>
        <v>Sep</v>
      </c>
      <c r="P753" s="1" t="str">
        <f t="shared" si="80"/>
        <v>September</v>
      </c>
      <c r="Q753" s="35"/>
      <c r="S753" s="1">
        <f t="shared" si="85"/>
        <v>9</v>
      </c>
    </row>
    <row r="754" spans="3:19" customFormat="1" x14ac:dyDescent="0.3">
      <c r="C754" s="1"/>
      <c r="D754" s="1"/>
      <c r="E754" s="1"/>
      <c r="F754" s="26" t="s">
        <v>29</v>
      </c>
      <c r="G754" s="26" t="s">
        <v>30</v>
      </c>
      <c r="H754" s="27">
        <v>38409</v>
      </c>
      <c r="I754" s="26">
        <v>10899</v>
      </c>
      <c r="J754" s="28">
        <v>122.4</v>
      </c>
      <c r="K754" s="1">
        <f t="shared" si="81"/>
        <v>2</v>
      </c>
      <c r="L754" s="1">
        <f t="shared" si="82"/>
        <v>2005</v>
      </c>
      <c r="M754" s="1"/>
      <c r="N754" s="35" t="str">
        <f t="shared" si="83"/>
        <v>02</v>
      </c>
      <c r="O754" s="1" t="str">
        <f t="shared" si="84"/>
        <v>Feb</v>
      </c>
      <c r="P754" s="1" t="str">
        <f t="shared" si="80"/>
        <v>February</v>
      </c>
      <c r="S754" s="1">
        <f t="shared" si="85"/>
        <v>2</v>
      </c>
    </row>
    <row r="755" spans="3:19" customFormat="1" x14ac:dyDescent="0.3">
      <c r="C755" s="1"/>
      <c r="D755" s="1"/>
      <c r="E755" s="1"/>
      <c r="F755" s="1" t="s">
        <v>37</v>
      </c>
      <c r="G755" s="1" t="s">
        <v>32</v>
      </c>
      <c r="H755" s="6">
        <v>37874</v>
      </c>
      <c r="I755" s="1">
        <v>10295</v>
      </c>
      <c r="J755" s="7">
        <v>121.6</v>
      </c>
      <c r="K755" s="1">
        <f t="shared" si="81"/>
        <v>9</v>
      </c>
      <c r="L755" s="1">
        <f t="shared" si="82"/>
        <v>2003</v>
      </c>
      <c r="M755" s="1"/>
      <c r="N755" s="35" t="str">
        <f t="shared" si="83"/>
        <v>09</v>
      </c>
      <c r="O755" s="1" t="str">
        <f t="shared" si="84"/>
        <v>Sep</v>
      </c>
      <c r="P755" s="1" t="str">
        <f t="shared" si="80"/>
        <v>September</v>
      </c>
      <c r="S755" s="1">
        <f t="shared" si="85"/>
        <v>9</v>
      </c>
    </row>
    <row r="756" spans="3:19" customFormat="1" x14ac:dyDescent="0.3">
      <c r="C756" s="1"/>
      <c r="D756" s="1"/>
      <c r="E756" s="1"/>
      <c r="F756" s="1" t="s">
        <v>37</v>
      </c>
      <c r="G756" s="1" t="s">
        <v>32</v>
      </c>
      <c r="H756" s="6">
        <v>38205</v>
      </c>
      <c r="I756" s="1">
        <v>10615</v>
      </c>
      <c r="J756" s="7">
        <v>120</v>
      </c>
      <c r="K756" s="1">
        <f t="shared" si="81"/>
        <v>8</v>
      </c>
      <c r="L756" s="1">
        <f t="shared" si="82"/>
        <v>2004</v>
      </c>
      <c r="M756" s="1"/>
      <c r="N756" s="35" t="str">
        <f t="shared" si="83"/>
        <v>08</v>
      </c>
      <c r="O756" s="1" t="str">
        <f t="shared" si="84"/>
        <v>Aug</v>
      </c>
      <c r="P756" s="1" t="str">
        <f t="shared" si="80"/>
        <v>August</v>
      </c>
      <c r="S756" s="1">
        <f t="shared" si="85"/>
        <v>8</v>
      </c>
    </row>
    <row r="757" spans="3:19" x14ac:dyDescent="0.3">
      <c r="F757" s="1" t="s">
        <v>37</v>
      </c>
      <c r="G757" s="1" t="s">
        <v>35</v>
      </c>
      <c r="H757" s="6">
        <v>38273</v>
      </c>
      <c r="I757" s="1">
        <v>10699</v>
      </c>
      <c r="J757" s="7">
        <v>114</v>
      </c>
      <c r="K757" s="1">
        <f t="shared" si="81"/>
        <v>10</v>
      </c>
      <c r="L757" s="1">
        <f t="shared" si="82"/>
        <v>2004</v>
      </c>
      <c r="N757" s="35" t="str">
        <f t="shared" si="83"/>
        <v>10</v>
      </c>
      <c r="O757" s="1" t="str">
        <f t="shared" si="84"/>
        <v>Oct</v>
      </c>
      <c r="P757" s="1" t="str">
        <f t="shared" si="80"/>
        <v>October</v>
      </c>
      <c r="Q757" s="35"/>
      <c r="S757" s="1">
        <f t="shared" si="85"/>
        <v>10</v>
      </c>
    </row>
    <row r="758" spans="3:19" x14ac:dyDescent="0.3">
      <c r="F758" s="1" t="s">
        <v>37</v>
      </c>
      <c r="G758" s="1" t="s">
        <v>35</v>
      </c>
      <c r="H758" s="6">
        <v>37968</v>
      </c>
      <c r="I758" s="1">
        <v>10381</v>
      </c>
      <c r="J758" s="7">
        <v>112</v>
      </c>
      <c r="K758" s="1">
        <f t="shared" si="81"/>
        <v>12</v>
      </c>
      <c r="L758" s="1">
        <f t="shared" si="82"/>
        <v>2003</v>
      </c>
      <c r="N758" s="35" t="str">
        <f t="shared" si="83"/>
        <v>12</v>
      </c>
      <c r="O758" s="1" t="str">
        <f t="shared" si="84"/>
        <v>Dec</v>
      </c>
      <c r="P758" s="1" t="str">
        <f t="shared" si="80"/>
        <v>December</v>
      </c>
      <c r="Q758" s="35"/>
      <c r="S758" s="1">
        <f t="shared" si="85"/>
        <v>12</v>
      </c>
    </row>
    <row r="759" spans="3:19" x14ac:dyDescent="0.3">
      <c r="F759" s="1" t="s">
        <v>29</v>
      </c>
      <c r="G759" s="1" t="s">
        <v>39</v>
      </c>
      <c r="H759" s="6">
        <v>37917</v>
      </c>
      <c r="I759" s="1">
        <v>10322</v>
      </c>
      <c r="J759" s="7">
        <v>112</v>
      </c>
      <c r="K759" s="1">
        <f t="shared" si="81"/>
        <v>10</v>
      </c>
      <c r="L759" s="1">
        <f t="shared" si="82"/>
        <v>2003</v>
      </c>
      <c r="N759" s="35" t="str">
        <f t="shared" si="83"/>
        <v>10</v>
      </c>
      <c r="O759" s="1" t="str">
        <f t="shared" si="84"/>
        <v>Oct</v>
      </c>
      <c r="P759" s="1" t="str">
        <f t="shared" si="80"/>
        <v>October</v>
      </c>
      <c r="Q759" s="35"/>
      <c r="S759" s="1">
        <f t="shared" si="85"/>
        <v>10</v>
      </c>
    </row>
    <row r="760" spans="3:19" customFormat="1" x14ac:dyDescent="0.3">
      <c r="C760" s="1"/>
      <c r="D760" s="1"/>
      <c r="E760" s="1"/>
      <c r="F760" s="26" t="s">
        <v>37</v>
      </c>
      <c r="G760" s="26" t="s">
        <v>33</v>
      </c>
      <c r="H760" s="27">
        <v>38434</v>
      </c>
      <c r="I760" s="26">
        <v>10950</v>
      </c>
      <c r="J760" s="28">
        <v>110</v>
      </c>
      <c r="K760" s="1">
        <f t="shared" si="81"/>
        <v>3</v>
      </c>
      <c r="L760" s="1">
        <f t="shared" si="82"/>
        <v>2005</v>
      </c>
      <c r="M760" s="1"/>
      <c r="N760" s="35" t="str">
        <f t="shared" si="83"/>
        <v>03</v>
      </c>
      <c r="O760" s="1" t="str">
        <f t="shared" si="84"/>
        <v>Mar</v>
      </c>
      <c r="P760" s="1" t="str">
        <f t="shared" si="80"/>
        <v>March</v>
      </c>
      <c r="S760" s="1">
        <f t="shared" si="85"/>
        <v>3</v>
      </c>
    </row>
    <row r="761" spans="3:19" x14ac:dyDescent="0.3">
      <c r="F761" s="1" t="s">
        <v>29</v>
      </c>
      <c r="G761" s="1" t="s">
        <v>39</v>
      </c>
      <c r="H761" s="6">
        <v>38126</v>
      </c>
      <c r="I761" s="1">
        <v>10531</v>
      </c>
      <c r="J761" s="7">
        <v>110</v>
      </c>
      <c r="K761" s="1">
        <f t="shared" si="81"/>
        <v>5</v>
      </c>
      <c r="L761" s="1">
        <f t="shared" si="82"/>
        <v>2004</v>
      </c>
      <c r="N761" s="35" t="str">
        <f t="shared" si="83"/>
        <v>05</v>
      </c>
      <c r="O761" s="1" t="str">
        <f t="shared" si="84"/>
        <v>May</v>
      </c>
      <c r="P761" s="1" t="str">
        <f t="shared" si="80"/>
        <v>May</v>
      </c>
      <c r="Q761" s="35"/>
      <c r="S761" s="1">
        <f t="shared" si="85"/>
        <v>5</v>
      </c>
    </row>
    <row r="762" spans="3:19" customFormat="1" x14ac:dyDescent="0.3">
      <c r="C762" s="1"/>
      <c r="D762" s="1"/>
      <c r="E762" s="1"/>
      <c r="F762" s="26" t="s">
        <v>29</v>
      </c>
      <c r="G762" s="26" t="s">
        <v>31</v>
      </c>
      <c r="H762" s="27">
        <v>38410</v>
      </c>
      <c r="I762" s="26">
        <v>10907</v>
      </c>
      <c r="J762" s="28">
        <v>108.5</v>
      </c>
      <c r="K762" s="1">
        <f t="shared" si="81"/>
        <v>2</v>
      </c>
      <c r="L762" s="1">
        <f t="shared" si="82"/>
        <v>2005</v>
      </c>
      <c r="M762" s="1"/>
      <c r="N762" s="35" t="str">
        <f t="shared" si="83"/>
        <v>02</v>
      </c>
      <c r="O762" s="1" t="str">
        <f t="shared" si="84"/>
        <v>Feb</v>
      </c>
      <c r="P762" s="1" t="str">
        <f t="shared" si="80"/>
        <v>February</v>
      </c>
      <c r="S762" s="1">
        <f t="shared" si="85"/>
        <v>2</v>
      </c>
    </row>
    <row r="763" spans="3:19" customFormat="1" x14ac:dyDescent="0.3">
      <c r="C763" s="1"/>
      <c r="D763" s="1"/>
      <c r="E763" s="1"/>
      <c r="F763" s="1" t="s">
        <v>37</v>
      </c>
      <c r="G763" s="1" t="s">
        <v>33</v>
      </c>
      <c r="H763" s="6">
        <v>38441</v>
      </c>
      <c r="I763" s="1">
        <v>10969</v>
      </c>
      <c r="J763" s="7">
        <v>108</v>
      </c>
      <c r="K763" s="1">
        <f t="shared" si="81"/>
        <v>3</v>
      </c>
      <c r="L763" s="1">
        <f t="shared" si="82"/>
        <v>2005</v>
      </c>
      <c r="M763" s="1"/>
      <c r="N763" s="35" t="str">
        <f t="shared" si="83"/>
        <v>03</v>
      </c>
      <c r="O763" s="1" t="str">
        <f t="shared" si="84"/>
        <v>Mar</v>
      </c>
      <c r="P763" s="1" t="str">
        <f t="shared" si="80"/>
        <v>March</v>
      </c>
      <c r="S763" s="1">
        <f t="shared" si="85"/>
        <v>3</v>
      </c>
    </row>
    <row r="764" spans="3:19" customFormat="1" x14ac:dyDescent="0.3">
      <c r="C764" s="1"/>
      <c r="D764" s="1"/>
      <c r="E764" s="1"/>
      <c r="F764" s="1" t="s">
        <v>29</v>
      </c>
      <c r="G764" s="1" t="s">
        <v>30</v>
      </c>
      <c r="H764" s="6">
        <v>37974</v>
      </c>
      <c r="I764" s="1">
        <v>10378</v>
      </c>
      <c r="J764" s="7">
        <v>103.2</v>
      </c>
      <c r="K764" s="1">
        <f t="shared" si="81"/>
        <v>12</v>
      </c>
      <c r="L764" s="1">
        <f t="shared" si="82"/>
        <v>2003</v>
      </c>
      <c r="M764" s="1"/>
      <c r="N764" s="35" t="str">
        <f t="shared" si="83"/>
        <v>12</v>
      </c>
      <c r="O764" s="1" t="str">
        <f t="shared" si="84"/>
        <v>Dec</v>
      </c>
      <c r="P764" s="1" t="str">
        <f t="shared" si="80"/>
        <v>December</v>
      </c>
      <c r="S764" s="1">
        <f t="shared" si="85"/>
        <v>12</v>
      </c>
    </row>
    <row r="765" spans="3:19" x14ac:dyDescent="0.3">
      <c r="F765" s="1" t="s">
        <v>37</v>
      </c>
      <c r="G765" s="1" t="s">
        <v>35</v>
      </c>
      <c r="H765" s="6">
        <v>38010</v>
      </c>
      <c r="I765" s="1">
        <v>10415</v>
      </c>
      <c r="J765" s="7">
        <v>102.4</v>
      </c>
      <c r="K765" s="1">
        <f t="shared" si="81"/>
        <v>1</v>
      </c>
      <c r="L765" s="1">
        <f t="shared" si="82"/>
        <v>2004</v>
      </c>
      <c r="N765" s="35" t="str">
        <f t="shared" si="83"/>
        <v>01</v>
      </c>
      <c r="O765" s="1" t="str">
        <f t="shared" si="84"/>
        <v>Jan</v>
      </c>
      <c r="P765" s="1" t="str">
        <f t="shared" si="80"/>
        <v>January</v>
      </c>
      <c r="Q765" s="35"/>
      <c r="S765" s="1">
        <f t="shared" si="85"/>
        <v>1</v>
      </c>
    </row>
    <row r="766" spans="3:19" x14ac:dyDescent="0.3">
      <c r="F766" s="1" t="s">
        <v>37</v>
      </c>
      <c r="G766" s="1" t="s">
        <v>38</v>
      </c>
      <c r="H766" s="6">
        <v>37827</v>
      </c>
      <c r="I766" s="1">
        <v>10259</v>
      </c>
      <c r="J766" s="7">
        <v>100.8</v>
      </c>
      <c r="K766" s="1">
        <f t="shared" si="81"/>
        <v>7</v>
      </c>
      <c r="L766" s="1">
        <f t="shared" si="82"/>
        <v>2003</v>
      </c>
      <c r="N766" s="35" t="str">
        <f t="shared" si="83"/>
        <v>07</v>
      </c>
      <c r="O766" s="1" t="str">
        <f t="shared" si="84"/>
        <v>Jul</v>
      </c>
      <c r="P766" s="1" t="str">
        <f t="shared" si="80"/>
        <v>July</v>
      </c>
      <c r="Q766" s="35"/>
      <c r="S766" s="1">
        <f t="shared" si="85"/>
        <v>7</v>
      </c>
    </row>
    <row r="767" spans="3:19" customFormat="1" x14ac:dyDescent="0.3">
      <c r="C767" s="1"/>
      <c r="D767" s="1"/>
      <c r="E767" s="1"/>
      <c r="F767" s="26" t="s">
        <v>29</v>
      </c>
      <c r="G767" s="26" t="s">
        <v>31</v>
      </c>
      <c r="H767" s="27">
        <v>38394</v>
      </c>
      <c r="I767" s="26">
        <v>10867</v>
      </c>
      <c r="J767" s="28">
        <v>98.4</v>
      </c>
      <c r="K767" s="1">
        <f t="shared" si="81"/>
        <v>2</v>
      </c>
      <c r="L767" s="1">
        <f t="shared" si="82"/>
        <v>2005</v>
      </c>
      <c r="M767" s="1"/>
      <c r="N767" s="35" t="str">
        <f t="shared" si="83"/>
        <v>02</v>
      </c>
      <c r="O767" s="1" t="str">
        <f t="shared" si="84"/>
        <v>Feb</v>
      </c>
      <c r="P767" s="1" t="str">
        <f t="shared" si="80"/>
        <v>February</v>
      </c>
      <c r="S767" s="1">
        <f t="shared" si="85"/>
        <v>2</v>
      </c>
    </row>
    <row r="768" spans="3:19" x14ac:dyDescent="0.3">
      <c r="F768" s="1" t="s">
        <v>37</v>
      </c>
      <c r="G768" s="1" t="s">
        <v>35</v>
      </c>
      <c r="H768" s="6">
        <v>38345</v>
      </c>
      <c r="I768" s="1">
        <v>10778</v>
      </c>
      <c r="J768" s="7">
        <v>96.5</v>
      </c>
      <c r="K768" s="1">
        <f t="shared" si="81"/>
        <v>12</v>
      </c>
      <c r="L768" s="1">
        <f t="shared" si="82"/>
        <v>2004</v>
      </c>
      <c r="N768" s="35" t="str">
        <f t="shared" si="83"/>
        <v>12</v>
      </c>
      <c r="O768" s="1" t="str">
        <f t="shared" si="84"/>
        <v>Dec</v>
      </c>
      <c r="P768" s="1" t="str">
        <f t="shared" si="80"/>
        <v>December</v>
      </c>
      <c r="Q768" s="35"/>
      <c r="S768" s="1">
        <f t="shared" si="85"/>
        <v>12</v>
      </c>
    </row>
    <row r="769" spans="3:19" customFormat="1" x14ac:dyDescent="0.3">
      <c r="C769" s="1"/>
      <c r="D769" s="1"/>
      <c r="E769" s="1"/>
      <c r="F769" s="26" t="s">
        <v>37</v>
      </c>
      <c r="G769" s="26" t="s">
        <v>33</v>
      </c>
      <c r="H769" s="27">
        <v>38283</v>
      </c>
      <c r="I769" s="26">
        <v>10710</v>
      </c>
      <c r="J769" s="28">
        <v>93.5</v>
      </c>
      <c r="K769" s="1">
        <f t="shared" si="81"/>
        <v>10</v>
      </c>
      <c r="L769" s="1">
        <f t="shared" si="82"/>
        <v>2004</v>
      </c>
      <c r="M769" s="1"/>
      <c r="N769" s="35" t="str">
        <f t="shared" si="83"/>
        <v>10</v>
      </c>
      <c r="O769" s="1" t="str">
        <f t="shared" si="84"/>
        <v>Oct</v>
      </c>
      <c r="P769" s="1" t="str">
        <f t="shared" si="80"/>
        <v>October</v>
      </c>
      <c r="S769" s="1">
        <f t="shared" si="85"/>
        <v>10</v>
      </c>
    </row>
    <row r="770" spans="3:19" x14ac:dyDescent="0.3">
      <c r="F770" s="1" t="s">
        <v>29</v>
      </c>
      <c r="G770" s="1" t="s">
        <v>39</v>
      </c>
      <c r="H770" s="6">
        <v>37888</v>
      </c>
      <c r="I770" s="1">
        <v>10308</v>
      </c>
      <c r="J770" s="7">
        <v>88.8</v>
      </c>
      <c r="K770" s="1">
        <f t="shared" si="81"/>
        <v>9</v>
      </c>
      <c r="L770" s="1">
        <f t="shared" si="82"/>
        <v>2003</v>
      </c>
      <c r="N770" s="35" t="str">
        <f t="shared" si="83"/>
        <v>09</v>
      </c>
      <c r="O770" s="1" t="str">
        <f t="shared" si="84"/>
        <v>Sep</v>
      </c>
      <c r="P770" s="1" t="str">
        <f t="shared" ref="P770:P800" si="86">TEXT(H770, "mmmm")</f>
        <v>September</v>
      </c>
      <c r="Q770" s="35"/>
      <c r="S770" s="1">
        <f t="shared" si="85"/>
        <v>9</v>
      </c>
    </row>
    <row r="771" spans="3:19" customFormat="1" x14ac:dyDescent="0.3">
      <c r="C771" s="1"/>
      <c r="D771" s="1"/>
      <c r="E771" s="1"/>
      <c r="F771" s="26" t="s">
        <v>29</v>
      </c>
      <c r="G771" s="26" t="s">
        <v>34</v>
      </c>
      <c r="H771" s="27">
        <v>37915</v>
      </c>
      <c r="I771" s="26">
        <v>10331</v>
      </c>
      <c r="J771" s="28">
        <v>88.5</v>
      </c>
      <c r="K771" s="1">
        <f t="shared" ref="K771:K800" si="87">MONTH(H771)</f>
        <v>10</v>
      </c>
      <c r="L771" s="1">
        <f t="shared" ref="L771:L800" si="88">YEAR(H771)</f>
        <v>2003</v>
      </c>
      <c r="M771" s="1"/>
      <c r="N771" s="35" t="str">
        <f t="shared" ref="N771:N800" si="89">TEXT(H771, "MM")</f>
        <v>10</v>
      </c>
      <c r="O771" s="1" t="str">
        <f t="shared" ref="O771:O800" si="90">TEXT(H771, "mmm")</f>
        <v>Oct</v>
      </c>
      <c r="P771" s="1" t="str">
        <f t="shared" si="86"/>
        <v>October</v>
      </c>
      <c r="S771" s="1">
        <f t="shared" ref="S771:S800" si="91">MONTH(DATEVALUE(P771 &amp; 1))</f>
        <v>10</v>
      </c>
    </row>
    <row r="772" spans="3:19" x14ac:dyDescent="0.3">
      <c r="F772" s="1" t="s">
        <v>37</v>
      </c>
      <c r="G772" s="1" t="s">
        <v>35</v>
      </c>
      <c r="H772" s="6">
        <v>38318</v>
      </c>
      <c r="I772" s="1">
        <v>10753</v>
      </c>
      <c r="J772" s="7">
        <v>88</v>
      </c>
      <c r="K772" s="1">
        <f t="shared" si="87"/>
        <v>11</v>
      </c>
      <c r="L772" s="1">
        <f t="shared" si="88"/>
        <v>2004</v>
      </c>
      <c r="N772" s="35" t="str">
        <f t="shared" si="89"/>
        <v>11</v>
      </c>
      <c r="O772" s="1" t="str">
        <f t="shared" si="90"/>
        <v>Nov</v>
      </c>
      <c r="P772" s="1" t="str">
        <f t="shared" si="86"/>
        <v>November</v>
      </c>
      <c r="Q772" s="35"/>
      <c r="S772" s="1">
        <f t="shared" si="91"/>
        <v>11</v>
      </c>
    </row>
    <row r="773" spans="3:19" x14ac:dyDescent="0.3">
      <c r="F773" s="1" t="s">
        <v>37</v>
      </c>
      <c r="G773" s="1" t="s">
        <v>38</v>
      </c>
      <c r="H773" s="6">
        <v>37854</v>
      </c>
      <c r="I773" s="1">
        <v>10281</v>
      </c>
      <c r="J773" s="7">
        <v>86.5</v>
      </c>
      <c r="K773" s="1">
        <f t="shared" si="87"/>
        <v>8</v>
      </c>
      <c r="L773" s="1">
        <f t="shared" si="88"/>
        <v>2003</v>
      </c>
      <c r="N773" s="35" t="str">
        <f t="shared" si="89"/>
        <v>08</v>
      </c>
      <c r="O773" s="1" t="str">
        <f t="shared" si="90"/>
        <v>Aug</v>
      </c>
      <c r="P773" s="1" t="str">
        <f t="shared" si="86"/>
        <v>August</v>
      </c>
      <c r="Q773" s="35"/>
      <c r="S773" s="1">
        <f t="shared" si="91"/>
        <v>8</v>
      </c>
    </row>
    <row r="774" spans="3:19" x14ac:dyDescent="0.3">
      <c r="F774" s="1" t="s">
        <v>37</v>
      </c>
      <c r="G774" s="1" t="s">
        <v>35</v>
      </c>
      <c r="H774" s="6">
        <v>37986</v>
      </c>
      <c r="I774" s="1">
        <v>10391</v>
      </c>
      <c r="J774" s="7">
        <v>86.4</v>
      </c>
      <c r="K774" s="1">
        <f t="shared" si="87"/>
        <v>12</v>
      </c>
      <c r="L774" s="1">
        <f t="shared" si="88"/>
        <v>2003</v>
      </c>
      <c r="N774" s="35" t="str">
        <f t="shared" si="89"/>
        <v>12</v>
      </c>
      <c r="O774" s="1" t="str">
        <f t="shared" si="90"/>
        <v>Dec</v>
      </c>
      <c r="P774" s="1" t="str">
        <f t="shared" si="86"/>
        <v>December</v>
      </c>
      <c r="Q774" s="35"/>
      <c r="S774" s="1">
        <f t="shared" si="91"/>
        <v>12</v>
      </c>
    </row>
    <row r="775" spans="3:19" x14ac:dyDescent="0.3">
      <c r="F775" s="1" t="s">
        <v>37</v>
      </c>
      <c r="G775" s="1" t="s">
        <v>38</v>
      </c>
      <c r="H775" s="6">
        <v>37867</v>
      </c>
      <c r="I775" s="1">
        <v>10288</v>
      </c>
      <c r="J775" s="7">
        <v>80.099999999999994</v>
      </c>
      <c r="K775" s="1">
        <f t="shared" si="87"/>
        <v>9</v>
      </c>
      <c r="L775" s="1">
        <f t="shared" si="88"/>
        <v>2003</v>
      </c>
      <c r="N775" s="35" t="str">
        <f t="shared" si="89"/>
        <v>09</v>
      </c>
      <c r="O775" s="1" t="str">
        <f t="shared" si="90"/>
        <v>Sep</v>
      </c>
      <c r="P775" s="1" t="str">
        <f t="shared" si="86"/>
        <v>September</v>
      </c>
      <c r="Q775" s="35"/>
      <c r="S775" s="1">
        <f t="shared" si="91"/>
        <v>9</v>
      </c>
    </row>
    <row r="776" spans="3:19" x14ac:dyDescent="0.3">
      <c r="F776" s="1" t="s">
        <v>37</v>
      </c>
      <c r="G776" s="1" t="s">
        <v>36</v>
      </c>
      <c r="H776" s="6">
        <v>38431</v>
      </c>
      <c r="I776" s="1">
        <v>10955</v>
      </c>
      <c r="J776" s="7">
        <v>74.400000000000006</v>
      </c>
      <c r="K776" s="1">
        <f t="shared" si="87"/>
        <v>3</v>
      </c>
      <c r="L776" s="1">
        <f t="shared" si="88"/>
        <v>2005</v>
      </c>
      <c r="N776" s="35" t="str">
        <f t="shared" si="89"/>
        <v>03</v>
      </c>
      <c r="O776" s="1" t="str">
        <f t="shared" si="90"/>
        <v>Mar</v>
      </c>
      <c r="P776" s="1" t="str">
        <f t="shared" si="86"/>
        <v>March</v>
      </c>
      <c r="Q776" s="35"/>
      <c r="S776" s="1">
        <f t="shared" si="91"/>
        <v>3</v>
      </c>
    </row>
    <row r="777" spans="3:19" customFormat="1" x14ac:dyDescent="0.3">
      <c r="C777" s="1"/>
      <c r="D777" s="1"/>
      <c r="E777" s="1"/>
      <c r="F777" s="26" t="s">
        <v>37</v>
      </c>
      <c r="G777" s="26" t="s">
        <v>33</v>
      </c>
      <c r="H777" s="27">
        <v>37979</v>
      </c>
      <c r="I777" s="26">
        <v>10371</v>
      </c>
      <c r="J777" s="28">
        <v>72.959999999999994</v>
      </c>
      <c r="K777" s="1">
        <f t="shared" si="87"/>
        <v>12</v>
      </c>
      <c r="L777" s="1">
        <f t="shared" si="88"/>
        <v>2003</v>
      </c>
      <c r="M777" s="1"/>
      <c r="N777" s="35" t="str">
        <f t="shared" si="89"/>
        <v>12</v>
      </c>
      <c r="O777" s="1" t="str">
        <f t="shared" si="90"/>
        <v>Dec</v>
      </c>
      <c r="P777" s="1" t="str">
        <f t="shared" si="86"/>
        <v>December</v>
      </c>
      <c r="S777" s="1">
        <f t="shared" si="91"/>
        <v>12</v>
      </c>
    </row>
    <row r="778" spans="3:19" x14ac:dyDescent="0.3">
      <c r="F778" s="1" t="s">
        <v>37</v>
      </c>
      <c r="G778" s="1" t="s">
        <v>36</v>
      </c>
      <c r="H778" s="6">
        <v>38182</v>
      </c>
      <c r="I778" s="1">
        <v>10589</v>
      </c>
      <c r="J778" s="7">
        <v>72</v>
      </c>
      <c r="K778" s="1">
        <f t="shared" si="87"/>
        <v>7</v>
      </c>
      <c r="L778" s="1">
        <f t="shared" si="88"/>
        <v>2004</v>
      </c>
      <c r="N778" s="35" t="str">
        <f t="shared" si="89"/>
        <v>07</v>
      </c>
      <c r="O778" s="1" t="str">
        <f t="shared" si="90"/>
        <v>Jul</v>
      </c>
      <c r="P778" s="1" t="str">
        <f t="shared" si="86"/>
        <v>July</v>
      </c>
      <c r="Q778" s="35"/>
      <c r="S778" s="1">
        <f t="shared" si="91"/>
        <v>7</v>
      </c>
    </row>
    <row r="779" spans="3:19" x14ac:dyDescent="0.3">
      <c r="F779" s="1" t="s">
        <v>37</v>
      </c>
      <c r="G779" s="1" t="s">
        <v>36</v>
      </c>
      <c r="H779" s="6">
        <v>38399</v>
      </c>
      <c r="I779" s="1">
        <v>10887</v>
      </c>
      <c r="J779" s="7">
        <v>70</v>
      </c>
      <c r="K779" s="1">
        <f t="shared" si="87"/>
        <v>2</v>
      </c>
      <c r="L779" s="1">
        <f t="shared" si="88"/>
        <v>2005</v>
      </c>
      <c r="N779" s="35" t="str">
        <f t="shared" si="89"/>
        <v>02</v>
      </c>
      <c r="O779" s="1" t="str">
        <f t="shared" si="90"/>
        <v>Feb</v>
      </c>
      <c r="P779" s="1" t="str">
        <f t="shared" si="86"/>
        <v>February</v>
      </c>
      <c r="Q779" s="35"/>
      <c r="S779" s="1">
        <f t="shared" si="91"/>
        <v>2</v>
      </c>
    </row>
    <row r="780" spans="3:19" customFormat="1" x14ac:dyDescent="0.3">
      <c r="C780" s="1"/>
      <c r="D780" s="1"/>
      <c r="E780" s="1"/>
      <c r="F780" s="26" t="s">
        <v>37</v>
      </c>
      <c r="G780" s="26" t="s">
        <v>33</v>
      </c>
      <c r="H780" s="27">
        <v>38445</v>
      </c>
      <c r="I780" s="26">
        <v>10992</v>
      </c>
      <c r="J780" s="28">
        <v>69.599999999999994</v>
      </c>
      <c r="K780" s="1">
        <f t="shared" si="87"/>
        <v>4</v>
      </c>
      <c r="L780" s="1">
        <f t="shared" si="88"/>
        <v>2005</v>
      </c>
      <c r="M780" s="1"/>
      <c r="N780" s="35" t="str">
        <f t="shared" si="89"/>
        <v>04</v>
      </c>
      <c r="O780" s="1" t="str">
        <f t="shared" si="90"/>
        <v>Apr</v>
      </c>
      <c r="P780" s="1" t="str">
        <f t="shared" si="86"/>
        <v>April</v>
      </c>
      <c r="S780" s="1">
        <f t="shared" si="91"/>
        <v>4</v>
      </c>
    </row>
    <row r="781" spans="3:19" customFormat="1" x14ac:dyDescent="0.3">
      <c r="C781" s="1"/>
      <c r="D781" s="1"/>
      <c r="E781" s="1"/>
      <c r="F781" s="1" t="s">
        <v>37</v>
      </c>
      <c r="G781" s="1" t="s">
        <v>32</v>
      </c>
      <c r="H781" s="6">
        <v>38261</v>
      </c>
      <c r="I781" s="1">
        <v>10683</v>
      </c>
      <c r="J781" s="7">
        <v>63</v>
      </c>
      <c r="K781" s="1">
        <f t="shared" si="87"/>
        <v>10</v>
      </c>
      <c r="L781" s="1">
        <f t="shared" si="88"/>
        <v>2004</v>
      </c>
      <c r="M781" s="1"/>
      <c r="N781" s="35" t="str">
        <f t="shared" si="89"/>
        <v>10</v>
      </c>
      <c r="O781" s="1" t="str">
        <f t="shared" si="90"/>
        <v>Oct</v>
      </c>
      <c r="P781" s="1" t="str">
        <f t="shared" si="86"/>
        <v>October</v>
      </c>
      <c r="S781" s="1">
        <f t="shared" si="91"/>
        <v>10</v>
      </c>
    </row>
    <row r="782" spans="3:19" x14ac:dyDescent="0.3">
      <c r="F782" s="1" t="s">
        <v>29</v>
      </c>
      <c r="G782" s="1" t="s">
        <v>39</v>
      </c>
      <c r="H782" s="6">
        <v>38469</v>
      </c>
      <c r="I782" s="1">
        <v>11037</v>
      </c>
      <c r="J782" s="7">
        <v>60</v>
      </c>
      <c r="K782" s="1">
        <f t="shared" si="87"/>
        <v>4</v>
      </c>
      <c r="L782" s="1">
        <f t="shared" si="88"/>
        <v>2005</v>
      </c>
      <c r="N782" s="35" t="str">
        <f t="shared" si="89"/>
        <v>04</v>
      </c>
      <c r="O782" s="1" t="str">
        <f t="shared" si="90"/>
        <v>Apr</v>
      </c>
      <c r="P782" s="1" t="str">
        <f t="shared" si="86"/>
        <v>April</v>
      </c>
      <c r="Q782" s="35"/>
      <c r="S782" s="1">
        <f t="shared" si="91"/>
        <v>4</v>
      </c>
    </row>
    <row r="783" spans="3:19" customFormat="1" x14ac:dyDescent="0.3">
      <c r="C783" s="1"/>
      <c r="D783" s="1"/>
      <c r="E783" s="1"/>
      <c r="F783" s="26" t="s">
        <v>29</v>
      </c>
      <c r="G783" s="26" t="s">
        <v>34</v>
      </c>
      <c r="H783" s="27">
        <v>38437</v>
      </c>
      <c r="I783" s="26">
        <v>10963</v>
      </c>
      <c r="J783" s="28">
        <v>57.8</v>
      </c>
      <c r="K783" s="1">
        <f t="shared" si="87"/>
        <v>3</v>
      </c>
      <c r="L783" s="1">
        <f t="shared" si="88"/>
        <v>2005</v>
      </c>
      <c r="M783" s="1"/>
      <c r="N783" s="35" t="str">
        <f t="shared" si="89"/>
        <v>03</v>
      </c>
      <c r="O783" s="1" t="str">
        <f t="shared" si="90"/>
        <v>Mar</v>
      </c>
      <c r="P783" s="1" t="str">
        <f t="shared" si="86"/>
        <v>March</v>
      </c>
      <c r="S783" s="1">
        <f t="shared" si="91"/>
        <v>3</v>
      </c>
    </row>
    <row r="784" spans="3:19" customFormat="1" x14ac:dyDescent="0.3">
      <c r="C784" s="1"/>
      <c r="D784" s="1"/>
      <c r="E784" s="1"/>
      <c r="F784" s="1" t="s">
        <v>37</v>
      </c>
      <c r="G784" s="1" t="s">
        <v>32</v>
      </c>
      <c r="H784" s="6">
        <v>38213</v>
      </c>
      <c r="I784" s="1">
        <v>10620</v>
      </c>
      <c r="J784" s="7">
        <v>57.5</v>
      </c>
      <c r="K784" s="1">
        <f t="shared" si="87"/>
        <v>8</v>
      </c>
      <c r="L784" s="1">
        <f t="shared" si="88"/>
        <v>2004</v>
      </c>
      <c r="M784" s="1"/>
      <c r="N784" s="35" t="str">
        <f t="shared" si="89"/>
        <v>08</v>
      </c>
      <c r="O784" s="1" t="str">
        <f t="shared" si="90"/>
        <v>Aug</v>
      </c>
      <c r="P784" s="1" t="str">
        <f t="shared" si="86"/>
        <v>August</v>
      </c>
      <c r="S784" s="1">
        <f t="shared" si="91"/>
        <v>8</v>
      </c>
    </row>
    <row r="785" spans="3:19" x14ac:dyDescent="0.3">
      <c r="F785" s="1" t="s">
        <v>37</v>
      </c>
      <c r="G785" s="1" t="s">
        <v>36</v>
      </c>
      <c r="H785" s="6">
        <v>38214</v>
      </c>
      <c r="I785" s="1">
        <v>10631</v>
      </c>
      <c r="J785" s="7">
        <v>55.8</v>
      </c>
      <c r="K785" s="1">
        <f t="shared" si="87"/>
        <v>8</v>
      </c>
      <c r="L785" s="1">
        <f t="shared" si="88"/>
        <v>2004</v>
      </c>
      <c r="N785" s="35" t="str">
        <f t="shared" si="89"/>
        <v>08</v>
      </c>
      <c r="O785" s="1" t="str">
        <f t="shared" si="90"/>
        <v>Aug</v>
      </c>
      <c r="P785" s="1" t="str">
        <f t="shared" si="86"/>
        <v>August</v>
      </c>
      <c r="Q785" s="35"/>
      <c r="S785" s="1">
        <f t="shared" si="91"/>
        <v>8</v>
      </c>
    </row>
    <row r="786" spans="3:19" customFormat="1" x14ac:dyDescent="0.3">
      <c r="C786" s="1"/>
      <c r="D786" s="1"/>
      <c r="E786" s="1"/>
      <c r="F786" s="26" t="s">
        <v>29</v>
      </c>
      <c r="G786" s="26" t="s">
        <v>31</v>
      </c>
      <c r="H786" s="27">
        <v>38318</v>
      </c>
      <c r="I786" s="26">
        <v>10754</v>
      </c>
      <c r="J786" s="28">
        <v>55.2</v>
      </c>
      <c r="K786" s="1">
        <f t="shared" si="87"/>
        <v>11</v>
      </c>
      <c r="L786" s="1">
        <f t="shared" si="88"/>
        <v>2004</v>
      </c>
      <c r="M786" s="1"/>
      <c r="N786" s="35" t="str">
        <f t="shared" si="89"/>
        <v>11</v>
      </c>
      <c r="O786" s="1" t="str">
        <f t="shared" si="90"/>
        <v>Nov</v>
      </c>
      <c r="P786" s="1" t="str">
        <f t="shared" si="86"/>
        <v>November</v>
      </c>
      <c r="S786" s="1">
        <f t="shared" si="91"/>
        <v>11</v>
      </c>
    </row>
    <row r="787" spans="3:19" customFormat="1" x14ac:dyDescent="0.3">
      <c r="C787" s="1"/>
      <c r="D787" s="1"/>
      <c r="E787" s="1"/>
      <c r="F787" s="1" t="s">
        <v>37</v>
      </c>
      <c r="G787" s="1" t="s">
        <v>32</v>
      </c>
      <c r="H787" s="6">
        <v>38309</v>
      </c>
      <c r="I787" s="1">
        <v>10738</v>
      </c>
      <c r="J787" s="7">
        <v>52.35</v>
      </c>
      <c r="K787" s="1">
        <f t="shared" si="87"/>
        <v>11</v>
      </c>
      <c r="L787" s="1">
        <f t="shared" si="88"/>
        <v>2004</v>
      </c>
      <c r="M787" s="1"/>
      <c r="N787" s="35" t="str">
        <f t="shared" si="89"/>
        <v>11</v>
      </c>
      <c r="O787" s="1" t="str">
        <f t="shared" si="90"/>
        <v>Nov</v>
      </c>
      <c r="P787" s="1" t="str">
        <f t="shared" si="86"/>
        <v>November</v>
      </c>
      <c r="S787" s="1">
        <f t="shared" si="91"/>
        <v>11</v>
      </c>
    </row>
    <row r="788" spans="3:19" customFormat="1" x14ac:dyDescent="0.3">
      <c r="C788" s="1"/>
      <c r="D788" s="1"/>
      <c r="E788" s="1"/>
      <c r="F788" s="1" t="s">
        <v>37</v>
      </c>
      <c r="G788" s="1" t="s">
        <v>32</v>
      </c>
      <c r="H788" s="6">
        <v>38017</v>
      </c>
      <c r="I788" s="1">
        <v>10422</v>
      </c>
      <c r="J788" s="7">
        <v>49.8</v>
      </c>
      <c r="K788" s="1">
        <f t="shared" si="87"/>
        <v>1</v>
      </c>
      <c r="L788" s="1">
        <f t="shared" si="88"/>
        <v>2004</v>
      </c>
      <c r="M788" s="1"/>
      <c r="N788" s="35" t="str">
        <f t="shared" si="89"/>
        <v>01</v>
      </c>
      <c r="O788" s="1" t="str">
        <f t="shared" si="90"/>
        <v>Jan</v>
      </c>
      <c r="P788" s="1" t="str">
        <f t="shared" si="86"/>
        <v>January</v>
      </c>
      <c r="S788" s="1">
        <f t="shared" si="91"/>
        <v>1</v>
      </c>
    </row>
    <row r="789" spans="3:19" x14ac:dyDescent="0.3">
      <c r="F789" s="1" t="s">
        <v>37</v>
      </c>
      <c r="G789" s="1" t="s">
        <v>36</v>
      </c>
      <c r="H789" s="6">
        <v>38190</v>
      </c>
      <c r="I789" s="1">
        <v>10602</v>
      </c>
      <c r="J789" s="7">
        <v>48.75</v>
      </c>
      <c r="K789" s="1">
        <f t="shared" si="87"/>
        <v>7</v>
      </c>
      <c r="L789" s="1">
        <f t="shared" si="88"/>
        <v>2004</v>
      </c>
      <c r="N789" s="35" t="str">
        <f t="shared" si="89"/>
        <v>07</v>
      </c>
      <c r="O789" s="1" t="str">
        <f t="shared" si="90"/>
        <v>Jul</v>
      </c>
      <c r="P789" s="1" t="str">
        <f t="shared" si="86"/>
        <v>July</v>
      </c>
      <c r="Q789" s="35"/>
      <c r="S789" s="1">
        <f t="shared" si="91"/>
        <v>7</v>
      </c>
    </row>
    <row r="790" spans="3:19" customFormat="1" x14ac:dyDescent="0.3">
      <c r="C790" s="1"/>
      <c r="D790" s="1"/>
      <c r="E790" s="1"/>
      <c r="F790" s="26" t="s">
        <v>29</v>
      </c>
      <c r="G790" s="26" t="s">
        <v>31</v>
      </c>
      <c r="H790" s="27">
        <v>37863</v>
      </c>
      <c r="I790" s="26">
        <v>10271</v>
      </c>
      <c r="J790" s="28">
        <v>48</v>
      </c>
      <c r="K790" s="1">
        <f t="shared" si="87"/>
        <v>8</v>
      </c>
      <c r="L790" s="1">
        <f t="shared" si="88"/>
        <v>2003</v>
      </c>
      <c r="M790" s="1"/>
      <c r="N790" s="35" t="str">
        <f t="shared" si="89"/>
        <v>08</v>
      </c>
      <c r="O790" s="1" t="str">
        <f t="shared" si="90"/>
        <v>Aug</v>
      </c>
      <c r="P790" s="1" t="str">
        <f t="shared" si="86"/>
        <v>August</v>
      </c>
      <c r="S790" s="1">
        <f t="shared" si="91"/>
        <v>8</v>
      </c>
    </row>
    <row r="791" spans="3:19" x14ac:dyDescent="0.3">
      <c r="F791" s="1" t="s">
        <v>37</v>
      </c>
      <c r="G791" s="1" t="s">
        <v>38</v>
      </c>
      <c r="H791" s="6">
        <v>38260</v>
      </c>
      <c r="I791" s="1">
        <v>10674</v>
      </c>
      <c r="J791" s="7">
        <v>45</v>
      </c>
      <c r="K791" s="1">
        <f t="shared" si="87"/>
        <v>9</v>
      </c>
      <c r="L791" s="1">
        <f t="shared" si="88"/>
        <v>2004</v>
      </c>
      <c r="N791" s="35" t="str">
        <f t="shared" si="89"/>
        <v>09</v>
      </c>
      <c r="O791" s="1" t="str">
        <f t="shared" si="90"/>
        <v>Sep</v>
      </c>
      <c r="P791" s="1" t="str">
        <f t="shared" si="86"/>
        <v>September</v>
      </c>
      <c r="Q791" s="35"/>
      <c r="S791" s="1">
        <f t="shared" si="91"/>
        <v>9</v>
      </c>
    </row>
    <row r="792" spans="3:19" x14ac:dyDescent="0.3">
      <c r="F792" s="1" t="s">
        <v>37</v>
      </c>
      <c r="G792" s="1" t="s">
        <v>35</v>
      </c>
      <c r="H792" s="6">
        <v>38473</v>
      </c>
      <c r="I792" s="1">
        <v>11057</v>
      </c>
      <c r="J792" s="7">
        <v>45</v>
      </c>
      <c r="K792" s="1">
        <f t="shared" si="87"/>
        <v>5</v>
      </c>
      <c r="L792" s="1">
        <f t="shared" si="88"/>
        <v>2005</v>
      </c>
      <c r="N792" s="35" t="str">
        <f t="shared" si="89"/>
        <v>05</v>
      </c>
      <c r="O792" s="1" t="str">
        <f t="shared" si="90"/>
        <v>May</v>
      </c>
      <c r="P792" s="1" t="str">
        <f t="shared" si="86"/>
        <v>May</v>
      </c>
      <c r="Q792" s="35"/>
      <c r="S792" s="1">
        <f t="shared" si="91"/>
        <v>5</v>
      </c>
    </row>
    <row r="793" spans="3:19" customFormat="1" x14ac:dyDescent="0.3">
      <c r="C793" s="1"/>
      <c r="D793" s="1"/>
      <c r="E793" s="1"/>
      <c r="F793" s="26" t="s">
        <v>37</v>
      </c>
      <c r="G793" s="26" t="s">
        <v>32</v>
      </c>
      <c r="H793" s="27">
        <v>38366</v>
      </c>
      <c r="I793" s="26">
        <v>10815</v>
      </c>
      <c r="J793" s="28">
        <v>40</v>
      </c>
      <c r="K793" s="1">
        <f t="shared" si="87"/>
        <v>1</v>
      </c>
      <c r="L793" s="1">
        <f t="shared" si="88"/>
        <v>2005</v>
      </c>
      <c r="M793" s="1"/>
      <c r="N793" s="35" t="str">
        <f t="shared" si="89"/>
        <v>01</v>
      </c>
      <c r="O793" s="1" t="str">
        <f t="shared" si="90"/>
        <v>Jan</v>
      </c>
      <c r="P793" s="1" t="str">
        <f t="shared" si="86"/>
        <v>January</v>
      </c>
      <c r="S793" s="1">
        <f t="shared" si="91"/>
        <v>1</v>
      </c>
    </row>
    <row r="794" spans="3:19" x14ac:dyDescent="0.3">
      <c r="F794" s="1" t="s">
        <v>37</v>
      </c>
      <c r="G794" s="1" t="s">
        <v>36</v>
      </c>
      <c r="H794" s="6">
        <v>38403</v>
      </c>
      <c r="I794" s="1">
        <v>10883</v>
      </c>
      <c r="J794" s="7">
        <v>36</v>
      </c>
      <c r="K794" s="1">
        <f t="shared" si="87"/>
        <v>2</v>
      </c>
      <c r="L794" s="1">
        <f t="shared" si="88"/>
        <v>2005</v>
      </c>
      <c r="N794" s="35" t="str">
        <f t="shared" si="89"/>
        <v>02</v>
      </c>
      <c r="O794" s="1" t="str">
        <f t="shared" si="90"/>
        <v>Feb</v>
      </c>
      <c r="P794" s="1" t="str">
        <f t="shared" si="86"/>
        <v>February</v>
      </c>
      <c r="Q794" s="35"/>
      <c r="S794" s="1">
        <f t="shared" si="91"/>
        <v>2</v>
      </c>
    </row>
    <row r="795" spans="3:19" customFormat="1" x14ac:dyDescent="0.3">
      <c r="C795" s="1"/>
      <c r="D795" s="1"/>
      <c r="E795" s="1"/>
      <c r="F795" s="26" t="s">
        <v>37</v>
      </c>
      <c r="G795" s="26" t="s">
        <v>33</v>
      </c>
      <c r="H795" s="27">
        <v>38415</v>
      </c>
      <c r="I795" s="26">
        <v>10900</v>
      </c>
      <c r="J795" s="28">
        <v>33.75</v>
      </c>
      <c r="K795" s="1">
        <f t="shared" si="87"/>
        <v>3</v>
      </c>
      <c r="L795" s="1">
        <f t="shared" si="88"/>
        <v>2005</v>
      </c>
      <c r="M795" s="1"/>
      <c r="N795" s="35" t="str">
        <f t="shared" si="89"/>
        <v>03</v>
      </c>
      <c r="O795" s="1" t="str">
        <f t="shared" si="90"/>
        <v>Mar</v>
      </c>
      <c r="P795" s="1" t="str">
        <f t="shared" si="86"/>
        <v>March</v>
      </c>
      <c r="S795" s="1">
        <f t="shared" si="91"/>
        <v>3</v>
      </c>
    </row>
    <row r="796" spans="3:19" x14ac:dyDescent="0.3">
      <c r="F796" s="1" t="s">
        <v>37</v>
      </c>
      <c r="G796" s="1" t="s">
        <v>38</v>
      </c>
      <c r="H796" s="6">
        <v>38417</v>
      </c>
      <c r="I796" s="1">
        <v>10898</v>
      </c>
      <c r="J796" s="7">
        <v>30</v>
      </c>
      <c r="K796" s="1">
        <f t="shared" si="87"/>
        <v>3</v>
      </c>
      <c r="L796" s="1">
        <f t="shared" si="88"/>
        <v>2005</v>
      </c>
      <c r="N796" s="35" t="str">
        <f t="shared" si="89"/>
        <v>03</v>
      </c>
      <c r="O796" s="1" t="str">
        <f t="shared" si="90"/>
        <v>Mar</v>
      </c>
      <c r="P796" s="1" t="str">
        <f t="shared" si="86"/>
        <v>March</v>
      </c>
      <c r="Q796" s="35"/>
      <c r="S796" s="1">
        <f t="shared" si="91"/>
        <v>3</v>
      </c>
    </row>
    <row r="797" spans="3:19" x14ac:dyDescent="0.3">
      <c r="F797" s="1" t="s">
        <v>37</v>
      </c>
      <c r="G797" s="1" t="s">
        <v>38</v>
      </c>
      <c r="H797" s="6">
        <v>38336</v>
      </c>
      <c r="I797" s="1">
        <v>10767</v>
      </c>
      <c r="J797" s="7">
        <v>28</v>
      </c>
      <c r="K797" s="1">
        <f t="shared" si="87"/>
        <v>12</v>
      </c>
      <c r="L797" s="1">
        <f t="shared" si="88"/>
        <v>2004</v>
      </c>
      <c r="N797" s="35" t="str">
        <f t="shared" si="89"/>
        <v>12</v>
      </c>
      <c r="O797" s="1" t="str">
        <f t="shared" si="90"/>
        <v>Dec</v>
      </c>
      <c r="P797" s="1" t="str">
        <f t="shared" si="86"/>
        <v>December</v>
      </c>
      <c r="Q797" s="35"/>
      <c r="S797" s="1">
        <f t="shared" si="91"/>
        <v>12</v>
      </c>
    </row>
    <row r="798" spans="3:19" customFormat="1" x14ac:dyDescent="0.3">
      <c r="C798" s="1"/>
      <c r="D798" s="1"/>
      <c r="E798" s="1"/>
      <c r="F798" s="26" t="s">
        <v>29</v>
      </c>
      <c r="G798" s="26" t="s">
        <v>34</v>
      </c>
      <c r="H798" s="27">
        <v>38177</v>
      </c>
      <c r="I798" s="26">
        <v>10586</v>
      </c>
      <c r="J798" s="28">
        <v>23.8</v>
      </c>
      <c r="K798" s="1">
        <f t="shared" si="87"/>
        <v>7</v>
      </c>
      <c r="L798" s="1">
        <f t="shared" si="88"/>
        <v>2004</v>
      </c>
      <c r="M798" s="1"/>
      <c r="N798" s="35" t="str">
        <f t="shared" si="89"/>
        <v>07</v>
      </c>
      <c r="O798" s="1" t="str">
        <f t="shared" si="90"/>
        <v>Jul</v>
      </c>
      <c r="P798" s="1" t="str">
        <f t="shared" si="86"/>
        <v>July</v>
      </c>
      <c r="S798" s="1">
        <f t="shared" si="91"/>
        <v>7</v>
      </c>
    </row>
    <row r="799" spans="3:19" x14ac:dyDescent="0.3">
      <c r="F799" s="1" t="s">
        <v>37</v>
      </c>
      <c r="G799" s="1" t="s">
        <v>38</v>
      </c>
      <c r="H799" s="6">
        <v>38382</v>
      </c>
      <c r="I799" s="1">
        <v>10807</v>
      </c>
      <c r="J799" s="7">
        <v>18.399999999999999</v>
      </c>
      <c r="K799" s="1">
        <f t="shared" si="87"/>
        <v>1</v>
      </c>
      <c r="L799" s="1">
        <f t="shared" si="88"/>
        <v>2005</v>
      </c>
      <c r="N799" s="35" t="str">
        <f t="shared" si="89"/>
        <v>01</v>
      </c>
      <c r="O799" s="1" t="str">
        <f t="shared" si="90"/>
        <v>Jan</v>
      </c>
      <c r="P799" s="1" t="str">
        <f t="shared" si="86"/>
        <v>January</v>
      </c>
      <c r="Q799" s="35"/>
      <c r="S799" s="1">
        <f t="shared" si="91"/>
        <v>1</v>
      </c>
    </row>
    <row r="800" spans="3:19" customFormat="1" x14ac:dyDescent="0.3">
      <c r="C800" s="1"/>
      <c r="D800" s="1"/>
      <c r="E800" s="1"/>
      <c r="F800" s="26" t="s">
        <v>29</v>
      </c>
      <c r="G800" s="26" t="s">
        <v>34</v>
      </c>
      <c r="H800" s="27">
        <v>38343</v>
      </c>
      <c r="I800" s="26">
        <v>10782</v>
      </c>
      <c r="J800" s="28">
        <v>12.5</v>
      </c>
      <c r="K800" s="1">
        <f t="shared" si="87"/>
        <v>12</v>
      </c>
      <c r="L800" s="1">
        <f t="shared" si="88"/>
        <v>2004</v>
      </c>
      <c r="M800" s="1"/>
      <c r="N800" s="35" t="str">
        <f t="shared" si="89"/>
        <v>12</v>
      </c>
      <c r="O800" s="1" t="str">
        <f t="shared" si="90"/>
        <v>Dec</v>
      </c>
      <c r="P800" s="1" t="str">
        <f t="shared" si="86"/>
        <v>December</v>
      </c>
      <c r="S800" s="1">
        <f t="shared" si="91"/>
        <v>12</v>
      </c>
    </row>
  </sheetData>
  <autoFilter ref="F1:L800" xr:uid="{601D8BC6-D3A4-4AA9-B6E5-010D381CF3A6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2"/>
  <sheetViews>
    <sheetView showGridLines="0" tabSelected="1" topLeftCell="A83" zoomScale="115" zoomScaleNormal="115" workbookViewId="0">
      <selection activeCell="B154" sqref="B154"/>
    </sheetView>
  </sheetViews>
  <sheetFormatPr defaultColWidth="8.77734375" defaultRowHeight="14.4" x14ac:dyDescent="0.3"/>
  <cols>
    <col min="1" max="1" width="18.44140625" style="1" customWidth="1"/>
    <col min="2" max="5" width="13.77734375" style="1" customWidth="1"/>
    <col min="6" max="6" width="12.77734375" style="1" bestFit="1" customWidth="1"/>
    <col min="7" max="7" width="9.44140625" style="1" customWidth="1"/>
    <col min="8" max="8" width="8.77734375" style="1"/>
    <col min="9" max="9" width="18.5546875" style="1" customWidth="1"/>
    <col min="10" max="16384" width="8.77734375" style="1"/>
  </cols>
  <sheetData>
    <row r="1" spans="1:9" ht="15.6" x14ac:dyDescent="0.3">
      <c r="A1" s="19" t="s">
        <v>62</v>
      </c>
      <c r="B1" s="19"/>
      <c r="C1" s="19"/>
      <c r="D1" s="19"/>
      <c r="E1" s="19"/>
      <c r="F1" s="19"/>
      <c r="G1" s="19"/>
      <c r="H1" s="19"/>
      <c r="I1" s="19"/>
    </row>
    <row r="3" spans="1:9" x14ac:dyDescent="0.3">
      <c r="A3" s="10" t="s">
        <v>63</v>
      </c>
      <c r="B3" s="13" t="s">
        <v>21</v>
      </c>
      <c r="C3" s="13" t="s">
        <v>64</v>
      </c>
      <c r="D3" s="13" t="s">
        <v>65</v>
      </c>
      <c r="E3" s="13" t="s">
        <v>10</v>
      </c>
    </row>
    <row r="4" spans="1:9" x14ac:dyDescent="0.3">
      <c r="A4" s="1" t="s">
        <v>66</v>
      </c>
      <c r="B4" s="15" t="str">
        <f>RIGHT(A4,4)</f>
        <v>2009</v>
      </c>
      <c r="C4" s="15" t="str">
        <f>LEFT(A4, SEARCH(".",A4)-1)</f>
        <v>11</v>
      </c>
      <c r="D4" s="15" t="str">
        <f>RIGHT(LEFT(A4, LEN(A4)-5), LEN(LEFT(A4, LEN(A4)-5))-SEARCH(".",LEFT(A4, LEN(A4)-5)))</f>
        <v>5</v>
      </c>
      <c r="E4" s="32">
        <f>DATE(B4,C4,D4)</f>
        <v>40122</v>
      </c>
    </row>
    <row r="5" spans="1:9" x14ac:dyDescent="0.3">
      <c r="A5" s="1" t="s">
        <v>67</v>
      </c>
      <c r="B5" s="15" t="str">
        <f t="shared" ref="B5:B16" si="0">RIGHT(A5,4)</f>
        <v>2009</v>
      </c>
      <c r="C5" s="15" t="str">
        <f t="shared" ref="C5:C16" si="1">LEFT(A5, SEARCH(".",A5)-1)</f>
        <v>4</v>
      </c>
      <c r="D5" s="15" t="str">
        <f t="shared" ref="D5:D16" si="2">RIGHT(LEFT(A5, LEN(A5)-5), LEN(LEFT(A5, LEN(A5)-5))-SEARCH(".",LEFT(A5, LEN(A5)-5)))</f>
        <v>3</v>
      </c>
      <c r="E5" s="32">
        <f t="shared" ref="E5:E16" si="3">DATE(B5,C5,D5)</f>
        <v>39906</v>
      </c>
    </row>
    <row r="6" spans="1:9" x14ac:dyDescent="0.3">
      <c r="A6" s="1" t="s">
        <v>68</v>
      </c>
      <c r="B6" s="15" t="str">
        <f t="shared" si="0"/>
        <v>2009</v>
      </c>
      <c r="C6" s="15" t="str">
        <f t="shared" si="1"/>
        <v>7</v>
      </c>
      <c r="D6" s="15" t="str">
        <f t="shared" si="2"/>
        <v>26</v>
      </c>
      <c r="E6" s="32">
        <f t="shared" si="3"/>
        <v>40020</v>
      </c>
    </row>
    <row r="7" spans="1:9" x14ac:dyDescent="0.3">
      <c r="A7" s="1" t="s">
        <v>69</v>
      </c>
      <c r="B7" s="15" t="str">
        <f t="shared" si="0"/>
        <v>2009</v>
      </c>
      <c r="C7" s="15" t="str">
        <f t="shared" si="1"/>
        <v>7</v>
      </c>
      <c r="D7" s="15" t="str">
        <f t="shared" si="2"/>
        <v>25</v>
      </c>
      <c r="E7" s="32">
        <f t="shared" si="3"/>
        <v>40019</v>
      </c>
    </row>
    <row r="8" spans="1:9" x14ac:dyDescent="0.3">
      <c r="A8" s="1" t="s">
        <v>70</v>
      </c>
      <c r="B8" s="15" t="str">
        <f t="shared" si="0"/>
        <v>2009</v>
      </c>
      <c r="C8" s="15" t="str">
        <f t="shared" si="1"/>
        <v>11</v>
      </c>
      <c r="D8" s="15" t="str">
        <f t="shared" si="2"/>
        <v>9</v>
      </c>
      <c r="E8" s="32">
        <f t="shared" si="3"/>
        <v>40126</v>
      </c>
    </row>
    <row r="9" spans="1:9" x14ac:dyDescent="0.3">
      <c r="A9" s="1" t="s">
        <v>71</v>
      </c>
      <c r="B9" s="15" t="str">
        <f t="shared" si="0"/>
        <v>2009</v>
      </c>
      <c r="C9" s="15" t="str">
        <f t="shared" si="1"/>
        <v>12</v>
      </c>
      <c r="D9" s="15" t="str">
        <f t="shared" si="2"/>
        <v>8</v>
      </c>
      <c r="E9" s="32">
        <f t="shared" si="3"/>
        <v>40155</v>
      </c>
    </row>
    <row r="10" spans="1:9" x14ac:dyDescent="0.3">
      <c r="A10" s="1" t="s">
        <v>72</v>
      </c>
      <c r="B10" s="15" t="str">
        <f t="shared" si="0"/>
        <v>2009</v>
      </c>
      <c r="C10" s="15" t="str">
        <f t="shared" si="1"/>
        <v>5</v>
      </c>
      <c r="D10" s="15" t="str">
        <f t="shared" si="2"/>
        <v>10</v>
      </c>
      <c r="E10" s="32">
        <f t="shared" si="3"/>
        <v>39943</v>
      </c>
    </row>
    <row r="11" spans="1:9" x14ac:dyDescent="0.3">
      <c r="A11" s="1" t="s">
        <v>73</v>
      </c>
      <c r="B11" s="15" t="str">
        <f t="shared" si="0"/>
        <v>2009</v>
      </c>
      <c r="C11" s="15" t="str">
        <f t="shared" si="1"/>
        <v>1</v>
      </c>
      <c r="D11" s="15" t="str">
        <f t="shared" si="2"/>
        <v>25</v>
      </c>
      <c r="E11" s="32">
        <f t="shared" si="3"/>
        <v>39838</v>
      </c>
    </row>
    <row r="12" spans="1:9" x14ac:dyDescent="0.3">
      <c r="A12" s="1" t="s">
        <v>74</v>
      </c>
      <c r="B12" s="15" t="str">
        <f t="shared" si="0"/>
        <v>2009</v>
      </c>
      <c r="C12" s="15" t="str">
        <f t="shared" si="1"/>
        <v>12</v>
      </c>
      <c r="D12" s="15" t="str">
        <f t="shared" si="2"/>
        <v>21</v>
      </c>
      <c r="E12" s="32">
        <f t="shared" si="3"/>
        <v>40168</v>
      </c>
    </row>
    <row r="13" spans="1:9" x14ac:dyDescent="0.3">
      <c r="A13" s="1" t="s">
        <v>75</v>
      </c>
      <c r="B13" s="15" t="str">
        <f t="shared" si="0"/>
        <v>2009</v>
      </c>
      <c r="C13" s="15" t="str">
        <f t="shared" si="1"/>
        <v>9</v>
      </c>
      <c r="D13" s="15" t="str">
        <f t="shared" si="2"/>
        <v>24</v>
      </c>
      <c r="E13" s="32">
        <f t="shared" si="3"/>
        <v>40080</v>
      </c>
    </row>
    <row r="14" spans="1:9" x14ac:dyDescent="0.3">
      <c r="A14" s="1" t="s">
        <v>76</v>
      </c>
      <c r="B14" s="15" t="str">
        <f t="shared" si="0"/>
        <v>2009</v>
      </c>
      <c r="C14" s="15" t="str">
        <f t="shared" si="1"/>
        <v>3</v>
      </c>
      <c r="D14" s="15" t="str">
        <f t="shared" si="2"/>
        <v>5</v>
      </c>
      <c r="E14" s="32">
        <f t="shared" si="3"/>
        <v>39877</v>
      </c>
    </row>
    <row r="15" spans="1:9" x14ac:dyDescent="0.3">
      <c r="A15" s="1" t="s">
        <v>77</v>
      </c>
      <c r="B15" s="15" t="str">
        <f t="shared" si="0"/>
        <v>2009</v>
      </c>
      <c r="C15" s="15" t="str">
        <f t="shared" si="1"/>
        <v>8</v>
      </c>
      <c r="D15" s="15" t="str">
        <f t="shared" si="2"/>
        <v>25</v>
      </c>
      <c r="E15" s="32">
        <f t="shared" si="3"/>
        <v>40050</v>
      </c>
    </row>
    <row r="16" spans="1:9" x14ac:dyDescent="0.3">
      <c r="A16" s="1" t="s">
        <v>78</v>
      </c>
      <c r="B16" s="15" t="str">
        <f t="shared" si="0"/>
        <v>2009</v>
      </c>
      <c r="C16" s="15" t="str">
        <f t="shared" si="1"/>
        <v>12</v>
      </c>
      <c r="D16" s="15" t="str">
        <f t="shared" si="2"/>
        <v>19</v>
      </c>
      <c r="E16" s="32">
        <f t="shared" si="3"/>
        <v>40166</v>
      </c>
    </row>
    <row r="18" spans="1:9" ht="15.6" x14ac:dyDescent="0.3">
      <c r="A18" s="19" t="s">
        <v>79</v>
      </c>
      <c r="B18" s="19"/>
      <c r="C18" s="19"/>
      <c r="D18" s="19"/>
      <c r="E18" s="19"/>
      <c r="F18" s="19"/>
      <c r="G18" s="19"/>
      <c r="H18" s="19"/>
      <c r="I18" s="19"/>
    </row>
    <row r="20" spans="1:9" x14ac:dyDescent="0.3">
      <c r="A20" s="10" t="s">
        <v>63</v>
      </c>
      <c r="B20" s="13" t="s">
        <v>93</v>
      </c>
    </row>
    <row r="21" spans="1:9" x14ac:dyDescent="0.3">
      <c r="A21" s="1" t="s">
        <v>80</v>
      </c>
      <c r="B21" s="15">
        <f>C21+D21</f>
        <v>99</v>
      </c>
      <c r="C21" s="1">
        <f>LEFT(A21, SEARCH(" ",A21))*24</f>
        <v>96</v>
      </c>
      <c r="D21" s="1" t="str">
        <f t="shared" ref="D21:D33" si="4">RIGHT(LEFT(A21,SEARCH(" H",A21)-1),LEN(LEFT(A21,SEARCH(" H",A21)-1))-SEARCH("s ",LEFT(A21,SEARCH(" H",A21)-1)))</f>
        <v xml:space="preserve"> 3</v>
      </c>
    </row>
    <row r="22" spans="1:9" x14ac:dyDescent="0.3">
      <c r="A22" s="1" t="s">
        <v>81</v>
      </c>
      <c r="B22" s="15">
        <f t="shared" ref="B22:B33" si="5">C22+D22</f>
        <v>228</v>
      </c>
      <c r="C22" s="1">
        <f t="shared" ref="C22:C33" si="6">LEFT(A22, SEARCH(" ",A22))*24</f>
        <v>216</v>
      </c>
      <c r="D22" s="1" t="str">
        <f t="shared" si="4"/>
        <v xml:space="preserve"> 12</v>
      </c>
    </row>
    <row r="23" spans="1:9" x14ac:dyDescent="0.3">
      <c r="A23" s="1" t="s">
        <v>82</v>
      </c>
      <c r="B23" s="15">
        <f t="shared" si="5"/>
        <v>217</v>
      </c>
      <c r="C23" s="1">
        <f t="shared" si="6"/>
        <v>216</v>
      </c>
      <c r="D23" s="1" t="str">
        <f t="shared" si="4"/>
        <v xml:space="preserve"> 1</v>
      </c>
    </row>
    <row r="24" spans="1:9" x14ac:dyDescent="0.3">
      <c r="A24" s="1" t="s">
        <v>83</v>
      </c>
      <c r="B24" s="15">
        <f t="shared" si="5"/>
        <v>50</v>
      </c>
      <c r="C24" s="1">
        <f t="shared" si="6"/>
        <v>48</v>
      </c>
      <c r="D24" s="1" t="str">
        <f t="shared" si="4"/>
        <v xml:space="preserve"> 2</v>
      </c>
    </row>
    <row r="25" spans="1:9" x14ac:dyDescent="0.3">
      <c r="A25" s="1" t="s">
        <v>84</v>
      </c>
      <c r="B25" s="15">
        <f t="shared" si="5"/>
        <v>80</v>
      </c>
      <c r="C25" s="1">
        <f t="shared" si="6"/>
        <v>72</v>
      </c>
      <c r="D25" s="1" t="str">
        <f t="shared" si="4"/>
        <v xml:space="preserve"> 8</v>
      </c>
    </row>
    <row r="26" spans="1:9" x14ac:dyDescent="0.3">
      <c r="A26" s="1" t="s">
        <v>85</v>
      </c>
      <c r="B26" s="15">
        <f t="shared" si="5"/>
        <v>248</v>
      </c>
      <c r="C26" s="1">
        <f t="shared" si="6"/>
        <v>240</v>
      </c>
      <c r="D26" s="1" t="str">
        <f t="shared" si="4"/>
        <v xml:space="preserve"> 8</v>
      </c>
    </row>
    <row r="27" spans="1:9" x14ac:dyDescent="0.3">
      <c r="A27" s="1" t="s">
        <v>86</v>
      </c>
      <c r="B27" s="15">
        <f t="shared" si="5"/>
        <v>107</v>
      </c>
      <c r="C27" s="1">
        <f t="shared" si="6"/>
        <v>96</v>
      </c>
      <c r="D27" s="1" t="str">
        <f t="shared" si="4"/>
        <v xml:space="preserve"> 11</v>
      </c>
    </row>
    <row r="28" spans="1:9" x14ac:dyDescent="0.3">
      <c r="A28" s="1" t="s">
        <v>87</v>
      </c>
      <c r="B28" s="15">
        <f t="shared" si="5"/>
        <v>156</v>
      </c>
      <c r="C28" s="1">
        <f t="shared" si="6"/>
        <v>144</v>
      </c>
      <c r="D28" s="1" t="str">
        <f t="shared" si="4"/>
        <v xml:space="preserve"> 12</v>
      </c>
    </row>
    <row r="29" spans="1:9" x14ac:dyDescent="0.3">
      <c r="A29" s="1" t="s">
        <v>88</v>
      </c>
      <c r="B29" s="15">
        <f t="shared" si="5"/>
        <v>171</v>
      </c>
      <c r="C29" s="1">
        <f t="shared" si="6"/>
        <v>168</v>
      </c>
      <c r="D29" s="1" t="str">
        <f t="shared" si="4"/>
        <v xml:space="preserve"> 3</v>
      </c>
    </row>
    <row r="30" spans="1:9" x14ac:dyDescent="0.3">
      <c r="A30" s="1" t="s">
        <v>89</v>
      </c>
      <c r="B30" s="15">
        <f t="shared" si="5"/>
        <v>123</v>
      </c>
      <c r="C30" s="1">
        <f t="shared" si="6"/>
        <v>120</v>
      </c>
      <c r="D30" s="1" t="str">
        <f t="shared" si="4"/>
        <v xml:space="preserve"> 3</v>
      </c>
    </row>
    <row r="31" spans="1:9" x14ac:dyDescent="0.3">
      <c r="A31" s="1" t="s">
        <v>90</v>
      </c>
      <c r="B31" s="15">
        <f t="shared" si="5"/>
        <v>132</v>
      </c>
      <c r="C31" s="1">
        <f t="shared" si="6"/>
        <v>120</v>
      </c>
      <c r="D31" s="1" t="str">
        <f t="shared" si="4"/>
        <v xml:space="preserve"> 12</v>
      </c>
    </row>
    <row r="32" spans="1:9" x14ac:dyDescent="0.3">
      <c r="A32" s="1" t="s">
        <v>91</v>
      </c>
      <c r="B32" s="15">
        <f t="shared" si="5"/>
        <v>221</v>
      </c>
      <c r="C32" s="1">
        <f t="shared" si="6"/>
        <v>216</v>
      </c>
      <c r="D32" s="1" t="str">
        <f t="shared" si="4"/>
        <v xml:space="preserve"> 5</v>
      </c>
    </row>
    <row r="33" spans="1:9" x14ac:dyDescent="0.3">
      <c r="A33" s="1" t="s">
        <v>92</v>
      </c>
      <c r="B33" s="15">
        <f t="shared" si="5"/>
        <v>154</v>
      </c>
      <c r="C33" s="1">
        <f t="shared" si="6"/>
        <v>144</v>
      </c>
      <c r="D33" s="1" t="str">
        <f t="shared" si="4"/>
        <v xml:space="preserve"> 10</v>
      </c>
    </row>
    <row r="35" spans="1:9" ht="15.6" x14ac:dyDescent="0.3">
      <c r="A35" s="19" t="s">
        <v>96</v>
      </c>
      <c r="B35" s="19"/>
      <c r="C35" s="19"/>
      <c r="D35" s="19"/>
      <c r="E35" s="19"/>
      <c r="F35" s="19"/>
      <c r="G35" s="19"/>
      <c r="H35" s="19"/>
      <c r="I35" s="19"/>
    </row>
    <row r="37" spans="1:9" x14ac:dyDescent="0.3">
      <c r="A37" s="10" t="s">
        <v>63</v>
      </c>
      <c r="B37" s="10" t="s">
        <v>94</v>
      </c>
      <c r="C37" s="10" t="s">
        <v>95</v>
      </c>
    </row>
    <row r="38" spans="1:9" x14ac:dyDescent="0.3">
      <c r="A38" s="6">
        <v>39448</v>
      </c>
      <c r="B38" s="32">
        <f>DATE(YEAR(A38), MONTH(A38)-1, DAY(A38))</f>
        <v>39417</v>
      </c>
      <c r="C38" s="32">
        <f>DATE(YEAR(A38)-1, MONTH(A38), DAY(A38))</f>
        <v>39083</v>
      </c>
    </row>
    <row r="39" spans="1:9" x14ac:dyDescent="0.3">
      <c r="A39" s="6">
        <v>39173</v>
      </c>
      <c r="B39" s="32">
        <f t="shared" ref="B39:B50" si="7">DATE(YEAR(A39), MONTH(A39)-1, DAY(A39))</f>
        <v>39142</v>
      </c>
      <c r="C39" s="32">
        <f t="shared" ref="C39:C50" si="8">DATE(YEAR(A39)-1, MONTH(A39), DAY(A39))</f>
        <v>38808</v>
      </c>
    </row>
    <row r="40" spans="1:9" x14ac:dyDescent="0.3">
      <c r="A40" s="6">
        <v>38899</v>
      </c>
      <c r="B40" s="32">
        <f t="shared" si="7"/>
        <v>38869</v>
      </c>
      <c r="C40" s="32">
        <f t="shared" si="8"/>
        <v>38534</v>
      </c>
    </row>
    <row r="41" spans="1:9" x14ac:dyDescent="0.3">
      <c r="A41" s="6">
        <v>38626</v>
      </c>
      <c r="B41" s="32">
        <f t="shared" si="7"/>
        <v>38596</v>
      </c>
      <c r="C41" s="32">
        <f t="shared" si="8"/>
        <v>38261</v>
      </c>
    </row>
    <row r="42" spans="1:9" x14ac:dyDescent="0.3">
      <c r="A42" s="6">
        <v>38353</v>
      </c>
      <c r="B42" s="32">
        <f t="shared" si="7"/>
        <v>38322</v>
      </c>
      <c r="C42" s="32">
        <f t="shared" si="8"/>
        <v>37987</v>
      </c>
    </row>
    <row r="43" spans="1:9" x14ac:dyDescent="0.3">
      <c r="A43" s="6">
        <v>38078</v>
      </c>
      <c r="B43" s="32">
        <f t="shared" si="7"/>
        <v>38047</v>
      </c>
      <c r="C43" s="32">
        <f t="shared" si="8"/>
        <v>37712</v>
      </c>
    </row>
    <row r="44" spans="1:9" x14ac:dyDescent="0.3">
      <c r="A44" s="6">
        <v>37803</v>
      </c>
      <c r="B44" s="32">
        <f t="shared" si="7"/>
        <v>37773</v>
      </c>
      <c r="C44" s="32">
        <f t="shared" si="8"/>
        <v>37438</v>
      </c>
    </row>
    <row r="45" spans="1:9" x14ac:dyDescent="0.3">
      <c r="A45" s="6">
        <v>37530</v>
      </c>
      <c r="B45" s="32">
        <f t="shared" si="7"/>
        <v>37500</v>
      </c>
      <c r="C45" s="32">
        <f t="shared" si="8"/>
        <v>37165</v>
      </c>
    </row>
    <row r="46" spans="1:9" x14ac:dyDescent="0.3">
      <c r="A46" s="6">
        <v>37257</v>
      </c>
      <c r="B46" s="32">
        <f t="shared" si="7"/>
        <v>37226</v>
      </c>
      <c r="C46" s="32">
        <f t="shared" si="8"/>
        <v>36892</v>
      </c>
    </row>
    <row r="47" spans="1:9" x14ac:dyDescent="0.3">
      <c r="A47" s="6">
        <v>36982</v>
      </c>
      <c r="B47" s="32">
        <f t="shared" si="7"/>
        <v>36951</v>
      </c>
      <c r="C47" s="32">
        <f t="shared" si="8"/>
        <v>36617</v>
      </c>
    </row>
    <row r="48" spans="1:9" x14ac:dyDescent="0.3">
      <c r="A48" s="6">
        <v>36708</v>
      </c>
      <c r="B48" s="32">
        <f t="shared" si="7"/>
        <v>36678</v>
      </c>
      <c r="C48" s="32">
        <f t="shared" si="8"/>
        <v>36342</v>
      </c>
    </row>
    <row r="49" spans="1:9" x14ac:dyDescent="0.3">
      <c r="A49" s="6">
        <v>36434</v>
      </c>
      <c r="B49" s="32">
        <f t="shared" si="7"/>
        <v>36404</v>
      </c>
      <c r="C49" s="32">
        <f t="shared" si="8"/>
        <v>36069</v>
      </c>
    </row>
    <row r="50" spans="1:9" x14ac:dyDescent="0.3">
      <c r="A50" s="6">
        <v>36161</v>
      </c>
      <c r="B50" s="32">
        <f t="shared" si="7"/>
        <v>36130</v>
      </c>
      <c r="C50" s="32">
        <f t="shared" si="8"/>
        <v>35796</v>
      </c>
    </row>
    <row r="52" spans="1:9" ht="15.6" x14ac:dyDescent="0.3">
      <c r="A52" s="19" t="s">
        <v>97</v>
      </c>
      <c r="B52" s="19"/>
      <c r="C52" s="19"/>
      <c r="D52" s="19"/>
      <c r="E52" s="19"/>
      <c r="F52" s="19"/>
      <c r="G52" s="19"/>
      <c r="H52" s="19"/>
      <c r="I52" s="19"/>
    </row>
    <row r="54" spans="1:9" x14ac:dyDescent="0.3">
      <c r="A54" s="10" t="s">
        <v>63</v>
      </c>
    </row>
    <row r="55" spans="1:9" x14ac:dyDescent="0.3">
      <c r="A55" s="14">
        <v>0.6694444444444444</v>
      </c>
    </row>
    <row r="56" spans="1:9" x14ac:dyDescent="0.3">
      <c r="A56" s="14">
        <v>0.27349537037037042</v>
      </c>
    </row>
    <row r="57" spans="1:9" x14ac:dyDescent="0.3">
      <c r="A57" s="14">
        <v>0.87754629629629621</v>
      </c>
    </row>
    <row r="58" spans="1:9" x14ac:dyDescent="0.3">
      <c r="A58" s="14">
        <v>0.48159722222222201</v>
      </c>
    </row>
    <row r="59" spans="1:9" x14ac:dyDescent="0.3">
      <c r="A59" s="14">
        <v>8.564814814814814E-2</v>
      </c>
    </row>
    <row r="60" spans="1:9" x14ac:dyDescent="0.3">
      <c r="A60" s="14">
        <v>0.68969907407407405</v>
      </c>
    </row>
    <row r="61" spans="1:9" x14ac:dyDescent="0.3">
      <c r="A61" s="14">
        <v>0.29374999999999996</v>
      </c>
    </row>
    <row r="62" spans="1:9" x14ac:dyDescent="0.3">
      <c r="A62" s="14">
        <v>0.89780092592592597</v>
      </c>
    </row>
    <row r="63" spans="1:9" x14ac:dyDescent="0.3">
      <c r="A63" s="14">
        <v>0.50185185185185177</v>
      </c>
    </row>
    <row r="64" spans="1:9" x14ac:dyDescent="0.3">
      <c r="A64" s="14">
        <v>0.1059027777777779</v>
      </c>
    </row>
    <row r="65" spans="1:10" x14ac:dyDescent="0.3">
      <c r="A65" s="14">
        <v>0.7099537037037037</v>
      </c>
    </row>
    <row r="66" spans="1:10" x14ac:dyDescent="0.3">
      <c r="A66" s="14">
        <v>0.31400462962962972</v>
      </c>
    </row>
    <row r="67" spans="1:10" x14ac:dyDescent="0.3">
      <c r="A67" s="14">
        <v>0.91805555555555551</v>
      </c>
    </row>
    <row r="68" spans="1:10" x14ac:dyDescent="0.3">
      <c r="A68" s="47">
        <f>SUM(A55:A67)</f>
        <v>6.8187499999999996</v>
      </c>
    </row>
    <row r="70" spans="1:10" ht="15.6" x14ac:dyDescent="0.3">
      <c r="A70" s="19" t="s">
        <v>105</v>
      </c>
      <c r="B70" s="19"/>
      <c r="C70" s="19"/>
      <c r="D70" s="19"/>
      <c r="E70" s="19"/>
      <c r="F70" s="19"/>
      <c r="G70" s="19"/>
      <c r="H70" s="19"/>
      <c r="I70" s="19"/>
    </row>
    <row r="72" spans="1:10" x14ac:dyDescent="0.3">
      <c r="C72" s="53" t="s">
        <v>103</v>
      </c>
      <c r="D72" s="53"/>
      <c r="E72" s="53"/>
    </row>
    <row r="73" spans="1:10" x14ac:dyDescent="0.3">
      <c r="A73" s="10" t="s">
        <v>98</v>
      </c>
      <c r="B73" s="10" t="s">
        <v>99</v>
      </c>
      <c r="C73" s="16" t="s">
        <v>100</v>
      </c>
      <c r="D73" s="16" t="s">
        <v>101</v>
      </c>
      <c r="E73" s="16" t="s">
        <v>102</v>
      </c>
      <c r="F73" s="16" t="s">
        <v>104</v>
      </c>
    </row>
    <row r="74" spans="1:10" x14ac:dyDescent="0.3">
      <c r="A74" s="6">
        <v>42513</v>
      </c>
      <c r="B74" s="6">
        <f>A74+87</f>
        <v>42600</v>
      </c>
      <c r="C74" s="15">
        <f>NETWORKDAYS.INTL(A74,B74,"1111100")</f>
        <v>24</v>
      </c>
      <c r="D74" s="15">
        <f>NETWORKDAYS.INTL(A74,B74,"1111110")</f>
        <v>12</v>
      </c>
      <c r="E74" s="15">
        <f>NETWORKDAYS.INTL(A74,B74,"1111101")</f>
        <v>12</v>
      </c>
      <c r="F74" s="42">
        <f>_xlfn.DAYS(B74,A74)/7</f>
        <v>12.428571428571429</v>
      </c>
      <c r="I74" s="1" t="s">
        <v>139</v>
      </c>
      <c r="J74" s="1" t="s">
        <v>138</v>
      </c>
    </row>
    <row r="75" spans="1:10" x14ac:dyDescent="0.3">
      <c r="A75" s="6">
        <f>A74+222</f>
        <v>42735</v>
      </c>
      <c r="B75" s="6">
        <f t="shared" ref="B75:B86" si="9">A75+87</f>
        <v>42822</v>
      </c>
      <c r="C75" s="15">
        <f t="shared" ref="C75:C86" si="10">NETWORKDAYS.INTL(A75,B75,"1111100")</f>
        <v>26</v>
      </c>
      <c r="D75" s="15">
        <f t="shared" ref="D75:D86" si="11">NETWORKDAYS.INTL(A75,B75,"1111110")</f>
        <v>13</v>
      </c>
      <c r="E75" s="15">
        <f t="shared" ref="E75:E86" si="12">NETWORKDAYS.INTL(A75,B75,"1111101")</f>
        <v>13</v>
      </c>
      <c r="F75" s="42">
        <f t="shared" ref="F75:F86" si="13">_xlfn.DAYS(B75,A75)/7</f>
        <v>12.428571428571429</v>
      </c>
      <c r="I75" s="1" t="s">
        <v>140</v>
      </c>
      <c r="J75" s="49" t="s">
        <v>148</v>
      </c>
    </row>
    <row r="76" spans="1:10" x14ac:dyDescent="0.3">
      <c r="A76" s="6">
        <f t="shared" ref="A76:A86" si="14">A75+222</f>
        <v>42957</v>
      </c>
      <c r="B76" s="6">
        <f t="shared" si="9"/>
        <v>43044</v>
      </c>
      <c r="C76" s="15">
        <f t="shared" si="10"/>
        <v>26</v>
      </c>
      <c r="D76" s="15">
        <f t="shared" si="11"/>
        <v>13</v>
      </c>
      <c r="E76" s="15">
        <f t="shared" si="12"/>
        <v>13</v>
      </c>
      <c r="F76" s="42">
        <f t="shared" si="13"/>
        <v>12.428571428571429</v>
      </c>
      <c r="I76" s="1" t="s">
        <v>141</v>
      </c>
      <c r="J76" s="1">
        <v>1011111</v>
      </c>
    </row>
    <row r="77" spans="1:10" x14ac:dyDescent="0.3">
      <c r="A77" s="6">
        <f t="shared" si="14"/>
        <v>43179</v>
      </c>
      <c r="B77" s="6">
        <f t="shared" si="9"/>
        <v>43266</v>
      </c>
      <c r="C77" s="15">
        <f t="shared" si="10"/>
        <v>24</v>
      </c>
      <c r="D77" s="15">
        <f t="shared" si="11"/>
        <v>12</v>
      </c>
      <c r="E77" s="15">
        <f t="shared" si="12"/>
        <v>12</v>
      </c>
      <c r="F77" s="42">
        <f t="shared" si="13"/>
        <v>12.428571428571429</v>
      </c>
      <c r="I77" s="1" t="s">
        <v>142</v>
      </c>
      <c r="J77" s="1">
        <v>1101111</v>
      </c>
    </row>
    <row r="78" spans="1:10" x14ac:dyDescent="0.3">
      <c r="A78" s="6">
        <f t="shared" si="14"/>
        <v>43401</v>
      </c>
      <c r="B78" s="6">
        <f t="shared" si="9"/>
        <v>43488</v>
      </c>
      <c r="C78" s="15">
        <f t="shared" si="10"/>
        <v>25</v>
      </c>
      <c r="D78" s="15">
        <f t="shared" si="11"/>
        <v>13</v>
      </c>
      <c r="E78" s="15">
        <f t="shared" si="12"/>
        <v>12</v>
      </c>
      <c r="F78" s="42">
        <f t="shared" si="13"/>
        <v>12.428571428571429</v>
      </c>
      <c r="I78" s="1" t="s">
        <v>143</v>
      </c>
      <c r="J78" s="1">
        <v>1110111</v>
      </c>
    </row>
    <row r="79" spans="1:10" x14ac:dyDescent="0.3">
      <c r="A79" s="6">
        <f t="shared" si="14"/>
        <v>43623</v>
      </c>
      <c r="B79" s="6">
        <f t="shared" si="9"/>
        <v>43710</v>
      </c>
      <c r="C79" s="15">
        <f t="shared" si="10"/>
        <v>26</v>
      </c>
      <c r="D79" s="15">
        <f t="shared" si="11"/>
        <v>13</v>
      </c>
      <c r="E79" s="15">
        <f t="shared" si="12"/>
        <v>13</v>
      </c>
      <c r="F79" s="42">
        <f t="shared" si="13"/>
        <v>12.428571428571429</v>
      </c>
      <c r="I79" s="1" t="s">
        <v>144</v>
      </c>
      <c r="J79" s="1">
        <v>1111011</v>
      </c>
    </row>
    <row r="80" spans="1:10" x14ac:dyDescent="0.3">
      <c r="A80" s="6">
        <f t="shared" si="14"/>
        <v>43845</v>
      </c>
      <c r="B80" s="6">
        <f t="shared" si="9"/>
        <v>43932</v>
      </c>
      <c r="C80" s="15">
        <f t="shared" si="10"/>
        <v>25</v>
      </c>
      <c r="D80" s="15">
        <f t="shared" si="11"/>
        <v>12</v>
      </c>
      <c r="E80" s="15">
        <f t="shared" si="12"/>
        <v>13</v>
      </c>
      <c r="F80" s="42">
        <f t="shared" si="13"/>
        <v>12.428571428571429</v>
      </c>
      <c r="I80" s="1" t="s">
        <v>145</v>
      </c>
      <c r="J80" s="1">
        <v>1111101</v>
      </c>
    </row>
    <row r="81" spans="1:10" x14ac:dyDescent="0.3">
      <c r="A81" s="6">
        <f t="shared" si="14"/>
        <v>44067</v>
      </c>
      <c r="B81" s="6">
        <f t="shared" si="9"/>
        <v>44154</v>
      </c>
      <c r="C81" s="15">
        <f t="shared" si="10"/>
        <v>24</v>
      </c>
      <c r="D81" s="15">
        <f t="shared" si="11"/>
        <v>12</v>
      </c>
      <c r="E81" s="15">
        <f t="shared" si="12"/>
        <v>12</v>
      </c>
      <c r="F81" s="42">
        <f t="shared" si="13"/>
        <v>12.428571428571429</v>
      </c>
      <c r="I81" s="1" t="s">
        <v>146</v>
      </c>
      <c r="J81" s="1">
        <v>1111110</v>
      </c>
    </row>
    <row r="82" spans="1:10" x14ac:dyDescent="0.3">
      <c r="A82" s="6">
        <f t="shared" si="14"/>
        <v>44289</v>
      </c>
      <c r="B82" s="6">
        <f t="shared" si="9"/>
        <v>44376</v>
      </c>
      <c r="C82" s="15">
        <f t="shared" si="10"/>
        <v>26</v>
      </c>
      <c r="D82" s="15">
        <f t="shared" si="11"/>
        <v>13</v>
      </c>
      <c r="E82" s="15">
        <f t="shared" si="12"/>
        <v>13</v>
      </c>
      <c r="F82" s="42">
        <f t="shared" si="13"/>
        <v>12.428571428571429</v>
      </c>
      <c r="I82" s="1" t="s">
        <v>147</v>
      </c>
      <c r="J82" s="1">
        <v>1111100</v>
      </c>
    </row>
    <row r="83" spans="1:10" x14ac:dyDescent="0.3">
      <c r="A83" s="6">
        <f t="shared" si="14"/>
        <v>44511</v>
      </c>
      <c r="B83" s="6">
        <f t="shared" si="9"/>
        <v>44598</v>
      </c>
      <c r="C83" s="15">
        <f t="shared" si="10"/>
        <v>26</v>
      </c>
      <c r="D83" s="15">
        <f t="shared" si="11"/>
        <v>13</v>
      </c>
      <c r="E83" s="15">
        <f t="shared" si="12"/>
        <v>13</v>
      </c>
      <c r="F83" s="42">
        <f t="shared" si="13"/>
        <v>12.428571428571429</v>
      </c>
    </row>
    <row r="84" spans="1:10" x14ac:dyDescent="0.3">
      <c r="A84" s="6">
        <f t="shared" si="14"/>
        <v>44733</v>
      </c>
      <c r="B84" s="6">
        <f t="shared" si="9"/>
        <v>44820</v>
      </c>
      <c r="C84" s="15">
        <f t="shared" si="10"/>
        <v>24</v>
      </c>
      <c r="D84" s="15">
        <f t="shared" si="11"/>
        <v>12</v>
      </c>
      <c r="E84" s="15">
        <f t="shared" si="12"/>
        <v>12</v>
      </c>
      <c r="F84" s="42">
        <f t="shared" si="13"/>
        <v>12.428571428571429</v>
      </c>
    </row>
    <row r="85" spans="1:10" x14ac:dyDescent="0.3">
      <c r="A85" s="6">
        <f t="shared" si="14"/>
        <v>44955</v>
      </c>
      <c r="B85" s="6">
        <f t="shared" si="9"/>
        <v>45042</v>
      </c>
      <c r="C85" s="15">
        <f t="shared" si="10"/>
        <v>25</v>
      </c>
      <c r="D85" s="15">
        <f t="shared" si="11"/>
        <v>13</v>
      </c>
      <c r="E85" s="15">
        <f t="shared" si="12"/>
        <v>12</v>
      </c>
      <c r="F85" s="42">
        <f t="shared" si="13"/>
        <v>12.428571428571429</v>
      </c>
    </row>
    <row r="86" spans="1:10" x14ac:dyDescent="0.3">
      <c r="A86" s="6">
        <f t="shared" si="14"/>
        <v>45177</v>
      </c>
      <c r="B86" s="6">
        <f t="shared" si="9"/>
        <v>45264</v>
      </c>
      <c r="C86" s="15">
        <f t="shared" si="10"/>
        <v>26</v>
      </c>
      <c r="D86" s="15">
        <f t="shared" si="11"/>
        <v>13</v>
      </c>
      <c r="E86" s="15">
        <f t="shared" si="12"/>
        <v>13</v>
      </c>
      <c r="F86" s="42">
        <f t="shared" si="13"/>
        <v>12.428571428571429</v>
      </c>
    </row>
    <row r="89" spans="1:10" x14ac:dyDescent="0.3">
      <c r="A89" s="16" t="s">
        <v>106</v>
      </c>
      <c r="B89" s="16"/>
      <c r="C89" s="16"/>
      <c r="D89" s="16"/>
      <c r="E89" s="16"/>
      <c r="F89" s="16"/>
    </row>
    <row r="91" spans="1:10" ht="72" x14ac:dyDescent="0.3">
      <c r="A91" s="29" t="s">
        <v>107</v>
      </c>
      <c r="B91" s="29" t="s">
        <v>108</v>
      </c>
      <c r="C91" s="29" t="s">
        <v>109</v>
      </c>
      <c r="D91" s="29" t="s">
        <v>110</v>
      </c>
      <c r="E91" s="29" t="s">
        <v>111</v>
      </c>
      <c r="F91" s="29" t="s">
        <v>112</v>
      </c>
      <c r="G91" s="29" t="s">
        <v>113</v>
      </c>
    </row>
    <row r="92" spans="1:10" x14ac:dyDescent="0.3">
      <c r="A92" s="15"/>
      <c r="B92" s="15"/>
      <c r="C92" s="15"/>
      <c r="D92" s="15"/>
      <c r="E92" s="15"/>
      <c r="F92" s="15"/>
      <c r="G92" s="15"/>
    </row>
    <row r="93" spans="1:10" x14ac:dyDescent="0.3">
      <c r="A93" s="15"/>
      <c r="B93" s="15"/>
      <c r="C93" s="15"/>
      <c r="D93" s="15"/>
      <c r="E93" s="15"/>
      <c r="F93" s="15"/>
      <c r="G93" s="15"/>
    </row>
    <row r="94" spans="1:10" x14ac:dyDescent="0.3">
      <c r="A94" s="15"/>
      <c r="B94" s="15"/>
      <c r="C94" s="15"/>
      <c r="D94" s="15"/>
      <c r="E94" s="15"/>
      <c r="F94" s="15"/>
      <c r="G94" s="15"/>
    </row>
    <row r="95" spans="1:10" x14ac:dyDescent="0.3">
      <c r="A95" s="15"/>
      <c r="B95" s="15"/>
      <c r="C95" s="15"/>
      <c r="D95" s="15"/>
      <c r="E95" s="15"/>
      <c r="F95" s="15"/>
      <c r="G95" s="15"/>
    </row>
    <row r="96" spans="1:10" x14ac:dyDescent="0.3">
      <c r="A96" s="15"/>
      <c r="B96" s="15"/>
      <c r="C96" s="15"/>
      <c r="D96" s="15"/>
      <c r="E96" s="15"/>
      <c r="F96" s="15"/>
      <c r="G96" s="15"/>
    </row>
    <row r="97" spans="1:7" x14ac:dyDescent="0.3">
      <c r="A97" s="15"/>
      <c r="B97" s="15"/>
      <c r="C97" s="15"/>
      <c r="D97" s="15"/>
      <c r="E97" s="15"/>
      <c r="F97" s="15"/>
      <c r="G97" s="15"/>
    </row>
    <row r="98" spans="1:7" x14ac:dyDescent="0.3">
      <c r="A98" s="15"/>
      <c r="B98" s="15"/>
      <c r="C98" s="15"/>
      <c r="D98" s="15"/>
      <c r="E98" s="15"/>
      <c r="F98" s="15"/>
      <c r="G98" s="15"/>
    </row>
    <row r="99" spans="1:7" x14ac:dyDescent="0.3">
      <c r="A99" s="15"/>
      <c r="B99" s="15"/>
      <c r="C99" s="15"/>
      <c r="D99" s="15"/>
      <c r="E99" s="15"/>
      <c r="F99" s="15"/>
      <c r="G99" s="15"/>
    </row>
    <row r="100" spans="1:7" x14ac:dyDescent="0.3">
      <c r="A100" s="15"/>
      <c r="B100" s="15"/>
      <c r="C100" s="15"/>
      <c r="D100" s="15"/>
      <c r="E100" s="15"/>
      <c r="F100" s="15"/>
      <c r="G100" s="15"/>
    </row>
    <row r="101" spans="1:7" x14ac:dyDescent="0.3">
      <c r="A101" s="15"/>
      <c r="B101" s="15"/>
      <c r="C101" s="15"/>
      <c r="D101" s="15"/>
      <c r="E101" s="15"/>
      <c r="F101" s="15"/>
      <c r="G101" s="15"/>
    </row>
    <row r="102" spans="1:7" x14ac:dyDescent="0.3">
      <c r="A102" s="15"/>
      <c r="B102" s="15"/>
      <c r="C102" s="15"/>
      <c r="D102" s="15"/>
      <c r="E102" s="15"/>
      <c r="F102" s="15"/>
      <c r="G102" s="15"/>
    </row>
    <row r="103" spans="1:7" x14ac:dyDescent="0.3">
      <c r="A103" s="15"/>
      <c r="B103" s="15"/>
      <c r="C103" s="15"/>
      <c r="D103" s="15"/>
      <c r="E103" s="15"/>
      <c r="F103" s="15"/>
      <c r="G103" s="15"/>
    </row>
    <row r="104" spans="1:7" x14ac:dyDescent="0.3">
      <c r="A104" s="15"/>
      <c r="B104" s="15"/>
      <c r="C104" s="15"/>
      <c r="D104" s="15"/>
      <c r="E104" s="15"/>
      <c r="F104" s="15"/>
      <c r="G104" s="15"/>
    </row>
    <row r="105" spans="1:7" x14ac:dyDescent="0.3">
      <c r="A105" s="15"/>
      <c r="B105" s="15"/>
      <c r="C105" s="15"/>
      <c r="D105" s="15"/>
      <c r="E105" s="15"/>
      <c r="F105" s="15"/>
      <c r="G105" s="15"/>
    </row>
    <row r="106" spans="1:7" x14ac:dyDescent="0.3">
      <c r="A106" s="15"/>
      <c r="B106" s="15"/>
      <c r="C106" s="15"/>
      <c r="D106" s="15"/>
      <c r="E106" s="15"/>
      <c r="F106" s="15"/>
      <c r="G106" s="15"/>
    </row>
    <row r="107" spans="1:7" x14ac:dyDescent="0.3">
      <c r="A107" s="15"/>
      <c r="B107" s="15"/>
      <c r="C107" s="15"/>
      <c r="D107" s="15"/>
      <c r="E107" s="15"/>
      <c r="F107" s="15"/>
      <c r="G107" s="15"/>
    </row>
    <row r="108" spans="1:7" x14ac:dyDescent="0.3">
      <c r="A108" s="15"/>
      <c r="B108" s="15"/>
      <c r="C108" s="15"/>
      <c r="D108" s="15"/>
      <c r="E108" s="15"/>
      <c r="F108" s="15"/>
      <c r="G108" s="15"/>
    </row>
    <row r="109" spans="1:7" x14ac:dyDescent="0.3">
      <c r="A109" s="15"/>
      <c r="B109" s="15"/>
      <c r="C109" s="15"/>
      <c r="D109" s="15"/>
      <c r="E109" s="15"/>
      <c r="F109" s="15"/>
      <c r="G109" s="15"/>
    </row>
    <row r="110" spans="1:7" x14ac:dyDescent="0.3">
      <c r="A110" s="15"/>
      <c r="B110" s="15"/>
      <c r="C110" s="15"/>
      <c r="D110" s="15"/>
      <c r="E110" s="15"/>
      <c r="F110" s="15"/>
      <c r="G110" s="15"/>
    </row>
    <row r="113" spans="1:6" x14ac:dyDescent="0.3">
      <c r="A113" s="16" t="s">
        <v>123</v>
      </c>
      <c r="B113" s="16"/>
      <c r="C113" s="16"/>
      <c r="D113" s="16"/>
      <c r="E113" s="16"/>
      <c r="F113" s="16"/>
    </row>
    <row r="116" spans="1:6" x14ac:dyDescent="0.3">
      <c r="A116" s="1" t="s">
        <v>121</v>
      </c>
      <c r="B116" s="15" t="s">
        <v>114</v>
      </c>
      <c r="D116" s="1" t="s">
        <v>114</v>
      </c>
      <c r="F116" s="1" t="s">
        <v>118</v>
      </c>
    </row>
    <row r="117" spans="1:6" x14ac:dyDescent="0.3">
      <c r="D117" s="1" t="s">
        <v>115</v>
      </c>
      <c r="F117" s="1" t="s">
        <v>119</v>
      </c>
    </row>
    <row r="118" spans="1:6" x14ac:dyDescent="0.3">
      <c r="A118" s="1" t="s">
        <v>122</v>
      </c>
      <c r="B118" s="15" t="s">
        <v>119</v>
      </c>
      <c r="D118" s="1" t="s">
        <v>60</v>
      </c>
      <c r="F118" s="1" t="s">
        <v>120</v>
      </c>
    </row>
    <row r="119" spans="1:6" x14ac:dyDescent="0.3">
      <c r="D119" s="1" t="s">
        <v>116</v>
      </c>
    </row>
    <row r="120" spans="1:6" x14ac:dyDescent="0.3">
      <c r="D120" s="1" t="s">
        <v>117</v>
      </c>
    </row>
    <row r="124" spans="1:6" x14ac:dyDescent="0.3">
      <c r="A124" s="16" t="s">
        <v>135</v>
      </c>
      <c r="B124" s="16"/>
      <c r="C124" s="16"/>
      <c r="D124" s="16"/>
      <c r="E124" s="16"/>
      <c r="F124" s="16"/>
    </row>
    <row r="127" spans="1:6" x14ac:dyDescent="0.3">
      <c r="E127" s="1" t="s">
        <v>124</v>
      </c>
      <c r="F127" s="1" t="s">
        <v>125</v>
      </c>
    </row>
    <row r="128" spans="1:6" x14ac:dyDescent="0.3">
      <c r="B128" s="15" t="s">
        <v>126</v>
      </c>
      <c r="E128" s="1" t="s">
        <v>126</v>
      </c>
      <c r="F128" s="1" t="s">
        <v>127</v>
      </c>
    </row>
    <row r="129" spans="1:6" x14ac:dyDescent="0.3">
      <c r="E129" s="1" t="s">
        <v>128</v>
      </c>
      <c r="F129" s="1" t="s">
        <v>129</v>
      </c>
    </row>
    <row r="130" spans="1:6" x14ac:dyDescent="0.3">
      <c r="B130" s="15" t="s">
        <v>131</v>
      </c>
      <c r="E130" s="1" t="s">
        <v>130</v>
      </c>
      <c r="F130" s="1" t="s">
        <v>131</v>
      </c>
    </row>
    <row r="134" spans="1:6" x14ac:dyDescent="0.3">
      <c r="A134" s="16" t="s">
        <v>132</v>
      </c>
      <c r="B134" s="16"/>
      <c r="C134" s="16"/>
      <c r="D134" s="16"/>
      <c r="E134" s="16"/>
      <c r="F134" s="16"/>
    </row>
    <row r="137" spans="1:6" x14ac:dyDescent="0.3">
      <c r="A137" s="15"/>
    </row>
    <row r="138" spans="1:6" x14ac:dyDescent="0.3">
      <c r="A138" s="15"/>
    </row>
    <row r="139" spans="1:6" x14ac:dyDescent="0.3">
      <c r="A139" s="15"/>
    </row>
    <row r="140" spans="1:6" x14ac:dyDescent="0.3">
      <c r="A140" s="15"/>
    </row>
    <row r="141" spans="1:6" x14ac:dyDescent="0.3">
      <c r="A141" s="15"/>
    </row>
    <row r="142" spans="1:6" x14ac:dyDescent="0.3">
      <c r="A142" s="15"/>
    </row>
    <row r="143" spans="1:6" x14ac:dyDescent="0.3">
      <c r="A143" s="15"/>
    </row>
    <row r="144" spans="1:6" x14ac:dyDescent="0.3">
      <c r="A144" s="15"/>
    </row>
    <row r="145" spans="1:5" x14ac:dyDescent="0.3">
      <c r="A145" s="15"/>
    </row>
    <row r="146" spans="1:5" x14ac:dyDescent="0.3">
      <c r="A146" s="15"/>
    </row>
    <row r="147" spans="1:5" x14ac:dyDescent="0.3">
      <c r="A147" s="15"/>
    </row>
    <row r="150" spans="1:5" x14ac:dyDescent="0.3">
      <c r="A150" s="16" t="s">
        <v>133</v>
      </c>
      <c r="B150" s="16"/>
      <c r="C150" s="16"/>
      <c r="D150" s="16"/>
      <c r="E150" s="16"/>
    </row>
    <row r="152" spans="1:5" x14ac:dyDescent="0.3">
      <c r="A152" s="30" t="s">
        <v>134</v>
      </c>
    </row>
    <row r="153" spans="1:5" x14ac:dyDescent="0.3">
      <c r="A153" s="31">
        <v>2188634</v>
      </c>
      <c r="C153" s="1" t="s">
        <v>149</v>
      </c>
    </row>
    <row r="154" spans="1:5" x14ac:dyDescent="0.3">
      <c r="A154" s="31">
        <v>2742597</v>
      </c>
    </row>
    <row r="155" spans="1:5" x14ac:dyDescent="0.3">
      <c r="A155" s="31">
        <v>1439854</v>
      </c>
    </row>
    <row r="156" spans="1:5" x14ac:dyDescent="0.3">
      <c r="A156" s="31">
        <v>3978421</v>
      </c>
    </row>
    <row r="157" spans="1:5" x14ac:dyDescent="0.3">
      <c r="A157" s="31">
        <v>1845806</v>
      </c>
    </row>
    <row r="158" spans="1:5" x14ac:dyDescent="0.3">
      <c r="A158" s="31">
        <v>1569523</v>
      </c>
    </row>
    <row r="159" spans="1:5" x14ac:dyDescent="0.3">
      <c r="A159" s="31">
        <v>3487018</v>
      </c>
    </row>
    <row r="160" spans="1:5" x14ac:dyDescent="0.3">
      <c r="A160" s="31">
        <v>3695204</v>
      </c>
    </row>
    <row r="161" spans="1:1" x14ac:dyDescent="0.3">
      <c r="A161" s="31">
        <v>3271843</v>
      </c>
    </row>
    <row r="162" spans="1:1" x14ac:dyDescent="0.3">
      <c r="A162" s="31">
        <v>2894134</v>
      </c>
    </row>
  </sheetData>
  <mergeCells count="1">
    <mergeCell ref="C72:E72"/>
  </mergeCells>
  <dataValidations count="11">
    <dataValidation type="custom" allowBlank="1" showInputMessage="1" showErrorMessage="1" sqref="G92:G110" xr:uid="{00000000-0002-0000-0300-000001000000}">
      <formula1>COUNTIF($G$2:$G$20,G92)=1</formula1>
    </dataValidation>
    <dataValidation type="list" allowBlank="1" showInputMessage="1" showErrorMessage="1" sqref="B128" xr:uid="{00000000-0002-0000-0300-000002000000}">
      <formula1>$E$128:$E$131</formula1>
    </dataValidation>
    <dataValidation type="whole" allowBlank="1" showInputMessage="1" showErrorMessage="1" error="&quot;ID must start with '2E' and be exactly 5 characters long.&quot;" sqref="A137:A147" xr:uid="{70A02551-67B4-4AF5-AC20-4FA08EB3AB86}">
      <formula1>0</formula1>
      <formula2>100</formula2>
    </dataValidation>
    <dataValidation type="list" allowBlank="1" showInputMessage="1" showErrorMessage="1" sqref="B116" xr:uid="{A5B61D9D-F6ED-4E83-9452-E933597A723A}">
      <formula1>$D$116:$D$120</formula1>
    </dataValidation>
    <dataValidation type="list" allowBlank="1" showInputMessage="1" showErrorMessage="1" sqref="B118" xr:uid="{210E2628-DCCB-4CB0-B571-054911670FF4}">
      <formula1>$F$116:$F$118</formula1>
    </dataValidation>
    <dataValidation type="list" allowBlank="1" showInputMessage="1" showErrorMessage="1" sqref="B130" xr:uid="{6A4CFF09-A5A6-4D60-BEC7-A35B815AB41E}">
      <formula1>$F$128:$F$130</formula1>
    </dataValidation>
    <dataValidation type="whole" operator="equal" allowBlank="1" showInputMessage="1" showErrorMessage="1" error="Number Missing_x000a_" sqref="D92:D110" xr:uid="{13971B1E-87DD-4960-9D75-6A8A3B936015}">
      <formula1>10</formula1>
    </dataValidation>
    <dataValidation type="whole" operator="greaterThanOrEqual" allowBlank="1" showInputMessage="1" showErrorMessage="1" error="Type Only Numbers_x000a_" sqref="A92:A110" xr:uid="{38DCA59E-2C19-4BC1-A4FD-61F5F87FE5D3}">
      <formula1>1</formula1>
    </dataValidation>
    <dataValidation type="decimal" operator="greaterThanOrEqual" allowBlank="1" showInputMessage="1" showErrorMessage="1" error="Type Only Decimal Number" sqref="B92:B110" xr:uid="{321EF274-C69E-4E45-BB67-279478100DA8}">
      <formula1>1</formula1>
    </dataValidation>
    <dataValidation type="date" allowBlank="1" showInputMessage="1" showErrorMessage="1" error="Not Acceptable" sqref="C92:C110" xr:uid="{5FB71B1C-3F50-4E81-903C-CF68F54B7997}">
      <formula1>40830</formula1>
      <formula2>41926</formula2>
    </dataValidation>
    <dataValidation type="textLength" operator="greaterThanOrEqual" allowBlank="1" showInputMessage="1" showErrorMessage="1" sqref="E92:E110" xr:uid="{43B9AA1C-FED6-40ED-956E-DA0E0AE59DD9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Q1 to 11</vt:lpstr>
      <vt:lpstr>Data1</vt:lpstr>
      <vt:lpstr>Q12 to 20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Mayur Padore</cp:lastModifiedBy>
  <dcterms:created xsi:type="dcterms:W3CDTF">2014-06-06T22:18:33Z</dcterms:created>
  <dcterms:modified xsi:type="dcterms:W3CDTF">2025-02-04T19:05:51Z</dcterms:modified>
</cp:coreProperties>
</file>