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Academics\Sem-4\Integrated Case Study\Project 3\PM Doc\"/>
    </mc:Choice>
  </mc:AlternateContent>
  <xr:revisionPtr revIDLastSave="0" documentId="13_ncr:1_{00B7DCA2-E53C-44BD-ABBD-71F50C4D167C}" xr6:coauthVersionLast="47" xr6:coauthVersionMax="47" xr10:uidLastSave="{00000000-0000-0000-0000-000000000000}"/>
  <bookViews>
    <workbookView xWindow="-110" yWindow="-110" windowWidth="19420" windowHeight="10300" activeTab="1" xr2:uid="{00000000-000D-0000-FFFF-FFFF00000000}"/>
  </bookViews>
  <sheets>
    <sheet name="ReadMeFirst" sheetId="7" r:id="rId1"/>
    <sheet name="RACI Deliverables" sheetId="2" r:id="rId2"/>
    <sheet name="RACI Tasks" sheetId="8" r:id="rId3"/>
    <sheet name="Gantt sheet" sheetId="17" r:id="rId4"/>
    <sheet name="Dlvrbls Day 5-1" sheetId="12" state="hidden" r:id="rId5"/>
    <sheet name="Tasks Day 5-1" sheetId="13" state="hidden" r:id="rId6"/>
  </sheets>
  <definedNames>
    <definedName name="_xlnm._FilterDatabase" localSheetId="1" hidden="1">'RACI Deliverables'!$A$6:$R$46</definedName>
    <definedName name="_xlnm._FilterDatabase" localSheetId="2" hidden="1">'RACI Tasks'!$A$7:$X$106</definedName>
    <definedName name="_xlnm._FilterDatabase" localSheetId="5" hidden="1">'Tasks Day 5-1'!$A$6:$U$52</definedName>
    <definedName name="_xlcn.WorksheetConnection_W22_INFO8440_TeamG_RACI_GanttChart.xlsxTable11" hidden="1">Table1</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W22_INFO8440_TeamG_RACI_GanttChar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7" l="1"/>
  <c r="D5" i="17"/>
  <c r="D6" i="17"/>
  <c r="D7" i="17"/>
  <c r="D8" i="17"/>
  <c r="D9" i="17"/>
  <c r="D10" i="17"/>
  <c r="D11" i="17"/>
  <c r="D12" i="17"/>
  <c r="D26" i="17"/>
  <c r="D27" i="17"/>
  <c r="D28" i="17"/>
  <c r="D29" i="17"/>
  <c r="D30" i="17"/>
  <c r="D16" i="17"/>
  <c r="D37" i="17"/>
  <c r="D38" i="17"/>
  <c r="D17" i="17"/>
  <c r="D24" i="17"/>
  <c r="D25" i="17"/>
  <c r="D20" i="17"/>
  <c r="D21" i="17"/>
  <c r="D31" i="17"/>
  <c r="D32" i="17"/>
  <c r="D13" i="17"/>
  <c r="D14" i="17"/>
  <c r="D15" i="17"/>
  <c r="D22" i="17"/>
  <c r="D18" i="17"/>
  <c r="D19" i="17"/>
  <c r="D33" i="17"/>
  <c r="D34" i="17"/>
  <c r="D35" i="17"/>
  <c r="D36" i="17"/>
  <c r="D23" i="17"/>
  <c r="D3" i="17"/>
  <c r="C4" i="17"/>
  <c r="C5" i="17"/>
  <c r="C6" i="17"/>
  <c r="C7" i="17"/>
  <c r="C8" i="17"/>
  <c r="C9" i="17"/>
  <c r="C10" i="17"/>
  <c r="C11" i="17"/>
  <c r="C12" i="17"/>
  <c r="C26" i="17"/>
  <c r="C27" i="17"/>
  <c r="C28" i="17"/>
  <c r="C29" i="17"/>
  <c r="C30" i="17"/>
  <c r="C16" i="17"/>
  <c r="C37" i="17"/>
  <c r="C38" i="17"/>
  <c r="C17" i="17"/>
  <c r="C24" i="17"/>
  <c r="C25" i="17"/>
  <c r="C20" i="17"/>
  <c r="C21" i="17"/>
  <c r="C31" i="17"/>
  <c r="C32" i="17"/>
  <c r="C13" i="17"/>
  <c r="C14" i="17"/>
  <c r="C15" i="17"/>
  <c r="C22" i="17"/>
  <c r="C18" i="17"/>
  <c r="C19" i="17"/>
  <c r="C33" i="17"/>
  <c r="C34" i="17"/>
  <c r="C35" i="17"/>
  <c r="C36" i="17"/>
  <c r="C23" i="17"/>
  <c r="C3" i="17"/>
  <c r="B4" i="17"/>
  <c r="B5" i="17"/>
  <c r="B6" i="17"/>
  <c r="B7" i="17"/>
  <c r="B8" i="17"/>
  <c r="B9" i="17"/>
  <c r="B10" i="17"/>
  <c r="B11" i="17"/>
  <c r="B12" i="17"/>
  <c r="B26" i="17"/>
  <c r="B27" i="17"/>
  <c r="B28" i="17"/>
  <c r="B29" i="17"/>
  <c r="B30" i="17"/>
  <c r="B16" i="17"/>
  <c r="B37" i="17"/>
  <c r="B38" i="17"/>
  <c r="B17" i="17"/>
  <c r="B24" i="17"/>
  <c r="B25" i="17"/>
  <c r="B20" i="17"/>
  <c r="B21" i="17"/>
  <c r="B31" i="17"/>
  <c r="B32" i="17"/>
  <c r="B13" i="17"/>
  <c r="B14" i="17"/>
  <c r="B15" i="17"/>
  <c r="B22" i="17"/>
  <c r="B18" i="17"/>
  <c r="B19" i="17"/>
  <c r="B33" i="17"/>
  <c r="B34" i="17"/>
  <c r="B35" i="17"/>
  <c r="B36" i="17"/>
  <c r="B23" i="17"/>
  <c r="B3" i="17"/>
  <c r="O45" i="2"/>
  <c r="O46" i="2"/>
  <c r="K56" i="2"/>
  <c r="K57" i="2"/>
  <c r="K58" i="2"/>
  <c r="J56" i="2"/>
  <c r="J57" i="2"/>
  <c r="J58" i="2"/>
  <c r="I56" i="2"/>
  <c r="I57" i="2"/>
  <c r="I58" i="2"/>
  <c r="H56" i="2"/>
  <c r="H57" i="2"/>
  <c r="H58" i="2"/>
  <c r="G56" i="2"/>
  <c r="G57" i="2"/>
  <c r="G58" i="2"/>
  <c r="F56" i="2"/>
  <c r="F57" i="2"/>
  <c r="F58" i="2"/>
  <c r="G55" i="2"/>
  <c r="H55" i="2"/>
  <c r="I55" i="2"/>
  <c r="J55" i="2"/>
  <c r="K55" i="2"/>
  <c r="F55" i="2"/>
  <c r="C33" i="8" l="1"/>
  <c r="C34" i="8"/>
  <c r="C35" i="8"/>
  <c r="C36"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N198" i="13"/>
  <c r="N204" i="13" s="1"/>
  <c r="M198" i="13"/>
  <c r="M204" i="13" s="1"/>
  <c r="L198" i="13"/>
  <c r="L204" i="13" s="1"/>
  <c r="K198" i="13"/>
  <c r="K204" i="13" s="1"/>
  <c r="J198" i="13"/>
  <c r="J204" i="13" s="1"/>
  <c r="I198" i="13"/>
  <c r="I204" i="13" s="1"/>
  <c r="M186" i="13"/>
  <c r="L186" i="13"/>
  <c r="K186" i="13"/>
  <c r="J186" i="13"/>
  <c r="I186" i="13"/>
  <c r="H186" i="13"/>
  <c r="G186" i="13"/>
  <c r="F186" i="13"/>
  <c r="C186" i="13"/>
  <c r="M185" i="13"/>
  <c r="L185" i="13"/>
  <c r="K185" i="13"/>
  <c r="J185" i="13"/>
  <c r="I185" i="13"/>
  <c r="H185" i="13"/>
  <c r="G185" i="13"/>
  <c r="F185" i="13"/>
  <c r="C185" i="13"/>
  <c r="M184" i="13"/>
  <c r="L184" i="13"/>
  <c r="K184" i="13"/>
  <c r="J184" i="13"/>
  <c r="I184" i="13"/>
  <c r="H184" i="13"/>
  <c r="G184" i="13"/>
  <c r="F184" i="13"/>
  <c r="C184" i="13"/>
  <c r="M183" i="13"/>
  <c r="L183" i="13"/>
  <c r="K183" i="13"/>
  <c r="J183" i="13"/>
  <c r="I183" i="13"/>
  <c r="H183" i="13"/>
  <c r="G183" i="13"/>
  <c r="F183" i="13"/>
  <c r="C183" i="13"/>
  <c r="M182" i="13"/>
  <c r="L182" i="13"/>
  <c r="K182" i="13"/>
  <c r="J182" i="13"/>
  <c r="I182" i="13"/>
  <c r="H182" i="13"/>
  <c r="G182" i="13"/>
  <c r="F182" i="13"/>
  <c r="C182" i="13"/>
  <c r="M181" i="13"/>
  <c r="L181" i="13"/>
  <c r="K181" i="13"/>
  <c r="J181" i="13"/>
  <c r="I181" i="13"/>
  <c r="H181" i="13"/>
  <c r="G181" i="13"/>
  <c r="F181" i="13"/>
  <c r="C181" i="13"/>
  <c r="O180" i="13"/>
  <c r="M180" i="13"/>
  <c r="L180" i="13"/>
  <c r="K180" i="13"/>
  <c r="J180" i="13"/>
  <c r="I180" i="13"/>
  <c r="H180" i="13"/>
  <c r="G180" i="13"/>
  <c r="F180" i="13"/>
  <c r="C180" i="13"/>
  <c r="O179" i="13"/>
  <c r="M179" i="13"/>
  <c r="L179" i="13"/>
  <c r="K179" i="13"/>
  <c r="J179" i="13"/>
  <c r="I179" i="13"/>
  <c r="H179" i="13"/>
  <c r="G179" i="13"/>
  <c r="F179" i="13"/>
  <c r="C179" i="13"/>
  <c r="O178" i="13"/>
  <c r="M178" i="13"/>
  <c r="L178" i="13"/>
  <c r="K178" i="13"/>
  <c r="J178" i="13"/>
  <c r="I178" i="13"/>
  <c r="H178" i="13"/>
  <c r="G178" i="13"/>
  <c r="F178" i="13"/>
  <c r="C178" i="13"/>
  <c r="M177" i="13"/>
  <c r="L177" i="13"/>
  <c r="K177" i="13"/>
  <c r="J177" i="13"/>
  <c r="I177" i="13"/>
  <c r="H177" i="13"/>
  <c r="G177" i="13"/>
  <c r="F177" i="13"/>
  <c r="C177" i="13"/>
  <c r="M176" i="13"/>
  <c r="L176" i="13"/>
  <c r="K176" i="13"/>
  <c r="J176" i="13"/>
  <c r="I176" i="13"/>
  <c r="H176" i="13"/>
  <c r="G176" i="13"/>
  <c r="F176" i="13"/>
  <c r="C176" i="13"/>
  <c r="M175" i="13"/>
  <c r="L175" i="13"/>
  <c r="K175" i="13"/>
  <c r="J175" i="13"/>
  <c r="I175" i="13"/>
  <c r="H175" i="13"/>
  <c r="G175" i="13"/>
  <c r="F175" i="13"/>
  <c r="C175" i="13"/>
  <c r="O174" i="13"/>
  <c r="M174" i="13"/>
  <c r="L174" i="13"/>
  <c r="K174" i="13"/>
  <c r="J174" i="13"/>
  <c r="I174" i="13"/>
  <c r="H174" i="13"/>
  <c r="G174" i="13"/>
  <c r="F174" i="13"/>
  <c r="C174" i="13"/>
  <c r="O173" i="13"/>
  <c r="M173" i="13"/>
  <c r="L173" i="13"/>
  <c r="K173" i="13"/>
  <c r="J173" i="13"/>
  <c r="I173" i="13"/>
  <c r="H173" i="13"/>
  <c r="G173" i="13"/>
  <c r="F173" i="13"/>
  <c r="C173" i="13"/>
  <c r="O172" i="13"/>
  <c r="M172" i="13"/>
  <c r="L172" i="13"/>
  <c r="K172" i="13"/>
  <c r="J172" i="13"/>
  <c r="I172" i="13"/>
  <c r="H172" i="13"/>
  <c r="G172" i="13"/>
  <c r="F172" i="13"/>
  <c r="C172" i="13"/>
  <c r="O171" i="13"/>
  <c r="M171" i="13"/>
  <c r="L171" i="13"/>
  <c r="K171" i="13"/>
  <c r="J171" i="13"/>
  <c r="I171" i="13"/>
  <c r="H171" i="13"/>
  <c r="G171" i="13"/>
  <c r="F171" i="13"/>
  <c r="C171" i="13"/>
  <c r="O170" i="13"/>
  <c r="M170" i="13"/>
  <c r="L170" i="13"/>
  <c r="K170" i="13"/>
  <c r="J170" i="13"/>
  <c r="I170" i="13"/>
  <c r="H170" i="13"/>
  <c r="G170" i="13"/>
  <c r="F170" i="13"/>
  <c r="C170" i="13"/>
  <c r="O169" i="13"/>
  <c r="M169" i="13"/>
  <c r="L169" i="13"/>
  <c r="K169" i="13"/>
  <c r="J169" i="13"/>
  <c r="I169" i="13"/>
  <c r="H169" i="13"/>
  <c r="G169" i="13"/>
  <c r="F169" i="13"/>
  <c r="C169" i="13"/>
  <c r="O168" i="13"/>
  <c r="M168" i="13"/>
  <c r="L168" i="13"/>
  <c r="K168" i="13"/>
  <c r="J168" i="13"/>
  <c r="I168" i="13"/>
  <c r="H168" i="13"/>
  <c r="G168" i="13"/>
  <c r="F168" i="13"/>
  <c r="C168" i="13"/>
  <c r="O167" i="13"/>
  <c r="M167" i="13"/>
  <c r="L167" i="13"/>
  <c r="K167" i="13"/>
  <c r="J167" i="13"/>
  <c r="I167" i="13"/>
  <c r="H167" i="13"/>
  <c r="G167" i="13"/>
  <c r="F167" i="13"/>
  <c r="C167" i="13"/>
  <c r="O166" i="13"/>
  <c r="M166" i="13"/>
  <c r="L166" i="13"/>
  <c r="K166" i="13"/>
  <c r="J166" i="13"/>
  <c r="I166" i="13"/>
  <c r="H166" i="13"/>
  <c r="G166" i="13"/>
  <c r="F166" i="13"/>
  <c r="C166" i="13"/>
  <c r="O165" i="13"/>
  <c r="M165" i="13"/>
  <c r="L165" i="13"/>
  <c r="K165" i="13"/>
  <c r="J165" i="13"/>
  <c r="I165" i="13"/>
  <c r="H165" i="13"/>
  <c r="G165" i="13"/>
  <c r="F165" i="13"/>
  <c r="C165" i="13"/>
  <c r="O164" i="13"/>
  <c r="M164" i="13"/>
  <c r="L164" i="13"/>
  <c r="K164" i="13"/>
  <c r="J164" i="13"/>
  <c r="I164" i="13"/>
  <c r="H164" i="13"/>
  <c r="G164" i="13"/>
  <c r="F164" i="13"/>
  <c r="C164" i="13"/>
  <c r="O163" i="13"/>
  <c r="M163" i="13"/>
  <c r="L163" i="13"/>
  <c r="K163" i="13"/>
  <c r="J163" i="13"/>
  <c r="I163" i="13"/>
  <c r="H163" i="13"/>
  <c r="G163" i="13"/>
  <c r="F163" i="13"/>
  <c r="C163" i="13"/>
  <c r="M162" i="13"/>
  <c r="L162" i="13"/>
  <c r="K162" i="13"/>
  <c r="J162" i="13"/>
  <c r="I162" i="13"/>
  <c r="H162" i="13"/>
  <c r="G162" i="13"/>
  <c r="F162" i="13"/>
  <c r="C162" i="13"/>
  <c r="M161" i="13"/>
  <c r="L161" i="13"/>
  <c r="K161" i="13"/>
  <c r="J161" i="13"/>
  <c r="I161" i="13"/>
  <c r="H161" i="13"/>
  <c r="G161" i="13"/>
  <c r="F161" i="13"/>
  <c r="C161" i="13"/>
  <c r="M160" i="13"/>
  <c r="L160" i="13"/>
  <c r="K160" i="13"/>
  <c r="J160" i="13"/>
  <c r="I160" i="13"/>
  <c r="H160" i="13"/>
  <c r="G160" i="13"/>
  <c r="F160" i="13"/>
  <c r="C160" i="13"/>
  <c r="O159" i="13"/>
  <c r="M159" i="13"/>
  <c r="L159" i="13"/>
  <c r="K159" i="13"/>
  <c r="J159" i="13"/>
  <c r="I159" i="13"/>
  <c r="H159" i="13"/>
  <c r="G159" i="13"/>
  <c r="F159" i="13"/>
  <c r="C159" i="13"/>
  <c r="O158" i="13"/>
  <c r="M158" i="13"/>
  <c r="L158" i="13"/>
  <c r="K158" i="13"/>
  <c r="J158" i="13"/>
  <c r="I158" i="13"/>
  <c r="H158" i="13"/>
  <c r="G158" i="13"/>
  <c r="F158" i="13"/>
  <c r="C158" i="13"/>
  <c r="O157" i="13"/>
  <c r="M157" i="13"/>
  <c r="L157" i="13"/>
  <c r="K157" i="13"/>
  <c r="J157" i="13"/>
  <c r="I157" i="13"/>
  <c r="H157" i="13"/>
  <c r="G157" i="13"/>
  <c r="F157" i="13"/>
  <c r="C157" i="13"/>
  <c r="O156" i="13"/>
  <c r="M156" i="13"/>
  <c r="L156" i="13"/>
  <c r="K156" i="13"/>
  <c r="J156" i="13"/>
  <c r="I156" i="13"/>
  <c r="H156" i="13"/>
  <c r="G156" i="13"/>
  <c r="F156" i="13"/>
  <c r="C156" i="13"/>
  <c r="O155" i="13"/>
  <c r="M155" i="13"/>
  <c r="L155" i="13"/>
  <c r="K155" i="13"/>
  <c r="J155" i="13"/>
  <c r="I155" i="13"/>
  <c r="H155" i="13"/>
  <c r="G155" i="13"/>
  <c r="F155" i="13"/>
  <c r="C155" i="13"/>
  <c r="O154" i="13"/>
  <c r="M154" i="13"/>
  <c r="L154" i="13"/>
  <c r="K154" i="13"/>
  <c r="J154" i="13"/>
  <c r="I154" i="13"/>
  <c r="H154" i="13"/>
  <c r="G154" i="13"/>
  <c r="F154" i="13"/>
  <c r="C154" i="13"/>
  <c r="M153" i="13"/>
  <c r="L153" i="13"/>
  <c r="K153" i="13"/>
  <c r="J153" i="13"/>
  <c r="I153" i="13"/>
  <c r="H153" i="13"/>
  <c r="G153" i="13"/>
  <c r="F153" i="13"/>
  <c r="C153" i="13"/>
  <c r="M152" i="13"/>
  <c r="L152" i="13"/>
  <c r="K152" i="13"/>
  <c r="J152" i="13"/>
  <c r="I152" i="13"/>
  <c r="H152" i="13"/>
  <c r="G152" i="13"/>
  <c r="F152" i="13"/>
  <c r="C152" i="13"/>
  <c r="M151" i="13"/>
  <c r="L151" i="13"/>
  <c r="K151" i="13"/>
  <c r="J151" i="13"/>
  <c r="I151" i="13"/>
  <c r="H151" i="13"/>
  <c r="G151" i="13"/>
  <c r="F151" i="13"/>
  <c r="C151" i="13"/>
  <c r="O150" i="13"/>
  <c r="M150" i="13"/>
  <c r="L150" i="13"/>
  <c r="K150" i="13"/>
  <c r="J150" i="13"/>
  <c r="I150" i="13"/>
  <c r="H150" i="13"/>
  <c r="G150" i="13"/>
  <c r="F150" i="13"/>
  <c r="C150" i="13"/>
  <c r="O149" i="13"/>
  <c r="M149" i="13"/>
  <c r="L149" i="13"/>
  <c r="K149" i="13"/>
  <c r="J149" i="13"/>
  <c r="I149" i="13"/>
  <c r="H149" i="13"/>
  <c r="G149" i="13"/>
  <c r="F149" i="13"/>
  <c r="C149" i="13"/>
  <c r="O148" i="13"/>
  <c r="M148" i="13"/>
  <c r="L148" i="13"/>
  <c r="K148" i="13"/>
  <c r="J148" i="13"/>
  <c r="I148" i="13"/>
  <c r="H148" i="13"/>
  <c r="G148" i="13"/>
  <c r="F148" i="13"/>
  <c r="C148" i="13"/>
  <c r="O147" i="13"/>
  <c r="M147" i="13"/>
  <c r="L147" i="13"/>
  <c r="K147" i="13"/>
  <c r="J147" i="13"/>
  <c r="I147" i="13"/>
  <c r="H147" i="13"/>
  <c r="G147" i="13"/>
  <c r="F147" i="13"/>
  <c r="C147" i="13"/>
  <c r="O146" i="13"/>
  <c r="M146" i="13"/>
  <c r="L146" i="13"/>
  <c r="K146" i="13"/>
  <c r="J146" i="13"/>
  <c r="I146" i="13"/>
  <c r="H146" i="13"/>
  <c r="G146" i="13"/>
  <c r="F146" i="13"/>
  <c r="C146" i="13"/>
  <c r="O145" i="13"/>
  <c r="M145" i="13"/>
  <c r="L145" i="13"/>
  <c r="K145" i="13"/>
  <c r="J145" i="13"/>
  <c r="I145" i="13"/>
  <c r="H145" i="13"/>
  <c r="G145" i="13"/>
  <c r="F145" i="13"/>
  <c r="C145" i="13"/>
  <c r="O144" i="13"/>
  <c r="M144" i="13"/>
  <c r="L144" i="13"/>
  <c r="K144" i="13"/>
  <c r="J144" i="13"/>
  <c r="I144" i="13"/>
  <c r="H144" i="13"/>
  <c r="G144" i="13"/>
  <c r="F144" i="13"/>
  <c r="C144" i="13"/>
  <c r="O143" i="13"/>
  <c r="M143" i="13"/>
  <c r="L143" i="13"/>
  <c r="K143" i="13"/>
  <c r="J143" i="13"/>
  <c r="I143" i="13"/>
  <c r="H143" i="13"/>
  <c r="G143" i="13"/>
  <c r="F143" i="13"/>
  <c r="C143" i="13"/>
  <c r="O142" i="13"/>
  <c r="M142" i="13"/>
  <c r="L142" i="13"/>
  <c r="K142" i="13"/>
  <c r="J142" i="13"/>
  <c r="I142" i="13"/>
  <c r="H142" i="13"/>
  <c r="G142" i="13"/>
  <c r="F142" i="13"/>
  <c r="C142" i="13"/>
  <c r="O141" i="13"/>
  <c r="M141" i="13"/>
  <c r="L141" i="13"/>
  <c r="K141" i="13"/>
  <c r="J141" i="13"/>
  <c r="I141" i="13"/>
  <c r="H141" i="13"/>
  <c r="G141" i="13"/>
  <c r="F141" i="13"/>
  <c r="C141" i="13"/>
  <c r="O140" i="13"/>
  <c r="M140" i="13"/>
  <c r="L140" i="13"/>
  <c r="K140" i="13"/>
  <c r="J140" i="13"/>
  <c r="I140" i="13"/>
  <c r="H140" i="13"/>
  <c r="G140" i="13"/>
  <c r="F140" i="13"/>
  <c r="C140" i="13"/>
  <c r="O139" i="13"/>
  <c r="M139" i="13"/>
  <c r="L139" i="13"/>
  <c r="K139" i="13"/>
  <c r="J139" i="13"/>
  <c r="I139" i="13"/>
  <c r="H139" i="13"/>
  <c r="G139" i="13"/>
  <c r="F139" i="13"/>
  <c r="C139" i="13"/>
  <c r="O138" i="13"/>
  <c r="M138" i="13"/>
  <c r="L138" i="13"/>
  <c r="K138" i="13"/>
  <c r="J138" i="13"/>
  <c r="I138" i="13"/>
  <c r="H138" i="13"/>
  <c r="G138" i="13"/>
  <c r="F138" i="13"/>
  <c r="C138" i="13"/>
  <c r="O137" i="13"/>
  <c r="M137" i="13"/>
  <c r="L137" i="13"/>
  <c r="K137" i="13"/>
  <c r="J137" i="13"/>
  <c r="I137" i="13"/>
  <c r="H137" i="13"/>
  <c r="G137" i="13"/>
  <c r="F137" i="13"/>
  <c r="C137" i="13"/>
  <c r="O136" i="13"/>
  <c r="M136" i="13"/>
  <c r="L136" i="13"/>
  <c r="K136" i="13"/>
  <c r="J136" i="13"/>
  <c r="I136" i="13"/>
  <c r="H136" i="13"/>
  <c r="G136" i="13"/>
  <c r="F136" i="13"/>
  <c r="C136" i="13"/>
  <c r="O135" i="13"/>
  <c r="M135" i="13"/>
  <c r="L135" i="13"/>
  <c r="K135" i="13"/>
  <c r="J135" i="13"/>
  <c r="I135" i="13"/>
  <c r="H135" i="13"/>
  <c r="G135" i="13"/>
  <c r="F135" i="13"/>
  <c r="C135" i="13"/>
  <c r="O134" i="13"/>
  <c r="M134" i="13"/>
  <c r="L134" i="13"/>
  <c r="K134" i="13"/>
  <c r="J134" i="13"/>
  <c r="I134" i="13"/>
  <c r="H134" i="13"/>
  <c r="G134" i="13"/>
  <c r="F134" i="13"/>
  <c r="C134" i="13"/>
  <c r="O133" i="13"/>
  <c r="M133" i="13"/>
  <c r="L133" i="13"/>
  <c r="K133" i="13"/>
  <c r="J133" i="13"/>
  <c r="I133" i="13"/>
  <c r="H133" i="13"/>
  <c r="G133" i="13"/>
  <c r="F133" i="13"/>
  <c r="C133" i="13"/>
  <c r="O132" i="13"/>
  <c r="M132" i="13"/>
  <c r="L132" i="13"/>
  <c r="K132" i="13"/>
  <c r="J132" i="13"/>
  <c r="I132" i="13"/>
  <c r="H132" i="13"/>
  <c r="G132" i="13"/>
  <c r="F132" i="13"/>
  <c r="C132" i="13"/>
  <c r="O131" i="13"/>
  <c r="M131" i="13"/>
  <c r="L131" i="13"/>
  <c r="K131" i="13"/>
  <c r="J131" i="13"/>
  <c r="I131" i="13"/>
  <c r="H131" i="13"/>
  <c r="G131" i="13"/>
  <c r="F131" i="13"/>
  <c r="C131" i="13"/>
  <c r="O130" i="13"/>
  <c r="M130" i="13"/>
  <c r="L130" i="13"/>
  <c r="K130" i="13"/>
  <c r="J130" i="13"/>
  <c r="I130" i="13"/>
  <c r="H130" i="13"/>
  <c r="G130" i="13"/>
  <c r="F130" i="13"/>
  <c r="C130" i="13"/>
  <c r="O129" i="13"/>
  <c r="M129" i="13"/>
  <c r="L129" i="13"/>
  <c r="K129" i="13"/>
  <c r="J129" i="13"/>
  <c r="I129" i="13"/>
  <c r="H129" i="13"/>
  <c r="G129" i="13"/>
  <c r="F129" i="13"/>
  <c r="C129" i="13"/>
  <c r="O128" i="13"/>
  <c r="M128" i="13"/>
  <c r="L128" i="13"/>
  <c r="K128" i="13"/>
  <c r="J128" i="13"/>
  <c r="I128" i="13"/>
  <c r="H128" i="13"/>
  <c r="G128" i="13"/>
  <c r="F128" i="13"/>
  <c r="C128" i="13"/>
  <c r="O127" i="13"/>
  <c r="M127" i="13"/>
  <c r="L127" i="13"/>
  <c r="K127" i="13"/>
  <c r="J127" i="13"/>
  <c r="I127" i="13"/>
  <c r="H127" i="13"/>
  <c r="G127" i="13"/>
  <c r="F127" i="13"/>
  <c r="C127" i="13"/>
  <c r="O126" i="13"/>
  <c r="M126" i="13"/>
  <c r="L126" i="13"/>
  <c r="K126" i="13"/>
  <c r="J126" i="13"/>
  <c r="I126" i="13"/>
  <c r="H126" i="13"/>
  <c r="G126" i="13"/>
  <c r="F126" i="13"/>
  <c r="C126" i="13"/>
  <c r="O125" i="13"/>
  <c r="M125" i="13"/>
  <c r="L125" i="13"/>
  <c r="K125" i="13"/>
  <c r="J125" i="13"/>
  <c r="I125" i="13"/>
  <c r="H125" i="13"/>
  <c r="G125" i="13"/>
  <c r="F125" i="13"/>
  <c r="C125" i="13"/>
  <c r="O124" i="13"/>
  <c r="M124" i="13"/>
  <c r="L124" i="13"/>
  <c r="K124" i="13"/>
  <c r="J124" i="13"/>
  <c r="I124" i="13"/>
  <c r="H124" i="13"/>
  <c r="G124" i="13"/>
  <c r="F124" i="13"/>
  <c r="C124" i="13"/>
  <c r="O123" i="13"/>
  <c r="M123" i="13"/>
  <c r="L123" i="13"/>
  <c r="K123" i="13"/>
  <c r="J123" i="13"/>
  <c r="I123" i="13"/>
  <c r="H123" i="13"/>
  <c r="G123" i="13"/>
  <c r="F123" i="13"/>
  <c r="C123" i="13"/>
  <c r="O122" i="13"/>
  <c r="M122" i="13"/>
  <c r="L122" i="13"/>
  <c r="K122" i="13"/>
  <c r="J122" i="13"/>
  <c r="I122" i="13"/>
  <c r="H122" i="13"/>
  <c r="G122" i="13"/>
  <c r="F122" i="13"/>
  <c r="C122" i="13"/>
  <c r="O121" i="13"/>
  <c r="M121" i="13"/>
  <c r="L121" i="13"/>
  <c r="K121" i="13"/>
  <c r="J121" i="13"/>
  <c r="I121" i="13"/>
  <c r="H121" i="13"/>
  <c r="G121" i="13"/>
  <c r="F121" i="13"/>
  <c r="C121" i="13"/>
  <c r="O120" i="13"/>
  <c r="M120" i="13"/>
  <c r="L120" i="13"/>
  <c r="K120" i="13"/>
  <c r="J120" i="13"/>
  <c r="I120" i="13"/>
  <c r="H120" i="13"/>
  <c r="G120" i="13"/>
  <c r="F120" i="13"/>
  <c r="C120" i="13"/>
  <c r="O119" i="13"/>
  <c r="M119" i="13"/>
  <c r="L119" i="13"/>
  <c r="K119" i="13"/>
  <c r="J119" i="13"/>
  <c r="I119" i="13"/>
  <c r="H119" i="13"/>
  <c r="G119" i="13"/>
  <c r="F119" i="13"/>
  <c r="C119" i="13"/>
  <c r="O118" i="13"/>
  <c r="M118" i="13"/>
  <c r="L118" i="13"/>
  <c r="K118" i="13"/>
  <c r="J118" i="13"/>
  <c r="I118" i="13"/>
  <c r="H118" i="13"/>
  <c r="G118" i="13"/>
  <c r="F118" i="13"/>
  <c r="C118" i="13"/>
  <c r="O117" i="13"/>
  <c r="M117" i="13"/>
  <c r="L117" i="13"/>
  <c r="K117" i="13"/>
  <c r="J117" i="13"/>
  <c r="I117" i="13"/>
  <c r="H117" i="13"/>
  <c r="G117" i="13"/>
  <c r="F117" i="13"/>
  <c r="C117" i="13"/>
  <c r="M116" i="13"/>
  <c r="L116" i="13"/>
  <c r="K116" i="13"/>
  <c r="J116" i="13"/>
  <c r="I116" i="13"/>
  <c r="H116" i="13"/>
  <c r="G116" i="13"/>
  <c r="F116" i="13"/>
  <c r="C116" i="13"/>
  <c r="M115" i="13"/>
  <c r="L115" i="13"/>
  <c r="K115" i="13"/>
  <c r="J115" i="13"/>
  <c r="I115" i="13"/>
  <c r="H115" i="13"/>
  <c r="G115" i="13"/>
  <c r="F115" i="13"/>
  <c r="C115" i="13"/>
  <c r="M114" i="13"/>
  <c r="L114" i="13"/>
  <c r="K114" i="13"/>
  <c r="J114" i="13"/>
  <c r="I114" i="13"/>
  <c r="H114" i="13"/>
  <c r="G114" i="13"/>
  <c r="F114" i="13"/>
  <c r="C114" i="13"/>
  <c r="M113" i="13"/>
  <c r="L113" i="13"/>
  <c r="K113" i="13"/>
  <c r="J113" i="13"/>
  <c r="I113" i="13"/>
  <c r="H113" i="13"/>
  <c r="G113" i="13"/>
  <c r="F113" i="13"/>
  <c r="C113" i="13"/>
  <c r="M112" i="13"/>
  <c r="L112" i="13"/>
  <c r="K112" i="13"/>
  <c r="J112" i="13"/>
  <c r="I112" i="13"/>
  <c r="H112" i="13"/>
  <c r="G112" i="13"/>
  <c r="F112" i="13"/>
  <c r="C112" i="13"/>
  <c r="M111" i="13"/>
  <c r="L111" i="13"/>
  <c r="K111" i="13"/>
  <c r="J111" i="13"/>
  <c r="I111" i="13"/>
  <c r="H111" i="13"/>
  <c r="G111" i="13"/>
  <c r="F111" i="13"/>
  <c r="C111" i="13"/>
  <c r="O110" i="13"/>
  <c r="M110" i="13"/>
  <c r="L110" i="13"/>
  <c r="K110" i="13"/>
  <c r="J110" i="13"/>
  <c r="I110" i="13"/>
  <c r="H110" i="13"/>
  <c r="G110" i="13"/>
  <c r="F110" i="13"/>
  <c r="C110" i="13"/>
  <c r="O109" i="13"/>
  <c r="M109" i="13"/>
  <c r="L109" i="13"/>
  <c r="K109" i="13"/>
  <c r="J109" i="13"/>
  <c r="I109" i="13"/>
  <c r="H109" i="13"/>
  <c r="G109" i="13"/>
  <c r="F109" i="13"/>
  <c r="C109" i="13"/>
  <c r="O108" i="13"/>
  <c r="M108" i="13"/>
  <c r="L108" i="13"/>
  <c r="K108" i="13"/>
  <c r="J108" i="13"/>
  <c r="I108" i="13"/>
  <c r="H108" i="13"/>
  <c r="G108" i="13"/>
  <c r="F108" i="13"/>
  <c r="C108" i="13"/>
  <c r="O107" i="13"/>
  <c r="M107" i="13"/>
  <c r="L107" i="13"/>
  <c r="K107" i="13"/>
  <c r="J107" i="13"/>
  <c r="I107" i="13"/>
  <c r="H107" i="13"/>
  <c r="G107" i="13"/>
  <c r="F107" i="13"/>
  <c r="C107" i="13"/>
  <c r="M106" i="13"/>
  <c r="L106" i="13"/>
  <c r="K106" i="13"/>
  <c r="J106" i="13"/>
  <c r="I106" i="13"/>
  <c r="H106" i="13"/>
  <c r="G106" i="13"/>
  <c r="F106" i="13"/>
  <c r="C106" i="13"/>
  <c r="O105" i="13"/>
  <c r="M105" i="13"/>
  <c r="L105" i="13"/>
  <c r="K105" i="13"/>
  <c r="J105" i="13"/>
  <c r="I105" i="13"/>
  <c r="H105" i="13"/>
  <c r="G105" i="13"/>
  <c r="F105" i="13"/>
  <c r="C105" i="13"/>
  <c r="O104" i="13"/>
  <c r="M104" i="13"/>
  <c r="L104" i="13"/>
  <c r="K104" i="13"/>
  <c r="J104" i="13"/>
  <c r="I104" i="13"/>
  <c r="H104" i="13"/>
  <c r="G104" i="13"/>
  <c r="F104" i="13"/>
  <c r="C104" i="13"/>
  <c r="O103" i="13"/>
  <c r="M103" i="13"/>
  <c r="L103" i="13"/>
  <c r="K103" i="13"/>
  <c r="J103" i="13"/>
  <c r="I103" i="13"/>
  <c r="H103" i="13"/>
  <c r="G103" i="13"/>
  <c r="F103" i="13"/>
  <c r="C103" i="13"/>
  <c r="O102" i="13"/>
  <c r="M102" i="13"/>
  <c r="L102" i="13"/>
  <c r="K102" i="13"/>
  <c r="J102" i="13"/>
  <c r="I102" i="13"/>
  <c r="H102" i="13"/>
  <c r="G102" i="13"/>
  <c r="F102" i="13"/>
  <c r="C102" i="13"/>
  <c r="O101" i="13"/>
  <c r="M101" i="13"/>
  <c r="L101" i="13"/>
  <c r="K101" i="13"/>
  <c r="J101" i="13"/>
  <c r="I101" i="13"/>
  <c r="H101" i="13"/>
  <c r="G101" i="13"/>
  <c r="F101" i="13"/>
  <c r="C101" i="13"/>
  <c r="O100" i="13"/>
  <c r="M100" i="13"/>
  <c r="L100" i="13"/>
  <c r="K100" i="13"/>
  <c r="J100" i="13"/>
  <c r="I100" i="13"/>
  <c r="H100" i="13"/>
  <c r="G100" i="13"/>
  <c r="F100" i="13"/>
  <c r="C100" i="13"/>
  <c r="O99" i="13"/>
  <c r="M99" i="13"/>
  <c r="L99" i="13"/>
  <c r="K99" i="13"/>
  <c r="J99" i="13"/>
  <c r="I99" i="13"/>
  <c r="H99" i="13"/>
  <c r="G99" i="13"/>
  <c r="F99" i="13"/>
  <c r="C99" i="13"/>
  <c r="O98" i="13"/>
  <c r="M98" i="13"/>
  <c r="L98" i="13"/>
  <c r="K98" i="13"/>
  <c r="J98" i="13"/>
  <c r="I98" i="13"/>
  <c r="H98" i="13"/>
  <c r="G98" i="13"/>
  <c r="F98" i="13"/>
  <c r="C98" i="13"/>
  <c r="O97" i="13"/>
  <c r="M97" i="13"/>
  <c r="L97" i="13"/>
  <c r="K97" i="13"/>
  <c r="J97" i="13"/>
  <c r="I97" i="13"/>
  <c r="H97" i="13"/>
  <c r="G97" i="13"/>
  <c r="F97" i="13"/>
  <c r="C97" i="13"/>
  <c r="O96" i="13"/>
  <c r="M96" i="13"/>
  <c r="L96" i="13"/>
  <c r="K96" i="13"/>
  <c r="J96" i="13"/>
  <c r="I96" i="13"/>
  <c r="H96" i="13"/>
  <c r="G96" i="13"/>
  <c r="F96" i="13"/>
  <c r="C96" i="13"/>
  <c r="O95" i="13"/>
  <c r="M95" i="13"/>
  <c r="L95" i="13"/>
  <c r="K95" i="13"/>
  <c r="J95" i="13"/>
  <c r="I95" i="13"/>
  <c r="H95" i="13"/>
  <c r="G95" i="13"/>
  <c r="F95" i="13"/>
  <c r="C95" i="13"/>
  <c r="O94" i="13"/>
  <c r="M94" i="13"/>
  <c r="L94" i="13"/>
  <c r="K94" i="13"/>
  <c r="J94" i="13"/>
  <c r="I94" i="13"/>
  <c r="H94" i="13"/>
  <c r="G94" i="13"/>
  <c r="F94" i="13"/>
  <c r="C94" i="13"/>
  <c r="O93" i="13"/>
  <c r="M93" i="13"/>
  <c r="L93" i="13"/>
  <c r="K93" i="13"/>
  <c r="J93" i="13"/>
  <c r="I93" i="13"/>
  <c r="H93" i="13"/>
  <c r="G93" i="13"/>
  <c r="F93" i="13"/>
  <c r="C93" i="13"/>
  <c r="O92" i="13"/>
  <c r="M92" i="13"/>
  <c r="L92" i="13"/>
  <c r="K92" i="13"/>
  <c r="J92" i="13"/>
  <c r="I92" i="13"/>
  <c r="H92" i="13"/>
  <c r="G92" i="13"/>
  <c r="F92" i="13"/>
  <c r="C92" i="13"/>
  <c r="O91" i="13"/>
  <c r="M91" i="13"/>
  <c r="L91" i="13"/>
  <c r="K91" i="13"/>
  <c r="J91" i="13"/>
  <c r="I91" i="13"/>
  <c r="H91" i="13"/>
  <c r="G91" i="13"/>
  <c r="F91" i="13"/>
  <c r="C91" i="13"/>
  <c r="O90" i="13"/>
  <c r="M90" i="13"/>
  <c r="L90" i="13"/>
  <c r="K90" i="13"/>
  <c r="J90" i="13"/>
  <c r="I90" i="13"/>
  <c r="H90" i="13"/>
  <c r="G90" i="13"/>
  <c r="F90" i="13"/>
  <c r="C90" i="13"/>
  <c r="O89" i="13"/>
  <c r="M89" i="13"/>
  <c r="L89" i="13"/>
  <c r="K89" i="13"/>
  <c r="J89" i="13"/>
  <c r="I89" i="13"/>
  <c r="H89" i="13"/>
  <c r="G89" i="13"/>
  <c r="F89" i="13"/>
  <c r="C89" i="13"/>
  <c r="O88" i="13"/>
  <c r="M88" i="13"/>
  <c r="L88" i="13"/>
  <c r="K88" i="13"/>
  <c r="J88" i="13"/>
  <c r="I88" i="13"/>
  <c r="H88" i="13"/>
  <c r="G88" i="13"/>
  <c r="F88" i="13"/>
  <c r="C88" i="13"/>
  <c r="O87" i="13"/>
  <c r="M87" i="13"/>
  <c r="L87" i="13"/>
  <c r="K87" i="13"/>
  <c r="J87" i="13"/>
  <c r="I87" i="13"/>
  <c r="H87" i="13"/>
  <c r="G87" i="13"/>
  <c r="F87" i="13"/>
  <c r="C87" i="13"/>
  <c r="O86" i="13"/>
  <c r="M86" i="13"/>
  <c r="L86" i="13"/>
  <c r="K86" i="13"/>
  <c r="J86" i="13"/>
  <c r="I86" i="13"/>
  <c r="H86" i="13"/>
  <c r="G86" i="13"/>
  <c r="F86" i="13"/>
  <c r="C86" i="13"/>
  <c r="O85" i="13"/>
  <c r="M85" i="13"/>
  <c r="L85" i="13"/>
  <c r="K85" i="13"/>
  <c r="J85" i="13"/>
  <c r="I85" i="13"/>
  <c r="H85" i="13"/>
  <c r="G85" i="13"/>
  <c r="F85" i="13"/>
  <c r="C85" i="13"/>
  <c r="O84" i="13"/>
  <c r="M84" i="13"/>
  <c r="L84" i="13"/>
  <c r="K84" i="13"/>
  <c r="J84" i="13"/>
  <c r="I84" i="13"/>
  <c r="H84" i="13"/>
  <c r="G84" i="13"/>
  <c r="F84" i="13"/>
  <c r="C84" i="13"/>
  <c r="O83" i="13"/>
  <c r="M83" i="13"/>
  <c r="L83" i="13"/>
  <c r="K83" i="13"/>
  <c r="J83" i="13"/>
  <c r="I83" i="13"/>
  <c r="H83" i="13"/>
  <c r="G83" i="13"/>
  <c r="F83" i="13"/>
  <c r="C83" i="13"/>
  <c r="O82" i="13"/>
  <c r="M82" i="13"/>
  <c r="L82" i="13"/>
  <c r="K82" i="13"/>
  <c r="J82" i="13"/>
  <c r="I82" i="13"/>
  <c r="H82" i="13"/>
  <c r="G82" i="13"/>
  <c r="F82" i="13"/>
  <c r="C82" i="13"/>
  <c r="O81" i="13"/>
  <c r="M81" i="13"/>
  <c r="L81" i="13"/>
  <c r="K81" i="13"/>
  <c r="J81" i="13"/>
  <c r="I81" i="13"/>
  <c r="H81" i="13"/>
  <c r="G81" i="13"/>
  <c r="F81" i="13"/>
  <c r="C81" i="13"/>
  <c r="O80" i="13"/>
  <c r="M80" i="13"/>
  <c r="L80" i="13"/>
  <c r="K80" i="13"/>
  <c r="J80" i="13"/>
  <c r="I80" i="13"/>
  <c r="H80" i="13"/>
  <c r="G80" i="13"/>
  <c r="F80" i="13"/>
  <c r="C80" i="13"/>
  <c r="M79" i="13"/>
  <c r="L79" i="13"/>
  <c r="K79" i="13"/>
  <c r="J79" i="13"/>
  <c r="I79" i="13"/>
  <c r="H79" i="13"/>
  <c r="G79" i="13"/>
  <c r="F79" i="13"/>
  <c r="C79" i="13"/>
  <c r="M78" i="13"/>
  <c r="L78" i="13"/>
  <c r="K78" i="13"/>
  <c r="J78" i="13"/>
  <c r="I78" i="13"/>
  <c r="H78" i="13"/>
  <c r="G78" i="13"/>
  <c r="F78" i="13"/>
  <c r="C78" i="13"/>
  <c r="M77" i="13"/>
  <c r="L77" i="13"/>
  <c r="K77" i="13"/>
  <c r="J77" i="13"/>
  <c r="I77" i="13"/>
  <c r="H77" i="13"/>
  <c r="G77" i="13"/>
  <c r="F77" i="13"/>
  <c r="C77" i="13"/>
  <c r="O76" i="13"/>
  <c r="M76" i="13"/>
  <c r="L76" i="13"/>
  <c r="K76" i="13"/>
  <c r="J76" i="13"/>
  <c r="I76" i="13"/>
  <c r="H76" i="13"/>
  <c r="G76" i="13"/>
  <c r="F76" i="13"/>
  <c r="C76" i="13"/>
  <c r="O75" i="13"/>
  <c r="M75" i="13"/>
  <c r="L75" i="13"/>
  <c r="K75" i="13"/>
  <c r="J75" i="13"/>
  <c r="I75" i="13"/>
  <c r="H75" i="13"/>
  <c r="G75" i="13"/>
  <c r="F75" i="13"/>
  <c r="C75" i="13"/>
  <c r="O74" i="13"/>
  <c r="M74" i="13"/>
  <c r="L74" i="13"/>
  <c r="K74" i="13"/>
  <c r="J74" i="13"/>
  <c r="I74" i="13"/>
  <c r="H74" i="13"/>
  <c r="G74" i="13"/>
  <c r="F74" i="13"/>
  <c r="C74" i="13"/>
  <c r="O73" i="13"/>
  <c r="M73" i="13"/>
  <c r="L73" i="13"/>
  <c r="K73" i="13"/>
  <c r="J73" i="13"/>
  <c r="I73" i="13"/>
  <c r="H73" i="13"/>
  <c r="G73" i="13"/>
  <c r="F73" i="13"/>
  <c r="C73" i="13"/>
  <c r="O72" i="13"/>
  <c r="M72" i="13"/>
  <c r="L72" i="13"/>
  <c r="K72" i="13"/>
  <c r="J72" i="13"/>
  <c r="I72" i="13"/>
  <c r="H72" i="13"/>
  <c r="G72" i="13"/>
  <c r="F72" i="13"/>
  <c r="C72" i="13"/>
  <c r="M71" i="13"/>
  <c r="L71" i="13"/>
  <c r="K71" i="13"/>
  <c r="J71" i="13"/>
  <c r="I71" i="13"/>
  <c r="H71" i="13"/>
  <c r="G71" i="13"/>
  <c r="F71" i="13"/>
  <c r="C71" i="13"/>
  <c r="M70" i="13"/>
  <c r="L70" i="13"/>
  <c r="K70" i="13"/>
  <c r="J70" i="13"/>
  <c r="I70" i="13"/>
  <c r="H70" i="13"/>
  <c r="G70" i="13"/>
  <c r="F70" i="13"/>
  <c r="C70" i="13"/>
  <c r="M69" i="13"/>
  <c r="L69" i="13"/>
  <c r="K69" i="13"/>
  <c r="J69" i="13"/>
  <c r="I69" i="13"/>
  <c r="H69" i="13"/>
  <c r="G69" i="13"/>
  <c r="F69" i="13"/>
  <c r="C69" i="13"/>
  <c r="O68" i="13"/>
  <c r="M68" i="13"/>
  <c r="L68" i="13"/>
  <c r="K68" i="13"/>
  <c r="J68" i="13"/>
  <c r="I68" i="13"/>
  <c r="H68" i="13"/>
  <c r="G68" i="13"/>
  <c r="F68" i="13"/>
  <c r="C68" i="13"/>
  <c r="O67" i="13"/>
  <c r="M67" i="13"/>
  <c r="L67" i="13"/>
  <c r="K67" i="13"/>
  <c r="J67" i="13"/>
  <c r="I67" i="13"/>
  <c r="H67" i="13"/>
  <c r="G67" i="13"/>
  <c r="F67" i="13"/>
  <c r="C67" i="13"/>
  <c r="O66" i="13"/>
  <c r="M66" i="13"/>
  <c r="L66" i="13"/>
  <c r="K66" i="13"/>
  <c r="J66" i="13"/>
  <c r="I66" i="13"/>
  <c r="H66" i="13"/>
  <c r="G66" i="13"/>
  <c r="F66" i="13"/>
  <c r="C66" i="13"/>
  <c r="O65" i="13"/>
  <c r="M65" i="13"/>
  <c r="L65" i="13"/>
  <c r="K65" i="13"/>
  <c r="J65" i="13"/>
  <c r="I65" i="13"/>
  <c r="H65" i="13"/>
  <c r="G65" i="13"/>
  <c r="F65" i="13"/>
  <c r="C65" i="13"/>
  <c r="O64" i="13"/>
  <c r="M64" i="13"/>
  <c r="L64" i="13"/>
  <c r="K64" i="13"/>
  <c r="J64" i="13"/>
  <c r="I64" i="13"/>
  <c r="H64" i="13"/>
  <c r="G64" i="13"/>
  <c r="F64" i="13"/>
  <c r="C64" i="13"/>
  <c r="O63" i="13"/>
  <c r="M63" i="13"/>
  <c r="L63" i="13"/>
  <c r="K63" i="13"/>
  <c r="J63" i="13"/>
  <c r="I63" i="13"/>
  <c r="H63" i="13"/>
  <c r="G63" i="13"/>
  <c r="F63" i="13"/>
  <c r="C63" i="13"/>
  <c r="O62" i="13"/>
  <c r="M62" i="13"/>
  <c r="L62" i="13"/>
  <c r="K62" i="13"/>
  <c r="J62" i="13"/>
  <c r="I62" i="13"/>
  <c r="H62" i="13"/>
  <c r="G62" i="13"/>
  <c r="F62" i="13"/>
  <c r="C62" i="13"/>
  <c r="O61" i="13"/>
  <c r="M61" i="13"/>
  <c r="L61" i="13"/>
  <c r="K61" i="13"/>
  <c r="J61" i="13"/>
  <c r="I61" i="13"/>
  <c r="H61" i="13"/>
  <c r="G61" i="13"/>
  <c r="F61" i="13"/>
  <c r="C61" i="13"/>
  <c r="O60" i="13"/>
  <c r="M60" i="13"/>
  <c r="L60" i="13"/>
  <c r="K60" i="13"/>
  <c r="J60" i="13"/>
  <c r="I60" i="13"/>
  <c r="H60" i="13"/>
  <c r="G60" i="13"/>
  <c r="F60" i="13"/>
  <c r="C60" i="13"/>
  <c r="O59" i="13"/>
  <c r="M59" i="13"/>
  <c r="L59" i="13"/>
  <c r="K59" i="13"/>
  <c r="J59" i="13"/>
  <c r="I59" i="13"/>
  <c r="H59" i="13"/>
  <c r="G59" i="13"/>
  <c r="F59" i="13"/>
  <c r="C59" i="13"/>
  <c r="O58" i="13"/>
  <c r="M58" i="13"/>
  <c r="L58" i="13"/>
  <c r="K58" i="13"/>
  <c r="J58" i="13"/>
  <c r="I58" i="13"/>
  <c r="H58" i="13"/>
  <c r="G58" i="13"/>
  <c r="F58" i="13"/>
  <c r="C58" i="13"/>
  <c r="O57" i="13"/>
  <c r="M57" i="13"/>
  <c r="L57" i="13"/>
  <c r="K57" i="13"/>
  <c r="J57" i="13"/>
  <c r="I57" i="13"/>
  <c r="H57" i="13"/>
  <c r="G57" i="13"/>
  <c r="F57" i="13"/>
  <c r="C57" i="13"/>
  <c r="O56" i="13"/>
  <c r="M56" i="13"/>
  <c r="L56" i="13"/>
  <c r="K56" i="13"/>
  <c r="J56" i="13"/>
  <c r="I56" i="13"/>
  <c r="H56" i="13"/>
  <c r="G56" i="13"/>
  <c r="F56" i="13"/>
  <c r="C56" i="13"/>
  <c r="O55" i="13"/>
  <c r="M55" i="13"/>
  <c r="L55" i="13"/>
  <c r="K55" i="13"/>
  <c r="J55" i="13"/>
  <c r="I55" i="13"/>
  <c r="H55" i="13"/>
  <c r="G55" i="13"/>
  <c r="F55" i="13"/>
  <c r="C55" i="13"/>
  <c r="O54" i="13"/>
  <c r="M54" i="13"/>
  <c r="L54" i="13"/>
  <c r="K54" i="13"/>
  <c r="J54" i="13"/>
  <c r="I54" i="13"/>
  <c r="H54" i="13"/>
  <c r="G54" i="13"/>
  <c r="F54" i="13"/>
  <c r="C54" i="13"/>
  <c r="O53" i="13"/>
  <c r="M53" i="13"/>
  <c r="L53" i="13"/>
  <c r="K53" i="13"/>
  <c r="J53" i="13"/>
  <c r="I53" i="13"/>
  <c r="H53" i="13"/>
  <c r="G53" i="13"/>
  <c r="F53" i="13"/>
  <c r="C53" i="13"/>
  <c r="M52" i="13"/>
  <c r="L52" i="13"/>
  <c r="K52" i="13"/>
  <c r="J52" i="13"/>
  <c r="I52" i="13"/>
  <c r="H52" i="13"/>
  <c r="G52" i="13"/>
  <c r="F52" i="13"/>
  <c r="C52" i="13"/>
  <c r="M51" i="13"/>
  <c r="L51" i="13"/>
  <c r="K51" i="13"/>
  <c r="J51" i="13"/>
  <c r="I51" i="13"/>
  <c r="H51" i="13"/>
  <c r="G51" i="13"/>
  <c r="F51" i="13"/>
  <c r="C51" i="13"/>
  <c r="M50" i="13"/>
  <c r="L50" i="13"/>
  <c r="K50" i="13"/>
  <c r="J50" i="13"/>
  <c r="I50" i="13"/>
  <c r="H50" i="13"/>
  <c r="G50" i="13"/>
  <c r="F50" i="13"/>
  <c r="C50" i="13"/>
  <c r="O49" i="13"/>
  <c r="M49" i="13"/>
  <c r="L49" i="13"/>
  <c r="K49" i="13"/>
  <c r="J49" i="13"/>
  <c r="I49" i="13"/>
  <c r="H49" i="13"/>
  <c r="G49" i="13"/>
  <c r="F49" i="13"/>
  <c r="C49" i="13"/>
  <c r="O48" i="13"/>
  <c r="M48" i="13"/>
  <c r="L48" i="13"/>
  <c r="K48" i="13"/>
  <c r="J48" i="13"/>
  <c r="I48" i="13"/>
  <c r="H48" i="13"/>
  <c r="G48" i="13"/>
  <c r="F48" i="13"/>
  <c r="C48" i="13"/>
  <c r="O47" i="13"/>
  <c r="M47" i="13"/>
  <c r="L47" i="13"/>
  <c r="K47" i="13"/>
  <c r="J47" i="13"/>
  <c r="I47" i="13"/>
  <c r="H47" i="13"/>
  <c r="G47" i="13"/>
  <c r="F47" i="13"/>
  <c r="C47" i="13"/>
  <c r="O46" i="13"/>
  <c r="M46" i="13"/>
  <c r="L46" i="13"/>
  <c r="K46" i="13"/>
  <c r="J46" i="13"/>
  <c r="I46" i="13"/>
  <c r="H46" i="13"/>
  <c r="G46" i="13"/>
  <c r="F46" i="13"/>
  <c r="C46" i="13"/>
  <c r="O45" i="13"/>
  <c r="M45" i="13"/>
  <c r="L45" i="13"/>
  <c r="K45" i="13"/>
  <c r="J45" i="13"/>
  <c r="I45" i="13"/>
  <c r="H45" i="13"/>
  <c r="G45" i="13"/>
  <c r="F45" i="13"/>
  <c r="C45" i="13"/>
  <c r="O44" i="13"/>
  <c r="M44" i="13"/>
  <c r="L44" i="13"/>
  <c r="K44" i="13"/>
  <c r="J44" i="13"/>
  <c r="I44" i="13"/>
  <c r="H44" i="13"/>
  <c r="G44" i="13"/>
  <c r="F44" i="13"/>
  <c r="C44" i="13"/>
  <c r="O43" i="13"/>
  <c r="M43" i="13"/>
  <c r="L43" i="13"/>
  <c r="K43" i="13"/>
  <c r="J43" i="13"/>
  <c r="I43" i="13"/>
  <c r="H43" i="13"/>
  <c r="G43" i="13"/>
  <c r="F43" i="13"/>
  <c r="C43" i="13"/>
  <c r="O42" i="13"/>
  <c r="M42" i="13"/>
  <c r="L42" i="13"/>
  <c r="K42" i="13"/>
  <c r="J42" i="13"/>
  <c r="I42" i="13"/>
  <c r="H42" i="13"/>
  <c r="G42" i="13"/>
  <c r="F42" i="13"/>
  <c r="C42" i="13"/>
  <c r="M41" i="13"/>
  <c r="L41" i="13"/>
  <c r="K41" i="13"/>
  <c r="J41" i="13"/>
  <c r="I41" i="13"/>
  <c r="H41" i="13"/>
  <c r="G41" i="13"/>
  <c r="F41" i="13"/>
  <c r="C41" i="13"/>
  <c r="M40" i="13"/>
  <c r="L40" i="13"/>
  <c r="K40" i="13"/>
  <c r="J40" i="13"/>
  <c r="I40" i="13"/>
  <c r="H40" i="13"/>
  <c r="G40" i="13"/>
  <c r="F40" i="13"/>
  <c r="C40" i="13"/>
  <c r="M39" i="13"/>
  <c r="L39" i="13"/>
  <c r="K39" i="13"/>
  <c r="J39" i="13"/>
  <c r="I39" i="13"/>
  <c r="H39" i="13"/>
  <c r="G39" i="13"/>
  <c r="F39" i="13"/>
  <c r="C39" i="13"/>
  <c r="M38" i="13"/>
  <c r="L38" i="13"/>
  <c r="K38" i="13"/>
  <c r="J38" i="13"/>
  <c r="I38" i="13"/>
  <c r="H38" i="13"/>
  <c r="G38" i="13"/>
  <c r="F38" i="13"/>
  <c r="C38" i="13"/>
  <c r="M37" i="13"/>
  <c r="L37" i="13"/>
  <c r="K37" i="13"/>
  <c r="J37" i="13"/>
  <c r="I37" i="13"/>
  <c r="H37" i="13"/>
  <c r="G37" i="13"/>
  <c r="F37" i="13"/>
  <c r="C37" i="13"/>
  <c r="M36" i="13"/>
  <c r="L36" i="13"/>
  <c r="K36" i="13"/>
  <c r="J36" i="13"/>
  <c r="I36" i="13"/>
  <c r="H36" i="13"/>
  <c r="G36" i="13"/>
  <c r="F36" i="13"/>
  <c r="C36" i="13"/>
  <c r="O35" i="13"/>
  <c r="M35" i="13"/>
  <c r="L35" i="13"/>
  <c r="K35" i="13"/>
  <c r="J35" i="13"/>
  <c r="I35" i="13"/>
  <c r="H35" i="13"/>
  <c r="G35" i="13"/>
  <c r="F35" i="13"/>
  <c r="O34" i="13"/>
  <c r="M34" i="13"/>
  <c r="L34" i="13"/>
  <c r="K34" i="13"/>
  <c r="J34" i="13"/>
  <c r="I34" i="13"/>
  <c r="H34" i="13"/>
  <c r="G34" i="13"/>
  <c r="F34" i="13"/>
  <c r="O33" i="13"/>
  <c r="M33" i="13"/>
  <c r="L33" i="13"/>
  <c r="K33" i="13"/>
  <c r="J33" i="13"/>
  <c r="I33" i="13"/>
  <c r="H33" i="13"/>
  <c r="G33" i="13"/>
  <c r="F33" i="13"/>
  <c r="M32" i="13"/>
  <c r="L32" i="13"/>
  <c r="K32" i="13"/>
  <c r="J32" i="13"/>
  <c r="I32" i="13"/>
  <c r="H32" i="13"/>
  <c r="G32" i="13"/>
  <c r="F32" i="13"/>
  <c r="C32" i="13"/>
  <c r="M31" i="13"/>
  <c r="L31" i="13"/>
  <c r="K31" i="13"/>
  <c r="J31" i="13"/>
  <c r="I31" i="13"/>
  <c r="H31" i="13"/>
  <c r="G31" i="13"/>
  <c r="F31" i="13"/>
  <c r="C31" i="13"/>
  <c r="M30" i="13"/>
  <c r="L30" i="13"/>
  <c r="K30" i="13"/>
  <c r="J30" i="13"/>
  <c r="I30" i="13"/>
  <c r="H30" i="13"/>
  <c r="G30" i="13"/>
  <c r="F30" i="13"/>
  <c r="C30" i="13"/>
  <c r="M29" i="13"/>
  <c r="L29" i="13"/>
  <c r="K29" i="13"/>
  <c r="J29" i="13"/>
  <c r="I29" i="13"/>
  <c r="H29" i="13"/>
  <c r="G29" i="13"/>
  <c r="F29" i="13"/>
  <c r="C29" i="13"/>
  <c r="M28" i="13"/>
  <c r="L28" i="13"/>
  <c r="K28" i="13"/>
  <c r="J28" i="13"/>
  <c r="I28" i="13"/>
  <c r="H28" i="13"/>
  <c r="G28" i="13"/>
  <c r="F28" i="13"/>
  <c r="C28" i="13"/>
  <c r="M27" i="13"/>
  <c r="L27" i="13"/>
  <c r="K27" i="13"/>
  <c r="J27" i="13"/>
  <c r="I27" i="13"/>
  <c r="H27" i="13"/>
  <c r="G27" i="13"/>
  <c r="F27" i="13"/>
  <c r="C27" i="13"/>
  <c r="M26" i="13"/>
  <c r="L26" i="13"/>
  <c r="K26" i="13"/>
  <c r="J26" i="13"/>
  <c r="I26" i="13"/>
  <c r="H26" i="13"/>
  <c r="G26" i="13"/>
  <c r="F26" i="13"/>
  <c r="C26" i="13"/>
  <c r="M25" i="13"/>
  <c r="L25" i="13"/>
  <c r="K25" i="13"/>
  <c r="J25" i="13"/>
  <c r="I25" i="13"/>
  <c r="H25" i="13"/>
  <c r="G25" i="13"/>
  <c r="F25" i="13"/>
  <c r="C25" i="13"/>
  <c r="O24" i="13"/>
  <c r="M24" i="13"/>
  <c r="L24" i="13"/>
  <c r="K24" i="13"/>
  <c r="J24" i="13"/>
  <c r="I24" i="13"/>
  <c r="H24" i="13"/>
  <c r="G24" i="13"/>
  <c r="F24" i="13"/>
  <c r="C24" i="13"/>
  <c r="O23" i="13"/>
  <c r="M23" i="13"/>
  <c r="L23" i="13"/>
  <c r="K23" i="13"/>
  <c r="J23" i="13"/>
  <c r="I23" i="13"/>
  <c r="H23" i="13"/>
  <c r="G23" i="13"/>
  <c r="F23" i="13"/>
  <c r="C23" i="13"/>
  <c r="O22" i="13"/>
  <c r="M22" i="13"/>
  <c r="L22" i="13"/>
  <c r="K22" i="13"/>
  <c r="J22" i="13"/>
  <c r="I22" i="13"/>
  <c r="H22" i="13"/>
  <c r="G22" i="13"/>
  <c r="F22" i="13"/>
  <c r="C22" i="13"/>
  <c r="O21" i="13"/>
  <c r="M21" i="13"/>
  <c r="L21" i="13"/>
  <c r="K21" i="13"/>
  <c r="J21" i="13"/>
  <c r="I21" i="13"/>
  <c r="H21" i="13"/>
  <c r="G21" i="13"/>
  <c r="F21" i="13"/>
  <c r="C21" i="13"/>
  <c r="O20" i="13"/>
  <c r="M20" i="13"/>
  <c r="L20" i="13"/>
  <c r="K20" i="13"/>
  <c r="J20" i="13"/>
  <c r="I20" i="13"/>
  <c r="H20" i="13"/>
  <c r="G20" i="13"/>
  <c r="F20" i="13"/>
  <c r="C20" i="13"/>
  <c r="O19" i="13"/>
  <c r="M19" i="13"/>
  <c r="L19" i="13"/>
  <c r="K19" i="13"/>
  <c r="J19" i="13"/>
  <c r="I19" i="13"/>
  <c r="H19" i="13"/>
  <c r="G19" i="13"/>
  <c r="F19" i="13"/>
  <c r="C19" i="13"/>
  <c r="O18" i="13"/>
  <c r="M18" i="13"/>
  <c r="L18" i="13"/>
  <c r="K18" i="13"/>
  <c r="J18" i="13"/>
  <c r="I18" i="13"/>
  <c r="H18" i="13"/>
  <c r="G18" i="13"/>
  <c r="F18" i="13"/>
  <c r="C18" i="13"/>
  <c r="O17" i="13"/>
  <c r="M17" i="13"/>
  <c r="L17" i="13"/>
  <c r="K17" i="13"/>
  <c r="J17" i="13"/>
  <c r="I17" i="13"/>
  <c r="H17" i="13"/>
  <c r="G17" i="13"/>
  <c r="F17" i="13"/>
  <c r="C17" i="13"/>
  <c r="O16" i="13"/>
  <c r="M16" i="13"/>
  <c r="L16" i="13"/>
  <c r="K16" i="13"/>
  <c r="J16" i="13"/>
  <c r="I16" i="13"/>
  <c r="H16" i="13"/>
  <c r="G16" i="13"/>
  <c r="F16" i="13"/>
  <c r="C16" i="13"/>
  <c r="O15" i="13"/>
  <c r="M15" i="13"/>
  <c r="L15" i="13"/>
  <c r="K15" i="13"/>
  <c r="J15" i="13"/>
  <c r="I15" i="13"/>
  <c r="H15" i="13"/>
  <c r="G15" i="13"/>
  <c r="F15" i="13"/>
  <c r="C15" i="13"/>
  <c r="M14" i="13"/>
  <c r="L14" i="13"/>
  <c r="K14" i="13"/>
  <c r="J14" i="13"/>
  <c r="I14" i="13"/>
  <c r="H14" i="13"/>
  <c r="G14" i="13"/>
  <c r="F14" i="13"/>
  <c r="C14" i="13"/>
  <c r="O13" i="13"/>
  <c r="M13" i="13"/>
  <c r="L13" i="13"/>
  <c r="K13" i="13"/>
  <c r="J13" i="13"/>
  <c r="I13" i="13"/>
  <c r="H13" i="13"/>
  <c r="G13" i="13"/>
  <c r="F13" i="13"/>
  <c r="C13" i="13"/>
  <c r="O12" i="13"/>
  <c r="M12" i="13"/>
  <c r="L12" i="13"/>
  <c r="K12" i="13"/>
  <c r="J12" i="13"/>
  <c r="I12" i="13"/>
  <c r="H12" i="13"/>
  <c r="G12" i="13"/>
  <c r="F12" i="13"/>
  <c r="C12" i="13"/>
  <c r="O11" i="13"/>
  <c r="M11" i="13"/>
  <c r="L11" i="13"/>
  <c r="K11" i="13"/>
  <c r="J11" i="13"/>
  <c r="I11" i="13"/>
  <c r="H11" i="13"/>
  <c r="G11" i="13"/>
  <c r="F11" i="13"/>
  <c r="C11" i="13"/>
  <c r="O10" i="13"/>
  <c r="M10" i="13"/>
  <c r="L10" i="13"/>
  <c r="K10" i="13"/>
  <c r="J10" i="13"/>
  <c r="I10" i="13"/>
  <c r="H10" i="13"/>
  <c r="G10" i="13"/>
  <c r="F10" i="13"/>
  <c r="C10" i="13"/>
  <c r="O9" i="13"/>
  <c r="M9" i="13"/>
  <c r="L9" i="13"/>
  <c r="K9" i="13"/>
  <c r="J9" i="13"/>
  <c r="I9" i="13"/>
  <c r="H9" i="13"/>
  <c r="G9" i="13"/>
  <c r="F9" i="13"/>
  <c r="C9" i="13"/>
  <c r="O8" i="13"/>
  <c r="M8" i="13"/>
  <c r="L8" i="13"/>
  <c r="K8" i="13"/>
  <c r="J8" i="13"/>
  <c r="I8" i="13"/>
  <c r="H8" i="13"/>
  <c r="G8" i="13"/>
  <c r="F8" i="13"/>
  <c r="C8" i="13"/>
  <c r="K7" i="13"/>
  <c r="J7" i="13"/>
  <c r="I7" i="13"/>
  <c r="H7" i="13"/>
  <c r="G7" i="13"/>
  <c r="K81" i="12"/>
  <c r="J81" i="12"/>
  <c r="I81" i="12"/>
  <c r="H81" i="12"/>
  <c r="G81" i="12"/>
  <c r="F81" i="12"/>
  <c r="K80" i="12"/>
  <c r="J80" i="12"/>
  <c r="I80" i="12"/>
  <c r="H80" i="12"/>
  <c r="G80" i="12"/>
  <c r="F80" i="12"/>
  <c r="K79" i="12"/>
  <c r="J79" i="12"/>
  <c r="I79" i="12"/>
  <c r="H79" i="12"/>
  <c r="G79" i="12"/>
  <c r="F79" i="12"/>
  <c r="K78" i="12"/>
  <c r="J78" i="12"/>
  <c r="I78" i="12"/>
  <c r="H78" i="12"/>
  <c r="G78" i="12"/>
  <c r="F78" i="12"/>
  <c r="K77" i="12"/>
  <c r="K83" i="12" s="1"/>
  <c r="J77" i="12"/>
  <c r="J83" i="12" s="1"/>
  <c r="I77" i="12"/>
  <c r="I83" i="12" s="1"/>
  <c r="H77" i="12"/>
  <c r="H83" i="12" s="1"/>
  <c r="G77" i="12"/>
  <c r="G83" i="12" s="1"/>
  <c r="F77" i="12"/>
  <c r="F83" i="12" s="1"/>
  <c r="O72" i="12"/>
  <c r="O71" i="12"/>
  <c r="O70" i="12"/>
  <c r="O69" i="12"/>
  <c r="O68" i="12"/>
  <c r="O67" i="12"/>
  <c r="O66" i="12"/>
  <c r="O65" i="12"/>
  <c r="O64" i="12"/>
  <c r="O63" i="12"/>
  <c r="O62" i="12"/>
  <c r="O61" i="12"/>
  <c r="O60" i="12"/>
  <c r="O59" i="12"/>
  <c r="O58" i="12"/>
  <c r="O57" i="12"/>
  <c r="O56" i="12"/>
  <c r="O55" i="12"/>
  <c r="O54" i="12"/>
  <c r="O53" i="12"/>
  <c r="O52" i="12"/>
  <c r="O51" i="12"/>
  <c r="O50" i="12"/>
  <c r="O49" i="12"/>
  <c r="O48" i="12"/>
  <c r="O47" i="12"/>
  <c r="O46" i="12"/>
  <c r="O45" i="12"/>
  <c r="O44" i="12"/>
  <c r="O43" i="12"/>
  <c r="O42" i="12"/>
  <c r="O41" i="12"/>
  <c r="O40" i="12"/>
  <c r="O39" i="12"/>
  <c r="O38" i="12"/>
  <c r="O37" i="12"/>
  <c r="O36" i="12"/>
  <c r="O35" i="12"/>
  <c r="O34" i="12"/>
  <c r="O33" i="12"/>
  <c r="O32" i="12"/>
  <c r="O31" i="12"/>
  <c r="O30" i="12"/>
  <c r="O29" i="12"/>
  <c r="O28" i="12"/>
  <c r="O27" i="12"/>
  <c r="O26" i="12"/>
  <c r="O25" i="12"/>
  <c r="O24" i="12"/>
  <c r="O23" i="12"/>
  <c r="O22" i="12"/>
  <c r="O21" i="12"/>
  <c r="O20" i="12"/>
  <c r="O19" i="12"/>
  <c r="O18" i="12"/>
  <c r="O17" i="12"/>
  <c r="O16" i="12"/>
  <c r="O15" i="12"/>
  <c r="O14" i="12"/>
  <c r="O13" i="12"/>
  <c r="O12" i="12"/>
  <c r="O11" i="12"/>
  <c r="O10" i="12"/>
  <c r="O9" i="12"/>
  <c r="O8" i="12"/>
  <c r="O7" i="12"/>
  <c r="J6" i="12"/>
  <c r="I6" i="12"/>
  <c r="H6" i="12"/>
  <c r="G6" i="12"/>
  <c r="F6" i="12"/>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8"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 i="8"/>
  <c r="F10" i="8"/>
  <c r="F11" i="8"/>
  <c r="F8" i="8"/>
  <c r="H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8" i="8"/>
  <c r="O8" i="2"/>
  <c r="E4" i="17" s="1"/>
  <c r="O9" i="2"/>
  <c r="E5" i="17" s="1"/>
  <c r="O10" i="2"/>
  <c r="E6" i="17" s="1"/>
  <c r="O11" i="2"/>
  <c r="E7" i="17" s="1"/>
  <c r="O12" i="2"/>
  <c r="E8" i="17" s="1"/>
  <c r="O13" i="2"/>
  <c r="E9" i="17" s="1"/>
  <c r="O14" i="2"/>
  <c r="E10" i="17" s="1"/>
  <c r="O15" i="2"/>
  <c r="E11" i="17" s="1"/>
  <c r="O16" i="2"/>
  <c r="E12" i="17" s="1"/>
  <c r="O17" i="2"/>
  <c r="O18" i="2"/>
  <c r="O19" i="2"/>
  <c r="O20" i="2"/>
  <c r="O21" i="2"/>
  <c r="O22" i="2"/>
  <c r="O23" i="2"/>
  <c r="O24" i="2"/>
  <c r="O25" i="2"/>
  <c r="O26" i="2"/>
  <c r="O27" i="2"/>
  <c r="O28" i="2"/>
  <c r="O29" i="2"/>
  <c r="O30" i="2"/>
  <c r="O31" i="2"/>
  <c r="O32" i="2"/>
  <c r="O33" i="2"/>
  <c r="O34" i="2"/>
  <c r="O35" i="2"/>
  <c r="O36" i="2"/>
  <c r="O37" i="2"/>
  <c r="O38" i="2"/>
  <c r="O39" i="2"/>
  <c r="O40" i="2"/>
  <c r="O41" i="2"/>
  <c r="E18" i="17" s="1"/>
  <c r="O42" i="2"/>
  <c r="E19" i="17" s="1"/>
  <c r="O43" i="2"/>
  <c r="O44" i="2"/>
  <c r="O7" i="2"/>
  <c r="E3" i="17" s="1"/>
  <c r="N116" i="8"/>
  <c r="N122" i="8" s="1"/>
  <c r="C96" i="8"/>
  <c r="C97" i="8"/>
  <c r="C94" i="8"/>
  <c r="C93" i="8"/>
  <c r="C91" i="8"/>
  <c r="C89" i="8"/>
  <c r="C87" i="8"/>
  <c r="C84" i="8"/>
  <c r="C85" i="8"/>
  <c r="C81" i="8"/>
  <c r="C82" i="8"/>
  <c r="C78" i="8"/>
  <c r="C79" i="8"/>
  <c r="C75" i="8"/>
  <c r="C76" i="8"/>
  <c r="C72" i="8"/>
  <c r="C70" i="8"/>
  <c r="C71" i="8"/>
  <c r="C67" i="8"/>
  <c r="C68" i="8"/>
  <c r="C65" i="8"/>
  <c r="C62" i="8"/>
  <c r="C63" i="8"/>
  <c r="C59" i="8"/>
  <c r="C60" i="8"/>
  <c r="C56" i="8"/>
  <c r="C57" i="8"/>
  <c r="C53" i="8"/>
  <c r="C50" i="8"/>
  <c r="C51" i="8"/>
  <c r="C47" i="8"/>
  <c r="C48" i="8"/>
  <c r="C45" i="8"/>
  <c r="C44" i="8"/>
  <c r="C42" i="8"/>
  <c r="C39" i="8"/>
  <c r="C40" i="8"/>
  <c r="C37" i="8"/>
  <c r="C30" i="8"/>
  <c r="C31" i="8"/>
  <c r="C28" i="8"/>
  <c r="C8" i="8"/>
  <c r="C25" i="8"/>
  <c r="C26" i="8"/>
  <c r="K54" i="2"/>
  <c r="K60" i="2" s="1"/>
  <c r="J116" i="8"/>
  <c r="E37" i="17" l="1"/>
  <c r="E25" i="17"/>
  <c r="E24" i="17"/>
  <c r="E38" i="17"/>
  <c r="E31" i="17"/>
  <c r="E35" i="17"/>
  <c r="E16" i="17"/>
  <c r="E30" i="17"/>
  <c r="E23" i="17"/>
  <c r="E32" i="17"/>
  <c r="E36" i="17"/>
  <c r="E21" i="17"/>
  <c r="E34" i="17"/>
  <c r="E20" i="17"/>
  <c r="E33" i="17"/>
  <c r="E29" i="17"/>
  <c r="E22" i="17"/>
  <c r="E28" i="17"/>
  <c r="E15" i="17"/>
  <c r="E27" i="17"/>
  <c r="E14" i="17"/>
  <c r="E17" i="17"/>
  <c r="E26" i="17"/>
  <c r="E13" i="17"/>
  <c r="K118" i="8"/>
  <c r="K120" i="8"/>
  <c r="K117" i="8"/>
  <c r="K119" i="8"/>
  <c r="I119" i="8"/>
  <c r="I117" i="8"/>
  <c r="I118" i="8"/>
  <c r="I120" i="8"/>
  <c r="J117" i="8"/>
  <c r="J118" i="8"/>
  <c r="J120" i="8"/>
  <c r="J119" i="8"/>
  <c r="L118" i="8"/>
  <c r="L120" i="8"/>
  <c r="L119" i="8"/>
  <c r="L117" i="8"/>
  <c r="M119" i="8"/>
  <c r="M117" i="8"/>
  <c r="M118" i="8"/>
  <c r="M120" i="8"/>
  <c r="N117" i="8"/>
  <c r="N118" i="8"/>
  <c r="N120" i="8"/>
  <c r="N119" i="8"/>
  <c r="N79" i="13"/>
  <c r="N137" i="13"/>
  <c r="O41" i="13"/>
  <c r="O40" i="13"/>
  <c r="O39" i="13"/>
  <c r="O32" i="13"/>
  <c r="O31" i="13"/>
  <c r="O30" i="13"/>
  <c r="O14" i="13"/>
  <c r="O52" i="13"/>
  <c r="O51" i="13"/>
  <c r="O50" i="13"/>
  <c r="O177" i="13"/>
  <c r="O176" i="13"/>
  <c r="O175" i="13"/>
  <c r="O38" i="13"/>
  <c r="O37" i="13"/>
  <c r="O36" i="13"/>
  <c r="O113" i="13"/>
  <c r="O112" i="13"/>
  <c r="O111" i="13"/>
  <c r="O153" i="13"/>
  <c r="O152" i="13"/>
  <c r="O151" i="13"/>
  <c r="O26" i="13"/>
  <c r="O25" i="13"/>
  <c r="O181" i="13"/>
  <c r="O79" i="13"/>
  <c r="O77" i="13"/>
  <c r="O162" i="13"/>
  <c r="O161" i="13"/>
  <c r="O160" i="13"/>
  <c r="O115" i="13"/>
  <c r="O114" i="13"/>
  <c r="O106" i="13"/>
  <c r="O71" i="13"/>
  <c r="O70" i="13"/>
  <c r="O69" i="13"/>
  <c r="O29" i="13"/>
  <c r="O28" i="13"/>
  <c r="O183" i="13"/>
  <c r="O182" i="13"/>
  <c r="O78" i="13"/>
  <c r="O116" i="13"/>
  <c r="O186" i="13"/>
  <c r="O185" i="13"/>
  <c r="O184" i="13"/>
  <c r="N141" i="13"/>
  <c r="N145" i="13"/>
  <c r="N149" i="13"/>
  <c r="N153" i="13"/>
  <c r="N158" i="13"/>
  <c r="N160" i="13"/>
  <c r="N162" i="13"/>
  <c r="N164" i="13"/>
  <c r="N169" i="13"/>
  <c r="N174" i="13"/>
  <c r="N176" i="13"/>
  <c r="N178" i="13"/>
  <c r="N180" i="13"/>
  <c r="N81" i="13"/>
  <c r="N83" i="13"/>
  <c r="N87" i="13"/>
  <c r="N91" i="13"/>
  <c r="N95" i="13"/>
  <c r="N105" i="13"/>
  <c r="N121" i="13"/>
  <c r="N9" i="13"/>
  <c r="N25" i="13"/>
  <c r="N29" i="13"/>
  <c r="N40" i="13"/>
  <c r="N42" i="13"/>
  <c r="N46" i="13"/>
  <c r="N50" i="13"/>
  <c r="N54" i="13"/>
  <c r="N98" i="13"/>
  <c r="N100" i="13"/>
  <c r="N110" i="13"/>
  <c r="N112" i="13"/>
  <c r="N114" i="13"/>
  <c r="N116" i="13"/>
  <c r="N8" i="13"/>
  <c r="N18" i="13"/>
  <c r="N20" i="13"/>
  <c r="N22" i="13"/>
  <c r="N24" i="13"/>
  <c r="N38" i="13"/>
  <c r="N117" i="13"/>
  <c r="N13" i="13"/>
  <c r="N31" i="13"/>
  <c r="N34" i="13"/>
  <c r="N56" i="13"/>
  <c r="N58" i="13"/>
  <c r="N62" i="13"/>
  <c r="N66" i="13"/>
  <c r="N70" i="13"/>
  <c r="N123" i="13"/>
  <c r="N125" i="13"/>
  <c r="N129" i="13"/>
  <c r="N133" i="13"/>
  <c r="N159" i="13"/>
  <c r="N163" i="13"/>
  <c r="N165" i="13"/>
  <c r="N175" i="13"/>
  <c r="N179" i="13"/>
  <c r="N181" i="13"/>
  <c r="N47" i="13"/>
  <c r="N49" i="13"/>
  <c r="N72" i="13"/>
  <c r="N74" i="13"/>
  <c r="N97" i="13"/>
  <c r="N101" i="13"/>
  <c r="N103" i="13"/>
  <c r="N126" i="13"/>
  <c r="N128" i="13"/>
  <c r="N130" i="13"/>
  <c r="N132" i="13"/>
  <c r="N157" i="13"/>
  <c r="N161" i="13"/>
  <c r="N11" i="13"/>
  <c r="N15" i="13"/>
  <c r="N17" i="13"/>
  <c r="N21" i="13"/>
  <c r="N27" i="13"/>
  <c r="N63" i="13"/>
  <c r="N65" i="13"/>
  <c r="N88" i="13"/>
  <c r="N90" i="13"/>
  <c r="N107" i="13"/>
  <c r="N109" i="13"/>
  <c r="N113" i="13"/>
  <c r="N119" i="13"/>
  <c r="N127" i="13"/>
  <c r="N131" i="13"/>
  <c r="N135" i="13"/>
  <c r="N142" i="13"/>
  <c r="N144" i="13"/>
  <c r="N146" i="13"/>
  <c r="N148" i="13"/>
  <c r="N173" i="13"/>
  <c r="N177" i="13"/>
  <c r="N184" i="13"/>
  <c r="N186" i="13"/>
  <c r="L202" i="13"/>
  <c r="N143" i="13"/>
  <c r="N147" i="13"/>
  <c r="N19" i="13"/>
  <c r="N35" i="13"/>
  <c r="N37" i="13"/>
  <c r="N76" i="13"/>
  <c r="N85" i="13"/>
  <c r="N92" i="13"/>
  <c r="N94" i="13"/>
  <c r="N102" i="13"/>
  <c r="N104" i="13"/>
  <c r="N111" i="13"/>
  <c r="N118" i="13"/>
  <c r="N120" i="13"/>
  <c r="N134" i="13"/>
  <c r="N136" i="13"/>
  <c r="N150" i="13"/>
  <c r="N152" i="13"/>
  <c r="N166" i="13"/>
  <c r="N168" i="13"/>
  <c r="N182" i="13"/>
  <c r="I201" i="13"/>
  <c r="N10" i="13"/>
  <c r="N26" i="13"/>
  <c r="N28" i="13"/>
  <c r="N44" i="13"/>
  <c r="N51" i="13"/>
  <c r="N53" i="13"/>
  <c r="N60" i="13"/>
  <c r="N67" i="13"/>
  <c r="N69" i="13"/>
  <c r="N78" i="13"/>
  <c r="J201" i="13"/>
  <c r="N201" i="13"/>
  <c r="K201" i="13"/>
  <c r="N14" i="13"/>
  <c r="N16" i="13"/>
  <c r="N23" i="13"/>
  <c r="N30" i="13"/>
  <c r="N32" i="13"/>
  <c r="N39" i="13"/>
  <c r="N41" i="13"/>
  <c r="N48" i="13"/>
  <c r="N55" i="13"/>
  <c r="N57" i="13"/>
  <c r="N64" i="13"/>
  <c r="N71" i="13"/>
  <c r="N73" i="13"/>
  <c r="N80" i="13"/>
  <c r="N82" i="13"/>
  <c r="N89" i="13"/>
  <c r="N99" i="13"/>
  <c r="N106" i="13"/>
  <c r="N108" i="13"/>
  <c r="N115" i="13"/>
  <c r="N122" i="13"/>
  <c r="N124" i="13"/>
  <c r="N138" i="13"/>
  <c r="N140" i="13"/>
  <c r="N151" i="13"/>
  <c r="N154" i="13"/>
  <c r="N156" i="13"/>
  <c r="N167" i="13"/>
  <c r="N170" i="13"/>
  <c r="N172" i="13"/>
  <c r="N183" i="13"/>
  <c r="M201" i="13"/>
  <c r="N12" i="13"/>
  <c r="K202" i="13"/>
  <c r="I202" i="13"/>
  <c r="M200" i="13"/>
  <c r="N33" i="13"/>
  <c r="N36" i="13"/>
  <c r="N43" i="13"/>
  <c r="N45" i="13"/>
  <c r="N52" i="13"/>
  <c r="N59" i="13"/>
  <c r="N61" i="13"/>
  <c r="N68" i="13"/>
  <c r="N75" i="13"/>
  <c r="N77" i="13"/>
  <c r="N84" i="13"/>
  <c r="N86" i="13"/>
  <c r="N93" i="13"/>
  <c r="N96" i="13"/>
  <c r="N139" i="13"/>
  <c r="N155" i="13"/>
  <c r="N171" i="13"/>
  <c r="N185" i="13"/>
  <c r="I200" i="13"/>
  <c r="M202" i="13"/>
  <c r="L199" i="13"/>
  <c r="J200" i="13"/>
  <c r="N200" i="13"/>
  <c r="L201" i="13"/>
  <c r="J202" i="13"/>
  <c r="N202" i="13"/>
  <c r="K199" i="13"/>
  <c r="I199" i="13"/>
  <c r="M199" i="13"/>
  <c r="K200" i="13"/>
  <c r="J199" i="13"/>
  <c r="N199" i="13"/>
  <c r="L200" i="13"/>
  <c r="N29" i="8"/>
  <c r="N93" i="8"/>
  <c r="N77" i="8"/>
  <c r="N61" i="8"/>
  <c r="N45" i="8"/>
  <c r="N95" i="8"/>
  <c r="N91" i="8"/>
  <c r="N87" i="8"/>
  <c r="N83" i="8"/>
  <c r="N79" i="8"/>
  <c r="N75" i="8"/>
  <c r="N71" i="8"/>
  <c r="N67" i="8"/>
  <c r="N63" i="8"/>
  <c r="N59" i="8"/>
  <c r="N55" i="8"/>
  <c r="N51" i="8"/>
  <c r="N47" i="8"/>
  <c r="N43" i="8"/>
  <c r="N39" i="8"/>
  <c r="N35" i="8"/>
  <c r="N31" i="8"/>
  <c r="N27" i="8"/>
  <c r="N96" i="8"/>
  <c r="N92" i="8"/>
  <c r="N88" i="8"/>
  <c r="N84" i="8"/>
  <c r="N80" i="8"/>
  <c r="N76" i="8"/>
  <c r="N72" i="8"/>
  <c r="N68" i="8"/>
  <c r="N64" i="8"/>
  <c r="N60" i="8"/>
  <c r="N56" i="8"/>
  <c r="N52" i="8"/>
  <c r="N48" i="8"/>
  <c r="N44" i="8"/>
  <c r="N40" i="8"/>
  <c r="N36" i="8"/>
  <c r="N32" i="8"/>
  <c r="N28" i="8"/>
  <c r="N97" i="8"/>
  <c r="N89" i="8"/>
  <c r="N85" i="8"/>
  <c r="N81" i="8"/>
  <c r="N73" i="8"/>
  <c r="N69" i="8"/>
  <c r="N65" i="8"/>
  <c r="N57" i="8"/>
  <c r="N53" i="8"/>
  <c r="N49" i="8"/>
  <c r="N41" i="8"/>
  <c r="N37" i="8"/>
  <c r="N33" i="8"/>
  <c r="N25" i="8"/>
  <c r="N98" i="8"/>
  <c r="N94" i="8"/>
  <c r="N90" i="8"/>
  <c r="N86" i="8"/>
  <c r="N82" i="8"/>
  <c r="N78" i="8"/>
  <c r="N74" i="8"/>
  <c r="N70" i="8"/>
  <c r="N66" i="8"/>
  <c r="N62" i="8"/>
  <c r="N58" i="8"/>
  <c r="N54" i="8"/>
  <c r="N50" i="8"/>
  <c r="N46" i="8"/>
  <c r="N42" i="8"/>
  <c r="N38" i="8"/>
  <c r="N34" i="8"/>
  <c r="N30" i="8"/>
  <c r="N26" i="8"/>
  <c r="N17" i="8"/>
  <c r="N21" i="8"/>
  <c r="N13" i="8"/>
  <c r="N24" i="8"/>
  <c r="N20" i="8"/>
  <c r="N16" i="8"/>
  <c r="N12" i="8"/>
  <c r="N8" i="8"/>
  <c r="N23" i="8"/>
  <c r="N19" i="8"/>
  <c r="N15" i="8"/>
  <c r="N11" i="8"/>
  <c r="N9" i="8"/>
  <c r="N22" i="8"/>
  <c r="N18" i="8"/>
  <c r="N14" i="8"/>
  <c r="N10" i="8"/>
  <c r="K7" i="8"/>
  <c r="I116" i="8"/>
  <c r="I122" i="8" s="1"/>
  <c r="J122" i="8"/>
  <c r="K116" i="8"/>
  <c r="K122" i="8" s="1"/>
  <c r="L116" i="8"/>
  <c r="L122" i="8" s="1"/>
  <c r="M116" i="8"/>
  <c r="M122" i="8" s="1"/>
  <c r="C88" i="8"/>
  <c r="C73" i="8"/>
  <c r="C69" i="8"/>
  <c r="C41" i="8"/>
  <c r="C15" i="8"/>
  <c r="C16" i="8"/>
  <c r="C17" i="8"/>
  <c r="C18" i="8"/>
  <c r="C19" i="8"/>
  <c r="C20" i="8"/>
  <c r="C21" i="8"/>
  <c r="C22" i="8"/>
  <c r="C23" i="8"/>
  <c r="C24" i="8"/>
  <c r="C27" i="8"/>
  <c r="C29" i="8"/>
  <c r="C32" i="8"/>
  <c r="C38" i="8"/>
  <c r="C43" i="8"/>
  <c r="C46" i="8"/>
  <c r="C49" i="8"/>
  <c r="C52" i="8"/>
  <c r="C54" i="8"/>
  <c r="C55" i="8"/>
  <c r="C58" i="8"/>
  <c r="C61" i="8"/>
  <c r="C64" i="8"/>
  <c r="C66" i="8"/>
  <c r="C74" i="8"/>
  <c r="C77" i="8"/>
  <c r="C80" i="8"/>
  <c r="C83" i="8"/>
  <c r="C86" i="8"/>
  <c r="C90" i="8"/>
  <c r="C92" i="8"/>
  <c r="C95" i="8"/>
  <c r="C98" i="8"/>
  <c r="C14" i="8"/>
  <c r="C12" i="8"/>
  <c r="C11" i="8"/>
  <c r="C9" i="8"/>
  <c r="C10" i="8"/>
  <c r="C13" i="8"/>
  <c r="G54" i="2" l="1"/>
  <c r="G60" i="2" s="1"/>
  <c r="H54" i="2"/>
  <c r="H60" i="2" s="1"/>
  <c r="I54" i="2"/>
  <c r="I60" i="2" s="1"/>
  <c r="J54" i="2"/>
  <c r="J60" i="2" s="1"/>
  <c r="F54" i="2"/>
  <c r="F60" i="2" s="1"/>
  <c r="G6" i="2"/>
  <c r="H6" i="2"/>
  <c r="I6" i="2"/>
  <c r="J6" i="2"/>
  <c r="F6" i="2"/>
  <c r="J7" i="8"/>
  <c r="I7" i="8"/>
  <c r="H7" i="8"/>
  <c r="G7" i="8"/>
  <c r="O27"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C79A15-508F-403C-89B6-34B6D169713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0FEEF73-4349-4F45-AD87-956831B192CD}" name="WorksheetConnection_W22_INFO8440_TeamG_RACI_GanttChart.xlsx!Table1" type="102" refreshedVersion="7" minRefreshableVersion="5">
    <extLst>
      <ext xmlns:x15="http://schemas.microsoft.com/office/spreadsheetml/2010/11/main" uri="{DE250136-89BD-433C-8126-D09CA5730AF9}">
        <x15:connection id="Table1">
          <x15:rangePr sourceName="_xlcn.WorksheetConnection_W22_INFO8440_TeamG_RACI_GanttChart.xlsxTable11"/>
        </x15:connection>
      </ext>
    </extLst>
  </connection>
</connections>
</file>

<file path=xl/sharedStrings.xml><?xml version="1.0" encoding="utf-8"?>
<sst xmlns="http://schemas.openxmlformats.org/spreadsheetml/2006/main" count="1732" uniqueCount="419">
  <si>
    <t>INFO 8440  Team and Individual Project Plan, Time, Effort, Status Reporting Workbook</t>
  </si>
  <si>
    <t>*** This is a sample, and a template ****</t>
  </si>
  <si>
    <t>*** Teams submitting a RACI workbook that is not based on this Template will receive, at best, an Adequate rating ***</t>
  </si>
  <si>
    <t>Created by:</t>
  </si>
  <si>
    <t>Bill Nixon</t>
  </si>
  <si>
    <t>Version</t>
  </si>
  <si>
    <t>History Table:</t>
  </si>
  <si>
    <t>Date</t>
  </si>
  <si>
    <t>Comments</t>
  </si>
  <si>
    <t>Created and published</t>
  </si>
  <si>
    <t>Added Actual RACI Columns, and Task Types</t>
  </si>
  <si>
    <t>Added Person Sheets, and Daily Report</t>
  </si>
  <si>
    <t>Created RACI Deliverables, and RACI Tasks sheets</t>
  </si>
  <si>
    <t>Renamed sheets.  Added more documentation and guidance.</t>
  </si>
  <si>
    <t>Sheets</t>
  </si>
  <si>
    <t>ReadMeFirst</t>
  </si>
  <si>
    <t>This sheet.  Gives an overview of the entire workbook</t>
  </si>
  <si>
    <t>RACI Deliverables</t>
  </si>
  <si>
    <t>Required. The latest version of the RACI Deliverables for the team for this project.  This sheet is cloned at the first of every class day, and then updated.</t>
  </si>
  <si>
    <t>RACI Tasks</t>
  </si>
  <si>
    <t>Optional. The latest version of the RACI Tasks for the team for this project.  This sheet is cloned at the first of every class day, and then updated.</t>
  </si>
  <si>
    <t>Dlvrbls Day 3-1</t>
  </si>
  <si>
    <t>Required. The RACI Deliverables sheet as of Week 3 Day 1 at start of class.  This should never be changed.  Comparing this to the latest sheet will show the RACI changes, and thus team decisions.</t>
  </si>
  <si>
    <t>By the time that the project is finished, there must be one backup sheet for each of all but the last 2 days (Briefing/Presentation Days) of the Project</t>
  </si>
  <si>
    <t>Tasks Day 3-1</t>
  </si>
  <si>
    <t>Optional. The RACI Tasks sheet as of Week 3 Day 1 at start of class.  This should never be changed.</t>
  </si>
  <si>
    <t>Person1</t>
  </si>
  <si>
    <t>The Daily Time log for Person1 of the Team.   Always insert new lines at the base of the list, so that the message at the bottom (Row 47 in the sampe) always stays.</t>
  </si>
  <si>
    <t>** More Daily Log sheets needed - one for each team member! **  These should be kept in separate workbooks during the project, and submitted separately for final submission **</t>
  </si>
  <si>
    <t>Gantt</t>
  </si>
  <si>
    <t xml:space="preserve">Reserved Sheet for a Ecel based Gantt of the RACI Deliverables Sheet. </t>
  </si>
  <si>
    <t xml:space="preserve">   For the PM Docs version of this workbook, the Gantt will have no data, and thus no date range graphics, but it will have Excel formulas to create the graphics.</t>
  </si>
  <si>
    <t>Guidance:</t>
  </si>
  <si>
    <t>1)</t>
  </si>
  <si>
    <t>Update RACI data only in the RACI sheet!</t>
  </si>
  <si>
    <t>2)</t>
  </si>
  <si>
    <t>The Activity Numbers in the Person Sheets are the code number for the Activity from the RACI</t>
  </si>
  <si>
    <t>3)</t>
  </si>
  <si>
    <t>All Required Deliverables for the Final Project submission must be provided in the Delvierables sheets.  RFI and PM Docs Deliverable are optional.</t>
  </si>
  <si>
    <t>4)</t>
  </si>
  <si>
    <t>Every Deliverable Item must have a Responsible and Accountable person.  It is allowable to be A,R, but someone else should do a Quality Check on all person's work.</t>
  </si>
  <si>
    <t>5)</t>
  </si>
  <si>
    <t>Formatting is left to you to do.  This workbook is given to you as a guide.  It must look different than this sample when submitted as INFO 8440 work.</t>
  </si>
  <si>
    <t>6)</t>
  </si>
  <si>
    <t>Save your work often.  Save different versions of this file as backups.</t>
  </si>
  <si>
    <t>7)</t>
  </si>
  <si>
    <t>All dates must be formatted as  DD-MMM or DD-MMM-YY    11-Jan-17 or 11-Jan</t>
  </si>
  <si>
    <t>8)</t>
  </si>
  <si>
    <t>The RACI-Actual Columns should only be filled in when the Actual differs from the Plan.</t>
  </si>
  <si>
    <t>9)</t>
  </si>
  <si>
    <t>Vlookup is used to echo the names of the deliverables into the Tasks sheets and the Gantt sheet</t>
  </si>
  <si>
    <t>10)</t>
  </si>
  <si>
    <t>Sheets are created to support filtering, not grouped reporting</t>
  </si>
  <si>
    <t>11)</t>
  </si>
  <si>
    <t>The Actual IsBuilt Date in RACI Deliverables indicates the date when the original creator has received a Quality OK rating from the team.</t>
  </si>
  <si>
    <t xml:space="preserve">   Usually, the component is then included in the final report and/or presentation</t>
  </si>
  <si>
    <t>12)</t>
  </si>
  <si>
    <t>In the RACI Deliverables and RACI Tasks sheets, from Row 7 and down, THERE MUST BE NO MERGED CELLS!</t>
  </si>
  <si>
    <t xml:space="preserve"> 13)</t>
  </si>
  <si>
    <t>Projected Effort data in the RACI+ Deliverables is expected in the Phase 3 Project, but optional in Phase 1</t>
  </si>
  <si>
    <t xml:space="preserve"> 14)</t>
  </si>
  <si>
    <t>The Deliverable Grouping is optional data.</t>
  </si>
  <si>
    <t xml:space="preserve"> 15)</t>
  </si>
  <si>
    <t>Minutes of Team Meetings are not required in this course.  Instead, this RACI must be kept up to date, and backup sheets done every class day.</t>
  </si>
  <si>
    <t xml:space="preserve"> 16)</t>
  </si>
  <si>
    <t>This RACI+ workbook will be required as a weekly submission for later weeks in each project.  Professor will provide details at that time.</t>
  </si>
  <si>
    <t>Team Task Planning and Assignment Worksheet</t>
  </si>
  <si>
    <t xml:space="preserve">Project Team (Assigned Group): </t>
  </si>
  <si>
    <t>Team G</t>
  </si>
  <si>
    <t>Course Week</t>
  </si>
  <si>
    <t>Day</t>
  </si>
  <si>
    <t xml:space="preserve">Date (Worksheet version): </t>
  </si>
  <si>
    <t>MayurKumar Rafaliya ( Project Manager)</t>
  </si>
  <si>
    <t>Prajwal Nayak</t>
  </si>
  <si>
    <t>Anusha Asokan Palat</t>
  </si>
  <si>
    <t>Jigeesha Kocher</t>
  </si>
  <si>
    <t>Cathleen Mathew Mundat</t>
  </si>
  <si>
    <t>Chaitanya keesari</t>
  </si>
  <si>
    <t>Deliverable Group</t>
  </si>
  <si>
    <t>DlvID</t>
  </si>
  <si>
    <t>Project Final Deliverables  (RFIs and PM Docs Deliverables are optional)</t>
  </si>
  <si>
    <t>Need / Requirement ID</t>
  </si>
  <si>
    <t>Professor's Marking Item ID#</t>
  </si>
  <si>
    <t>Start Date</t>
  </si>
  <si>
    <r>
      <t xml:space="preserve">Due Date 
</t>
    </r>
    <r>
      <rPr>
        <sz val="11"/>
        <color theme="1"/>
        <rFont val="Calibri"/>
        <family val="2"/>
        <scheme val="minor"/>
      </rPr>
      <t>(M/D/Y)</t>
    </r>
  </si>
  <si>
    <t>Actual Effort Days</t>
  </si>
  <si>
    <r>
      <t xml:space="preserve">Actual Start Date 
</t>
    </r>
    <r>
      <rPr>
        <sz val="11"/>
        <color theme="1"/>
        <rFont val="Calibri"/>
        <family val="2"/>
        <scheme val="minor"/>
      </rPr>
      <t>(M/D/Y)</t>
    </r>
  </si>
  <si>
    <r>
      <t xml:space="preserve">Actual IsBuilt Date 
</t>
    </r>
    <r>
      <rPr>
        <sz val="11"/>
        <color theme="1"/>
        <rFont val="Calibri"/>
        <family val="2"/>
        <scheme val="minor"/>
      </rPr>
      <t>(M/D/Y)</t>
    </r>
  </si>
  <si>
    <r>
      <t xml:space="preserve">Done On Date 
</t>
    </r>
    <r>
      <rPr>
        <sz val="11"/>
        <color theme="1"/>
        <rFont val="Calibri"/>
        <family val="2"/>
        <scheme val="minor"/>
      </rPr>
      <t>(M/D/Y)</t>
    </r>
  </si>
  <si>
    <t>GA</t>
  </si>
  <si>
    <t>Building</t>
  </si>
  <si>
    <t>A</t>
  </si>
  <si>
    <t>Letter of Transmittal</t>
  </si>
  <si>
    <t>R</t>
  </si>
  <si>
    <t>B</t>
  </si>
  <si>
    <t>Cover Page</t>
  </si>
  <si>
    <t>C</t>
  </si>
  <si>
    <t>Page Headers, Footers and Numbering</t>
  </si>
  <si>
    <t>D</t>
  </si>
  <si>
    <t>TOC</t>
  </si>
  <si>
    <t>E</t>
  </si>
  <si>
    <t>Document History</t>
  </si>
  <si>
    <t>F</t>
  </si>
  <si>
    <t>Executive Summary</t>
  </si>
  <si>
    <t>G</t>
  </si>
  <si>
    <t>Assumptions</t>
  </si>
  <si>
    <t>H</t>
  </si>
  <si>
    <t>Conclusions</t>
  </si>
  <si>
    <t>I</t>
  </si>
  <si>
    <t>Background and overview of client</t>
  </si>
  <si>
    <t>J</t>
  </si>
  <si>
    <t>Requests for Information with NDA (included as an Appendix)</t>
  </si>
  <si>
    <t>K</t>
  </si>
  <si>
    <t>Project Scope Document</t>
  </si>
  <si>
    <t>L</t>
  </si>
  <si>
    <t>Business Challenges</t>
  </si>
  <si>
    <t>M</t>
  </si>
  <si>
    <t>Current Brands Involved and their Statuses</t>
  </si>
  <si>
    <t>N</t>
  </si>
  <si>
    <t>Detailed References for all Sources of Knowledge</t>
  </si>
  <si>
    <t>O</t>
  </si>
  <si>
    <t>Possible Future Analysis and Development for Call centre analysis</t>
  </si>
  <si>
    <t>P</t>
  </si>
  <si>
    <t>Measuring 
Success and Failure in call centre analysis</t>
  </si>
  <si>
    <t>Q</t>
  </si>
  <si>
    <t>Probable benefits of suggestions in the Call centre analysis</t>
  </si>
  <si>
    <t>Data analysis operational Excel Report for Greeters, Tech Supports and Experts</t>
  </si>
  <si>
    <t>S</t>
  </si>
  <si>
    <t>Data analysis operational Excel Report for CSR and Managers</t>
  </si>
  <si>
    <t>T</t>
  </si>
  <si>
    <t>AS-IS Process Flow</t>
  </si>
  <si>
    <t>U</t>
  </si>
  <si>
    <t>To-Be Process flow</t>
  </si>
  <si>
    <t>V</t>
  </si>
  <si>
    <t>AS-IS Pseudocode</t>
  </si>
  <si>
    <t>W</t>
  </si>
  <si>
    <t>To-Be Pseudocode</t>
  </si>
  <si>
    <t>X</t>
  </si>
  <si>
    <t>AS-IS Swimlanes</t>
  </si>
  <si>
    <t>Y</t>
  </si>
  <si>
    <t>To-Be Swimlanes</t>
  </si>
  <si>
    <t>Z</t>
  </si>
  <si>
    <t>Suggestion on changing staff report</t>
  </si>
  <si>
    <t>AA</t>
  </si>
  <si>
    <t>Numerical Projection for Suggested Change in staff members</t>
  </si>
  <si>
    <t>AB</t>
  </si>
  <si>
    <t>Detailed suggestion about Website technology</t>
  </si>
  <si>
    <t>AC</t>
  </si>
  <si>
    <t>Suggestion Report on Infrastructure Upgradation</t>
  </si>
  <si>
    <t>AD</t>
  </si>
  <si>
    <t>Payrate Data and 
Model Calculations</t>
  </si>
  <si>
    <t>AE</t>
  </si>
  <si>
    <t>Gantt Chart</t>
  </si>
  <si>
    <t>GF</t>
  </si>
  <si>
    <t>Closing</t>
  </si>
  <si>
    <t>AF</t>
  </si>
  <si>
    <t>Merged Final Report</t>
  </si>
  <si>
    <t>AG</t>
  </si>
  <si>
    <t>Powerpoint Presentation</t>
  </si>
  <si>
    <t>AH</t>
  </si>
  <si>
    <t>Final RFI report</t>
  </si>
  <si>
    <t>AI</t>
  </si>
  <si>
    <t>RACI+, Documentation, Backup Sheets</t>
  </si>
  <si>
    <t>AJ</t>
  </si>
  <si>
    <t>Time and Effort Reporting</t>
  </si>
  <si>
    <t>Prajwal Nayak (RACI Keeper)</t>
  </si>
  <si>
    <t>Anusha Ashokan Palat</t>
  </si>
  <si>
    <t>Chaitanya Keesari</t>
  </si>
  <si>
    <t>TaskID</t>
  </si>
  <si>
    <t>Project Final Deliverables (No Verb Words at the start)</t>
  </si>
  <si>
    <t>Activity / Task (VERB: Subject)</t>
  </si>
  <si>
    <t>Project Phase (see WBS)</t>
  </si>
  <si>
    <t>MayurKumar</t>
  </si>
  <si>
    <t>Actual Effort (Days)</t>
  </si>
  <si>
    <t>RACI - ACTUAL</t>
  </si>
  <si>
    <t xml:space="preserve">Develop a cover page </t>
  </si>
  <si>
    <t>Create</t>
  </si>
  <si>
    <t>Pack and publish</t>
  </si>
  <si>
    <t>Develop a cover letter</t>
  </si>
  <si>
    <t>Develop a header, footer and numbering</t>
  </si>
  <si>
    <t>Develop header, footer and numbering</t>
  </si>
  <si>
    <t>Create a table of content</t>
  </si>
  <si>
    <t>Publish</t>
  </si>
  <si>
    <t>Research about documnent history document</t>
  </si>
  <si>
    <t>Research</t>
  </si>
  <si>
    <t>Develop document history document</t>
  </si>
  <si>
    <t>Publish document history document</t>
  </si>
  <si>
    <t>Write summary for executives</t>
  </si>
  <si>
    <t>Publish summary for executive summary</t>
  </si>
  <si>
    <t>Gather assumptions</t>
  </si>
  <si>
    <t>Create asuumptions</t>
  </si>
  <si>
    <t>Publish assumptions</t>
  </si>
  <si>
    <t>Create conclusion</t>
  </si>
  <si>
    <t>Publish conclusion</t>
  </si>
  <si>
    <t>Develop document</t>
  </si>
  <si>
    <t>Publish final document</t>
  </si>
  <si>
    <t>Create RFI Document</t>
  </si>
  <si>
    <t>Look out for questions need to ask</t>
  </si>
  <si>
    <t>Prepare Final RFI Document</t>
  </si>
  <si>
    <t>Creating project scope</t>
  </si>
  <si>
    <t>Develop content for scope</t>
  </si>
  <si>
    <t>Finalize and publish</t>
  </si>
  <si>
    <t>Creating business challenges in project document</t>
  </si>
  <si>
    <t>Research about component</t>
  </si>
  <si>
    <t>Publish and finalize</t>
  </si>
  <si>
    <t>Create current brand involved and statuses</t>
  </si>
  <si>
    <t>Prepare Decision flow</t>
  </si>
  <si>
    <t>Package and publish</t>
  </si>
  <si>
    <t>Create all references from all sources</t>
  </si>
  <si>
    <t>Develop and research</t>
  </si>
  <si>
    <t>Develop list</t>
  </si>
  <si>
    <t>p</t>
  </si>
  <si>
    <t>Develop Document</t>
  </si>
  <si>
    <t>Analyse and collect information</t>
  </si>
  <si>
    <t>Develop probable benefits of suggestions in call centre</t>
  </si>
  <si>
    <t>Develop Document for data analysis of excel report for greeters,tech support and Experts</t>
  </si>
  <si>
    <t>Develop Document for data analysis of excel report for CSR and managers</t>
  </si>
  <si>
    <t xml:space="preserve">Analyse and list out employee </t>
  </si>
  <si>
    <t>w</t>
  </si>
  <si>
    <t>Analyse and document</t>
  </si>
  <si>
    <t xml:space="preserve">Analyse and plan </t>
  </si>
  <si>
    <t>Develop numerical projection sheet</t>
  </si>
  <si>
    <t>Collect and analyze data from call centre data</t>
  </si>
  <si>
    <t>Develop suggestion on website technology</t>
  </si>
  <si>
    <t>Collect and analyze data from call data analysis</t>
  </si>
  <si>
    <t>Develop suggestion report</t>
  </si>
  <si>
    <t xml:space="preserve">Collect and analyze data </t>
  </si>
  <si>
    <t>Develop payrate model</t>
  </si>
  <si>
    <t>analyze and collect information</t>
  </si>
  <si>
    <t>Plan all task schedules in project</t>
  </si>
  <si>
    <t>Create final report</t>
  </si>
  <si>
    <t>Prepare and Finalize</t>
  </si>
  <si>
    <t>Create final presentation</t>
  </si>
  <si>
    <t>Collect all information and prepare final document</t>
  </si>
  <si>
    <t>Create document</t>
  </si>
  <si>
    <t>Log time and efforts</t>
  </si>
  <si>
    <t>Analysis of Plan R, A, C, I's:</t>
  </si>
  <si>
    <t>Task</t>
  </si>
  <si>
    <t>Start date</t>
  </si>
  <si>
    <t>End Date</t>
  </si>
  <si>
    <t>Duration</t>
  </si>
  <si>
    <t xml:space="preserve">                                   </t>
  </si>
  <si>
    <t>AS-IS persons / roles / actors and interactions of Executive Decision Making operations</t>
  </si>
  <si>
    <t>Need7</t>
  </si>
  <si>
    <t>AS-IS principles of OHT and/or Executive Decision Making operations</t>
  </si>
  <si>
    <t>To-Be persons / roles / actors and interactions of Executive Decision Making operations</t>
  </si>
  <si>
    <t>Executive Dashboard annotated list of elements for the dashboard,</t>
  </si>
  <si>
    <t>Need6</t>
  </si>
  <si>
    <t>Possible Future Analysis and Development for Executive Decision Making Process</t>
  </si>
  <si>
    <t>Measuring Success and Failure in Changing the Executive Decision Making Process</t>
  </si>
  <si>
    <t>Probable Benefits of Changing the Executive Decision Making Process</t>
  </si>
  <si>
    <t>Detailed References</t>
  </si>
  <si>
    <t>Executive Dashboard Operation Process - 3+ Risks and Possible Mitigations</t>
  </si>
  <si>
    <t>Known Client Requirements</t>
  </si>
  <si>
    <t>Initial Project Scope in an Appendix, Changes to Scope in a Report Section</t>
  </si>
  <si>
    <t xml:space="preserve">Document Quality Check </t>
  </si>
  <si>
    <t>USE CASE Diagram(s) for all involved persons, roles, actors, and systems showing their interactions</t>
  </si>
  <si>
    <t>Need22</t>
  </si>
  <si>
    <t>Guidance on Using the Dashboard - Video or Text+Graphics</t>
  </si>
  <si>
    <t>TrackR Data Gen metric Data Sources List and DB Schema</t>
  </si>
  <si>
    <t>TrackR Data Gen metric Data Sources Data Overview / Profile</t>
  </si>
  <si>
    <t>Executive Dashboard Style Guide for Navigation Principles, Colours, Fonts</t>
  </si>
  <si>
    <t>Need8</t>
  </si>
  <si>
    <t>Executive Dashboard Navigation Guide using Text, Wireframes and Mockups for Moving forward</t>
  </si>
  <si>
    <t>Executive Dashboard Navigation Guide using Text, Wireframes and Mockups for Moving backward</t>
  </si>
  <si>
    <t>Executive Dashboard Navigation Guide using Text, Wireframes and Mockups for Changing Time Frames</t>
  </si>
  <si>
    <t>ERD Diagram</t>
  </si>
  <si>
    <t>AM</t>
  </si>
  <si>
    <t>Cockburn templates for all identified interactions</t>
  </si>
  <si>
    <t>AN</t>
  </si>
  <si>
    <t>List, References and General Details of Suggested Metrics</t>
  </si>
  <si>
    <t>Need1</t>
  </si>
  <si>
    <t>AO</t>
  </si>
  <si>
    <t>Metric 1 - Data needed, Interpretation, Value to Decision Makers</t>
  </si>
  <si>
    <t>AP</t>
  </si>
  <si>
    <t>Metric 2 - Data needed, Interpretation, Value to Decision Makers</t>
  </si>
  <si>
    <t>AQ</t>
  </si>
  <si>
    <t>Metric 3 - Data needed, Interpretation, Value to Decision Makers</t>
  </si>
  <si>
    <t>AR</t>
  </si>
  <si>
    <t>Metric 4 - Data needed, Interpretation, Value to Decision Makers</t>
  </si>
  <si>
    <t>AS</t>
  </si>
  <si>
    <t>Metric 5 - Data needed, Interpretation, Value to Decision Makers</t>
  </si>
  <si>
    <t>AT</t>
  </si>
  <si>
    <t>Metric 6 - Data needed, Interpretation, Value to Decision Makers</t>
  </si>
  <si>
    <t>AU</t>
  </si>
  <si>
    <t>Interview and/or survey of 6 OHT CPs</t>
  </si>
  <si>
    <t>Need 2</t>
  </si>
  <si>
    <t>AV</t>
  </si>
  <si>
    <t>Data Listing of 6 OHT VPs Measurements of Business Success</t>
  </si>
  <si>
    <t>AW</t>
  </si>
  <si>
    <t>Data Listing of 6 OHT VPs attitudes toward change, and cooperation in management</t>
  </si>
  <si>
    <t>AX</t>
  </si>
  <si>
    <t>Data Listing of 6 OHT VPs visions for a better managed OHT</t>
  </si>
  <si>
    <t>AY</t>
  </si>
  <si>
    <t>Data Listing of 6 OHT VPs Response to Meeting 3 times per week</t>
  </si>
  <si>
    <t>AZ</t>
  </si>
  <si>
    <t>Interview and/or survey of 6 OHT VPs</t>
  </si>
  <si>
    <t>Need 3</t>
  </si>
  <si>
    <t>BA</t>
  </si>
  <si>
    <t>Data Listing of 6 OHT VPs Monthly Finance Reports Used</t>
  </si>
  <si>
    <t>BB</t>
  </si>
  <si>
    <t>Listing of 6 OHT VPs Knowledge of Computer Based methods of Report Circulation</t>
  </si>
  <si>
    <t>BC</t>
  </si>
  <si>
    <t>Listing of 6 OHT VPs Computer Skills, Dashboard Tech Understanding</t>
  </si>
  <si>
    <t>BD</t>
  </si>
  <si>
    <t>Listing of 6 OHT VPs Preferred learning style</t>
  </si>
  <si>
    <t>BE</t>
  </si>
  <si>
    <t>Listing of 6 OHT VPs Preferred ways to implement new concepts</t>
  </si>
  <si>
    <t>BF</t>
  </si>
  <si>
    <t>VP's Written Briefing on Data Lakes, Data Marts, Data Warehouses, including SWOT</t>
  </si>
  <si>
    <t>Need 4</t>
  </si>
  <si>
    <t>BG</t>
  </si>
  <si>
    <t>VP's Written Briefing on ERP. TPS and Query tools, with SWOT</t>
  </si>
  <si>
    <t>BH</t>
  </si>
  <si>
    <t>VP's Written Briefing on Executive and Analytical Dashboards</t>
  </si>
  <si>
    <t>BI</t>
  </si>
  <si>
    <t>suggested plan background to implement an Executive Dashboard with 5, at minimum, metrics</t>
  </si>
  <si>
    <t>Need 5</t>
  </si>
  <si>
    <t>BJ</t>
  </si>
  <si>
    <t>suggested plan vision to implement an Executive Dashboard with 5, at minimum, metrics</t>
  </si>
  <si>
    <t>BK</t>
  </si>
  <si>
    <t>suggested VP training plans</t>
  </si>
  <si>
    <t>BL</t>
  </si>
  <si>
    <t>suggested plan needs / requirements to implement an Executive Dashboard with 5, at minimum, metrics</t>
  </si>
  <si>
    <t>BM</t>
  </si>
  <si>
    <t>suggested plan actions to implement an Executive Dashboard with 5, at minimum, metrics</t>
  </si>
  <si>
    <t>BN</t>
  </si>
  <si>
    <t>suggested plan deliverables to implement an Executive Dashboard with 5, at minimum, metrics</t>
  </si>
  <si>
    <t>BO</t>
  </si>
  <si>
    <t>suggested plan resources to implement an Executive Dashboard with 5, at minimum, metrics</t>
  </si>
  <si>
    <t>BP</t>
  </si>
  <si>
    <t>General configuration of Executive Dashboard using PowerBI</t>
  </si>
  <si>
    <t>Need 6</t>
  </si>
  <si>
    <t>CA</t>
  </si>
  <si>
    <t>Projected Effort (person - hrs)</t>
  </si>
  <si>
    <r>
      <t xml:space="preserve">Task Type - </t>
    </r>
    <r>
      <rPr>
        <sz val="11"/>
        <color theme="1"/>
        <rFont val="Calibri"/>
        <family val="2"/>
        <scheme val="minor"/>
      </rPr>
      <t>Team, Single or SubTeam</t>
    </r>
  </si>
  <si>
    <t>Task Version</t>
  </si>
  <si>
    <t xml:space="preserve"> Research about documnent history document</t>
  </si>
  <si>
    <t>Develoop document history document</t>
  </si>
  <si>
    <t>publish summary for executive summary</t>
  </si>
  <si>
    <t>Creating Document</t>
  </si>
  <si>
    <t>Interview VPs</t>
  </si>
  <si>
    <t>Prepare interactions flow of decision</t>
  </si>
  <si>
    <t>Develop To-be flow</t>
  </si>
  <si>
    <t>Prepare interactions flow between actors/roles/system</t>
  </si>
  <si>
    <t>Analyse and list out possible risks</t>
  </si>
  <si>
    <t>Develop Use case Document</t>
  </si>
  <si>
    <t>Analyse and list out relation between actors and systems</t>
  </si>
  <si>
    <t>Record video for using dashboard</t>
  </si>
  <si>
    <t>Show step by step guidance on using dashboard</t>
  </si>
  <si>
    <t>Create source list</t>
  </si>
  <si>
    <t>Create document for style guide</t>
  </si>
  <si>
    <t>Create navigation guide wireframe for moving forward</t>
  </si>
  <si>
    <t>Prepare layout and finalize</t>
  </si>
  <si>
    <t>Create navigation guide wireframe for moving backward</t>
  </si>
  <si>
    <t>Create navigation guide wireframe for Changing time frame</t>
  </si>
  <si>
    <t>Analyze and prepare erd layout</t>
  </si>
  <si>
    <t>Develop Cockburn template</t>
  </si>
  <si>
    <t>Analyze and collect information</t>
  </si>
  <si>
    <t>Create general details of suggested metrics</t>
  </si>
  <si>
    <t>Collect all information</t>
  </si>
  <si>
    <t>Develop document for Metric 1</t>
  </si>
  <si>
    <t>Analyze and identify metric</t>
  </si>
  <si>
    <t>Develop document for Metric 2</t>
  </si>
  <si>
    <t>Develop document for Metric 3</t>
  </si>
  <si>
    <t>Develop document for Metric 4</t>
  </si>
  <si>
    <t>Develop document for Metric 5</t>
  </si>
  <si>
    <t>Absent</t>
  </si>
  <si>
    <t>As</t>
  </si>
  <si>
    <t>Develop document for Metric 6</t>
  </si>
  <si>
    <t>Finalize document</t>
  </si>
  <si>
    <t>Develop document for business success</t>
  </si>
  <si>
    <t xml:space="preserve">Research </t>
  </si>
  <si>
    <t>Finalize and Publish</t>
  </si>
  <si>
    <t>Package and Publish</t>
  </si>
  <si>
    <t>Develop document for attitude towards change</t>
  </si>
  <si>
    <t>Develop document for OHT's vision for better management</t>
  </si>
  <si>
    <t>Develop document for response to meeting 3 times a week</t>
  </si>
  <si>
    <t>Gather the infromation about Monthly Finance Reports used</t>
  </si>
  <si>
    <t>Document the infromation</t>
  </si>
  <si>
    <t xml:space="preserve">Create </t>
  </si>
  <si>
    <t>Finalise the report</t>
  </si>
  <si>
    <t>Gather the knowledge about the Computer Based methods of Report Circulation</t>
  </si>
  <si>
    <t>List the knowledge about the Computer Based methods of Report Circulation</t>
  </si>
  <si>
    <t>Publish the knowledge</t>
  </si>
  <si>
    <t>Gather information about the computer skills, Dashboard understanding</t>
  </si>
  <si>
    <t>analyse information about the computer skills, Dashboard understanding</t>
  </si>
  <si>
    <t>Document the learning</t>
  </si>
  <si>
    <t>Pack and Publish</t>
  </si>
  <si>
    <t>Eliciate the preferred way of learning  a new concept from VP</t>
  </si>
  <si>
    <t>identify the way of learning</t>
  </si>
  <si>
    <t>Pack and publish preferred way of learning</t>
  </si>
  <si>
    <t>Eliciate the preferred way of implement  a new concept from VP</t>
  </si>
  <si>
    <t>Identify the way of implementation</t>
  </si>
  <si>
    <t>Share it with a team</t>
  </si>
  <si>
    <t>Pack and ublish</t>
  </si>
  <si>
    <t>Research about the Data lakes, Data Marts, Data Warehouse, including SWOT</t>
  </si>
  <si>
    <t>Create about the Data lakes, Data Marts, Data Warehouse, including SWOT</t>
  </si>
  <si>
    <t>Pack and Publish the writtern briefing about Data lakes, Data Marts, Data Warehouse, including SWOT</t>
  </si>
  <si>
    <t>Research about the ERP, TPS and Query tools with SWOT</t>
  </si>
  <si>
    <t>Create about the ERP, TPS and Query tools with SWOT</t>
  </si>
  <si>
    <t>Pack and Publish the wirtten briefing about ERP, TPS and Query tools with SWOT</t>
  </si>
  <si>
    <t>Reserach about the analytical dashboard and Executive dashboard</t>
  </si>
  <si>
    <t>Create a report explaning analytical dashboard and Executive dashboard</t>
  </si>
  <si>
    <t>Pack and Publish the Report</t>
  </si>
  <si>
    <t>Research and Plan about the implementation plan</t>
  </si>
  <si>
    <t>Create a implementation plan</t>
  </si>
  <si>
    <t>Execute the implementation plan</t>
  </si>
  <si>
    <t>Research about the Training plan</t>
  </si>
  <si>
    <t>Create a Training plan</t>
  </si>
  <si>
    <t>Execute the training plan</t>
  </si>
  <si>
    <t>Execute</t>
  </si>
  <si>
    <t>Research about the General configuration of Executive Dashboard using PowerBI</t>
  </si>
  <si>
    <t>Create about the General configuration of Executive Dashboard using PowerBI</t>
  </si>
  <si>
    <t>Pack and Publish General configuration of Executive Dashboard using PowerBI</t>
  </si>
  <si>
    <t>Create a RACI+, Documentation and Backup Sheets</t>
  </si>
  <si>
    <t>Report</t>
  </si>
  <si>
    <t>Planning</t>
  </si>
  <si>
    <t>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</si>
</sst>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409]d\-mmm;@"/>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0"/>
      <color indexed="8"/>
      <name val="Arial"/>
      <family val="2"/>
    </font>
    <font>
      <sz val="11"/>
      <color indexed="8"/>
      <name val="Calibri"/>
      <family val="2"/>
    </font>
    <font>
      <sz val="11"/>
      <color rgb="FF444444"/>
      <name val="Calibri"/>
      <family val="2"/>
      <charset val="1"/>
    </font>
    <font>
      <sz val="11"/>
      <color indexed="8"/>
      <name val="Calibri"/>
      <family val="2"/>
      <scheme val="minor"/>
    </font>
    <font>
      <sz val="11"/>
      <color rgb="FF444444"/>
      <name val="Calibri"/>
      <family val="2"/>
    </font>
    <font>
      <sz val="11"/>
      <color rgb="FF000000"/>
      <name val="Calibri"/>
      <family val="2"/>
    </font>
  </fonts>
  <fills count="3">
    <fill>
      <patternFill patternType="none"/>
    </fill>
    <fill>
      <patternFill patternType="gray125"/>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right/>
      <top style="thin">
        <color theme="5"/>
      </top>
      <bottom/>
      <diagonal/>
    </border>
  </borders>
  <cellStyleXfs count="3">
    <xf numFmtId="0" fontId="0" fillId="0" borderId="0"/>
    <xf numFmtId="164" fontId="2" fillId="0" borderId="0" applyFont="0" applyFill="0" applyBorder="0" applyAlignment="0" applyProtection="0"/>
    <xf numFmtId="0" fontId="3" fillId="0" borderId="0"/>
  </cellStyleXfs>
  <cellXfs count="59">
    <xf numFmtId="0" fontId="0" fillId="0" borderId="0" xfId="0"/>
    <xf numFmtId="0" fontId="1" fillId="0" borderId="0" xfId="0" applyFont="1"/>
    <xf numFmtId="0" fontId="0" fillId="0" borderId="0" xfId="0" applyAlignment="1">
      <alignment wrapText="1"/>
    </xf>
    <xf numFmtId="0" fontId="0" fillId="0" borderId="1" xfId="0" applyBorder="1" applyAlignment="1">
      <alignment horizontal="center" vertical="center"/>
    </xf>
    <xf numFmtId="0" fontId="0" fillId="0" borderId="0" xfId="0" applyAlignment="1">
      <alignment horizontal="left"/>
    </xf>
    <xf numFmtId="0" fontId="0" fillId="0" borderId="0" xfId="0" applyAlignment="1">
      <alignment vertical="center"/>
    </xf>
    <xf numFmtId="0" fontId="0" fillId="0" borderId="3" xfId="0" applyBorder="1" applyAlignment="1">
      <alignment wrapText="1"/>
    </xf>
    <xf numFmtId="164" fontId="0" fillId="0" borderId="0" xfId="1" applyFont="1" applyBorder="1" applyAlignment="1">
      <alignment horizontal="left"/>
    </xf>
    <xf numFmtId="165" fontId="0" fillId="0" borderId="0" xfId="0" applyNumberFormat="1"/>
    <xf numFmtId="16" fontId="0" fillId="0" borderId="0" xfId="0" applyNumberFormat="1" applyAlignment="1">
      <alignment horizontal="center"/>
    </xf>
    <xf numFmtId="0" fontId="0" fillId="0" borderId="0" xfId="0" applyAlignment="1">
      <alignment horizontal="center" vertical="center"/>
    </xf>
    <xf numFmtId="15" fontId="0" fillId="0" borderId="0" xfId="0" applyNumberFormat="1"/>
    <xf numFmtId="0" fontId="0" fillId="0" borderId="0" xfId="0" applyAlignment="1">
      <alignment horizontal="right"/>
    </xf>
    <xf numFmtId="0" fontId="0" fillId="0" borderId="0" xfId="0" applyAlignment="1">
      <alignment horizontal="center"/>
    </xf>
    <xf numFmtId="16" fontId="0" fillId="0" borderId="0" xfId="0" applyNumberFormat="1"/>
    <xf numFmtId="17" fontId="0" fillId="0" borderId="0" xfId="0" applyNumberFormat="1"/>
    <xf numFmtId="0" fontId="0" fillId="0" borderId="0" xfId="0" applyAlignment="1">
      <alignment horizontal="left" indent="1"/>
    </xf>
    <xf numFmtId="0" fontId="0" fillId="0" borderId="0" xfId="0" applyAlignment="1">
      <alignment vertical="top" wrapText="1"/>
    </xf>
    <xf numFmtId="15" fontId="0" fillId="0" borderId="0" xfId="0" applyNumberFormat="1" applyAlignment="1">
      <alignment vertical="center"/>
    </xf>
    <xf numFmtId="0" fontId="0" fillId="0" borderId="0" xfId="0" applyAlignment="1">
      <alignment horizontal="right" wrapText="1"/>
    </xf>
    <xf numFmtId="0" fontId="0" fillId="0" borderId="0" xfId="0" applyAlignment="1">
      <alignment horizontal="center" wrapText="1"/>
    </xf>
    <xf numFmtId="14" fontId="0" fillId="0" borderId="0" xfId="0" applyNumberFormat="1"/>
    <xf numFmtId="14" fontId="0" fillId="0" borderId="0" xfId="0" applyNumberFormat="1" applyAlignment="1">
      <alignment horizontal="left"/>
    </xf>
    <xf numFmtId="14" fontId="0" fillId="0" borderId="0" xfId="0" applyNumberFormat="1" applyAlignment="1">
      <alignment horizontal="right"/>
    </xf>
    <xf numFmtId="14" fontId="0" fillId="0" borderId="0" xfId="0" applyNumberFormat="1" applyAlignment="1">
      <alignment horizontal="center" wrapText="1"/>
    </xf>
    <xf numFmtId="14" fontId="0" fillId="0" borderId="0" xfId="0" applyNumberFormat="1" applyAlignment="1">
      <alignment horizontal="center"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2" borderId="0" xfId="0" applyFill="1"/>
    <xf numFmtId="0" fontId="1" fillId="2" borderId="1" xfId="0" applyFont="1" applyFill="1" applyBorder="1" applyAlignment="1">
      <alignment textRotation="45"/>
    </xf>
    <xf numFmtId="0" fontId="1" fillId="2" borderId="2" xfId="0" applyFont="1" applyFill="1" applyBorder="1" applyAlignment="1">
      <alignment horizontal="center" textRotation="45"/>
    </xf>
    <xf numFmtId="14" fontId="0" fillId="2" borderId="0" xfId="0" applyNumberFormat="1" applyFill="1"/>
    <xf numFmtId="0" fontId="4" fillId="0" borderId="6" xfId="2" applyFont="1" applyBorder="1" applyAlignment="1">
      <alignment wrapText="1"/>
    </xf>
    <xf numFmtId="0" fontId="4" fillId="0" borderId="6" xfId="2" applyFont="1" applyBorder="1"/>
    <xf numFmtId="14" fontId="0" fillId="0" borderId="0" xfId="0" applyNumberFormat="1" applyAlignment="1">
      <alignment vertical="center"/>
    </xf>
    <xf numFmtId="14" fontId="1" fillId="2" borderId="1" xfId="0" applyNumberFormat="1" applyFont="1" applyFill="1" applyBorder="1" applyAlignment="1">
      <alignment vertical="center" wrapText="1"/>
    </xf>
    <xf numFmtId="0" fontId="1" fillId="2" borderId="1" xfId="0" applyFont="1" applyFill="1" applyBorder="1" applyAlignment="1">
      <alignment horizontal="right" textRotation="45"/>
    </xf>
    <xf numFmtId="0" fontId="1" fillId="2" borderId="1" xfId="0" applyFont="1" applyFill="1" applyBorder="1" applyAlignment="1">
      <alignment horizontal="right" wrapText="1"/>
    </xf>
    <xf numFmtId="0" fontId="0" fillId="0" borderId="3" xfId="0" applyBorder="1" applyAlignment="1">
      <alignment horizontal="right" wrapText="1"/>
    </xf>
    <xf numFmtId="0" fontId="1" fillId="2" borderId="0" xfId="0" applyFont="1" applyFill="1" applyAlignment="1">
      <alignment horizontal="right" vertical="center" wrapText="1"/>
    </xf>
    <xf numFmtId="0" fontId="5" fillId="0" borderId="0" xfId="0" quotePrefix="1" applyFont="1"/>
    <xf numFmtId="0" fontId="6" fillId="0" borderId="6" xfId="2" applyFont="1" applyBorder="1" applyAlignment="1">
      <alignment wrapText="1"/>
    </xf>
    <xf numFmtId="0" fontId="7" fillId="0" borderId="0" xfId="0" applyFont="1"/>
    <xf numFmtId="1" fontId="0" fillId="0" borderId="0" xfId="0" applyNumberFormat="1"/>
    <xf numFmtId="2" fontId="0" fillId="0" borderId="0" xfId="0" applyNumberFormat="1" applyAlignment="1">
      <alignment vertical="center"/>
    </xf>
    <xf numFmtId="0" fontId="8" fillId="0" borderId="7" xfId="0" applyFont="1" applyBorder="1" applyAlignment="1">
      <alignment wrapText="1"/>
    </xf>
    <xf numFmtId="0" fontId="8" fillId="0" borderId="8" xfId="0" applyFont="1" applyBorder="1" applyAlignment="1">
      <alignment wrapText="1"/>
    </xf>
    <xf numFmtId="2" fontId="0" fillId="0" borderId="0" xfId="0" applyNumberFormat="1"/>
    <xf numFmtId="0" fontId="8" fillId="0" borderId="0" xfId="0" applyFont="1"/>
    <xf numFmtId="14" fontId="0" fillId="0" borderId="0" xfId="0" applyNumberFormat="1" applyAlignment="1">
      <alignment horizontal="center"/>
    </xf>
    <xf numFmtId="14" fontId="8" fillId="0" borderId="0" xfId="0" applyNumberFormat="1" applyFont="1" applyAlignment="1">
      <alignment horizontal="center"/>
    </xf>
    <xf numFmtId="0" fontId="0" fillId="0" borderId="2" xfId="0" applyBorder="1" applyAlignment="1">
      <alignment horizontal="center" vertical="center"/>
    </xf>
    <xf numFmtId="0" fontId="0" fillId="0" borderId="9" xfId="0" applyBorder="1"/>
    <xf numFmtId="0" fontId="0" fillId="0" borderId="0" xfId="0" applyAlignment="1"/>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3">
    <cellStyle name="Comma" xfId="1" builtinId="3"/>
    <cellStyle name="Normal" xfId="0" builtinId="0"/>
    <cellStyle name="Normal_Sheet1" xfId="2" xr:uid="{2FFF01E0-C165-4311-856F-D9CBF8FCE233}"/>
  </cellStyles>
  <dxfs count="7">
    <dxf>
      <numFmt numFmtId="0" formatCode="General"/>
    </dxf>
    <dxf>
      <numFmt numFmtId="166" formatCode="m/d/yyyy"/>
    </dxf>
    <dxf>
      <numFmt numFmtId="166" formatCode="m/d/yyyy"/>
    </dxf>
    <dxf>
      <numFmt numFmtId="0" formatCode="General"/>
    </dxf>
    <dxf>
      <fill>
        <patternFill patternType="solid">
          <fgColor indexed="64"/>
          <bgColor theme="5" tint="0.399975585192419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owerPivotData" Target="model/item.data"/><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'Gantt sheet'!$C$2</c:f>
              <c:strCache>
                <c:ptCount val="1"/>
                <c:pt idx="0">
                  <c:v>Start date</c:v>
                </c:pt>
              </c:strCache>
            </c:strRef>
          </c:tx>
          <c:spPr>
            <a:noFill/>
            <a:ln>
              <a:noFill/>
            </a:ln>
            <a:effectLst/>
          </c:spPr>
          <c:invertIfNegative val="0"/>
          <c:cat>
            <c:strRef>
              <c:f>'Gantt sheet'!$B$3:$B$38</c:f>
              <c:strCache>
                <c:ptCount val="36"/>
                <c:pt idx="0">
                  <c:v>Letter of Transmittal</c:v>
                </c:pt>
                <c:pt idx="1">
                  <c:v>Cover Page</c:v>
                </c:pt>
                <c:pt idx="2">
                  <c:v>Page Headers, Footers and Numbering</c:v>
                </c:pt>
                <c:pt idx="3">
                  <c:v>TOC</c:v>
                </c:pt>
                <c:pt idx="4">
                  <c:v>Document History</c:v>
                </c:pt>
                <c:pt idx="5">
                  <c:v>Executive Summary</c:v>
                </c:pt>
                <c:pt idx="6">
                  <c:v>Assumptions</c:v>
                </c:pt>
                <c:pt idx="7">
                  <c:v>Conclusions</c:v>
                </c:pt>
                <c:pt idx="8">
                  <c:v>Background and overview of client</c:v>
                </c:pt>
                <c:pt idx="9">
                  <c:v>Requests for Information with NDA (included as an Appendix)</c:v>
                </c:pt>
                <c:pt idx="10">
                  <c:v>Project Scope Document</c:v>
                </c:pt>
                <c:pt idx="11">
                  <c:v>Business Challenges</c:v>
                </c:pt>
                <c:pt idx="12">
                  <c:v>Current Brands Involved and their Statuses</c:v>
                </c:pt>
                <c:pt idx="13">
                  <c:v>Gantt Chart</c:v>
                </c:pt>
                <c:pt idx="14">
                  <c:v>Final RFI report</c:v>
                </c:pt>
                <c:pt idx="15">
                  <c:v>RACI+, Documentation, Backup Sheets</c:v>
                </c:pt>
                <c:pt idx="16">
                  <c:v>Time and Effort Reporting</c:v>
                </c:pt>
                <c:pt idx="17">
                  <c:v>Data analysis operational Excel Report for Greeters, Tech Supports and Experts</c:v>
                </c:pt>
                <c:pt idx="18">
                  <c:v>Data analysis operational Excel Report for CSR and Managers</c:v>
                </c:pt>
                <c:pt idx="19">
                  <c:v>Detailed References for all Sources of Knowledge</c:v>
                </c:pt>
                <c:pt idx="20">
                  <c:v>Possible Future Analysis and Development for Call centre analysis</c:v>
                </c:pt>
                <c:pt idx="21">
                  <c:v>Measuring 
Success and Failure in call centre analysis</c:v>
                </c:pt>
                <c:pt idx="22">
                  <c:v>Probable benefits of suggestions in the Call centre analysis</c:v>
                </c:pt>
                <c:pt idx="23">
                  <c:v>Suggestion on changing staff report</c:v>
                </c:pt>
                <c:pt idx="24">
                  <c:v>Numerical Projection for Suggested Change in staff members</c:v>
                </c:pt>
                <c:pt idx="25">
                  <c:v>Detailed suggestion about Website technology</c:v>
                </c:pt>
                <c:pt idx="26">
                  <c:v>Suggestion Report on Infrastructure Upgradation</c:v>
                </c:pt>
                <c:pt idx="27">
                  <c:v>Payrate Data and 
Model Calculations</c:v>
                </c:pt>
                <c:pt idx="28">
                  <c:v>AS-IS Process Flow</c:v>
                </c:pt>
                <c:pt idx="29">
                  <c:v>To-Be Process flow</c:v>
                </c:pt>
                <c:pt idx="30">
                  <c:v>AS-IS Pseudocode</c:v>
                </c:pt>
                <c:pt idx="31">
                  <c:v>To-Be Pseudocode</c:v>
                </c:pt>
                <c:pt idx="32">
                  <c:v>AS-IS Swimlanes</c:v>
                </c:pt>
                <c:pt idx="33">
                  <c:v>To-Be Swimlanes</c:v>
                </c:pt>
                <c:pt idx="34">
                  <c:v>Merged Final Report</c:v>
                </c:pt>
                <c:pt idx="35">
                  <c:v>Powerpoint Presentation</c:v>
                </c:pt>
              </c:strCache>
            </c:strRef>
          </c:cat>
          <c:val>
            <c:numRef>
              <c:f>'Gantt sheet'!$C$3:$C$38</c:f>
              <c:numCache>
                <c:formatCode>m/d/yyyy</c:formatCode>
                <c:ptCount val="36"/>
                <c:pt idx="0">
                  <c:v>44645</c:v>
                </c:pt>
                <c:pt idx="1">
                  <c:v>44645</c:v>
                </c:pt>
                <c:pt idx="2">
                  <c:v>44645</c:v>
                </c:pt>
                <c:pt idx="3">
                  <c:v>44645</c:v>
                </c:pt>
                <c:pt idx="4">
                  <c:v>44651</c:v>
                </c:pt>
                <c:pt idx="5">
                  <c:v>44651</c:v>
                </c:pt>
                <c:pt idx="6">
                  <c:v>44651</c:v>
                </c:pt>
                <c:pt idx="7">
                  <c:v>44651</c:v>
                </c:pt>
                <c:pt idx="8">
                  <c:v>44651</c:v>
                </c:pt>
                <c:pt idx="9">
                  <c:v>44651</c:v>
                </c:pt>
                <c:pt idx="10">
                  <c:v>44651</c:v>
                </c:pt>
                <c:pt idx="11">
                  <c:v>44651</c:v>
                </c:pt>
                <c:pt idx="12">
                  <c:v>44651</c:v>
                </c:pt>
                <c:pt idx="13">
                  <c:v>44651</c:v>
                </c:pt>
                <c:pt idx="14">
                  <c:v>44651</c:v>
                </c:pt>
                <c:pt idx="15">
                  <c:v>44651</c:v>
                </c:pt>
                <c:pt idx="16">
                  <c:v>44651</c:v>
                </c:pt>
                <c:pt idx="17">
                  <c:v>44656</c:v>
                </c:pt>
                <c:pt idx="18">
                  <c:v>44656</c:v>
                </c:pt>
                <c:pt idx="19">
                  <c:v>44661</c:v>
                </c:pt>
                <c:pt idx="20">
                  <c:v>44661</c:v>
                </c:pt>
                <c:pt idx="21">
                  <c:v>44661</c:v>
                </c:pt>
                <c:pt idx="22">
                  <c:v>44661</c:v>
                </c:pt>
                <c:pt idx="23">
                  <c:v>44664</c:v>
                </c:pt>
                <c:pt idx="24">
                  <c:v>44664</c:v>
                </c:pt>
                <c:pt idx="25">
                  <c:v>44664</c:v>
                </c:pt>
                <c:pt idx="26">
                  <c:v>44664</c:v>
                </c:pt>
                <c:pt idx="27">
                  <c:v>44664</c:v>
                </c:pt>
                <c:pt idx="28">
                  <c:v>44667</c:v>
                </c:pt>
                <c:pt idx="29">
                  <c:v>44667</c:v>
                </c:pt>
                <c:pt idx="30">
                  <c:v>44667</c:v>
                </c:pt>
                <c:pt idx="31">
                  <c:v>44667</c:v>
                </c:pt>
                <c:pt idx="32">
                  <c:v>44667</c:v>
                </c:pt>
                <c:pt idx="33">
                  <c:v>44667</c:v>
                </c:pt>
                <c:pt idx="34">
                  <c:v>44670</c:v>
                </c:pt>
                <c:pt idx="35">
                  <c:v>44670</c:v>
                </c:pt>
              </c:numCache>
            </c:numRef>
          </c:val>
          <c:extLst>
            <c:ext xmlns:c16="http://schemas.microsoft.com/office/drawing/2014/chart" uri="{C3380CC4-5D6E-409C-BE32-E72D297353CC}">
              <c16:uniqueId val="{00000000-7386-4E25-BA81-9B097FC525AF}"/>
            </c:ext>
          </c:extLst>
        </c:ser>
        <c:ser>
          <c:idx val="1"/>
          <c:order val="1"/>
          <c:tx>
            <c:strRef>
              <c:f>'Gantt sheet'!$E$2</c:f>
              <c:strCache>
                <c:ptCount val="1"/>
                <c:pt idx="0">
                  <c:v>Duration</c:v>
                </c:pt>
              </c:strCache>
            </c:strRef>
          </c:tx>
          <c:spPr>
            <a:solidFill>
              <a:schemeClr val="accent2"/>
            </a:solidFill>
            <a:ln>
              <a:noFill/>
            </a:ln>
            <a:effectLst/>
          </c:spPr>
          <c:invertIfNegative val="0"/>
          <c:cat>
            <c:strRef>
              <c:f>'Gantt sheet'!$B$3:$B$38</c:f>
              <c:strCache>
                <c:ptCount val="36"/>
                <c:pt idx="0">
                  <c:v>Letter of Transmittal</c:v>
                </c:pt>
                <c:pt idx="1">
                  <c:v>Cover Page</c:v>
                </c:pt>
                <c:pt idx="2">
                  <c:v>Page Headers, Footers and Numbering</c:v>
                </c:pt>
                <c:pt idx="3">
                  <c:v>TOC</c:v>
                </c:pt>
                <c:pt idx="4">
                  <c:v>Document History</c:v>
                </c:pt>
                <c:pt idx="5">
                  <c:v>Executive Summary</c:v>
                </c:pt>
                <c:pt idx="6">
                  <c:v>Assumptions</c:v>
                </c:pt>
                <c:pt idx="7">
                  <c:v>Conclusions</c:v>
                </c:pt>
                <c:pt idx="8">
                  <c:v>Background and overview of client</c:v>
                </c:pt>
                <c:pt idx="9">
                  <c:v>Requests for Information with NDA (included as an Appendix)</c:v>
                </c:pt>
                <c:pt idx="10">
                  <c:v>Project Scope Document</c:v>
                </c:pt>
                <c:pt idx="11">
                  <c:v>Business Challenges</c:v>
                </c:pt>
                <c:pt idx="12">
                  <c:v>Current Brands Involved and their Statuses</c:v>
                </c:pt>
                <c:pt idx="13">
                  <c:v>Gantt Chart</c:v>
                </c:pt>
                <c:pt idx="14">
                  <c:v>Final RFI report</c:v>
                </c:pt>
                <c:pt idx="15">
                  <c:v>RACI+, Documentation, Backup Sheets</c:v>
                </c:pt>
                <c:pt idx="16">
                  <c:v>Time and Effort Reporting</c:v>
                </c:pt>
                <c:pt idx="17">
                  <c:v>Data analysis operational Excel Report for Greeters, Tech Supports and Experts</c:v>
                </c:pt>
                <c:pt idx="18">
                  <c:v>Data analysis operational Excel Report for CSR and Managers</c:v>
                </c:pt>
                <c:pt idx="19">
                  <c:v>Detailed References for all Sources of Knowledge</c:v>
                </c:pt>
                <c:pt idx="20">
                  <c:v>Possible Future Analysis and Development for Call centre analysis</c:v>
                </c:pt>
                <c:pt idx="21">
                  <c:v>Measuring 
Success and Failure in call centre analysis</c:v>
                </c:pt>
                <c:pt idx="22">
                  <c:v>Probable benefits of suggestions in the Call centre analysis</c:v>
                </c:pt>
                <c:pt idx="23">
                  <c:v>Suggestion on changing staff report</c:v>
                </c:pt>
                <c:pt idx="24">
                  <c:v>Numerical Projection for Suggested Change in staff members</c:v>
                </c:pt>
                <c:pt idx="25">
                  <c:v>Detailed suggestion about Website technology</c:v>
                </c:pt>
                <c:pt idx="26">
                  <c:v>Suggestion Report on Infrastructure Upgradation</c:v>
                </c:pt>
                <c:pt idx="27">
                  <c:v>Payrate Data and 
Model Calculations</c:v>
                </c:pt>
                <c:pt idx="28">
                  <c:v>AS-IS Process Flow</c:v>
                </c:pt>
                <c:pt idx="29">
                  <c:v>To-Be Process flow</c:v>
                </c:pt>
                <c:pt idx="30">
                  <c:v>AS-IS Pseudocode</c:v>
                </c:pt>
                <c:pt idx="31">
                  <c:v>To-Be Pseudocode</c:v>
                </c:pt>
                <c:pt idx="32">
                  <c:v>AS-IS Swimlanes</c:v>
                </c:pt>
                <c:pt idx="33">
                  <c:v>To-Be Swimlanes</c:v>
                </c:pt>
                <c:pt idx="34">
                  <c:v>Merged Final Report</c:v>
                </c:pt>
                <c:pt idx="35">
                  <c:v>Powerpoint Presentation</c:v>
                </c:pt>
              </c:strCache>
            </c:strRef>
          </c:cat>
          <c:val>
            <c:numRef>
              <c:f>'Gantt sheet'!$E$3:$E$38</c:f>
              <c:numCache>
                <c:formatCode>General</c:formatCode>
                <c:ptCount val="36"/>
                <c:pt idx="0">
                  <c:v>1</c:v>
                </c:pt>
                <c:pt idx="1">
                  <c:v>1</c:v>
                </c:pt>
                <c:pt idx="2">
                  <c:v>1</c:v>
                </c:pt>
                <c:pt idx="3">
                  <c:v>1</c:v>
                </c:pt>
                <c:pt idx="4">
                  <c:v>2</c:v>
                </c:pt>
                <c:pt idx="5">
                  <c:v>2</c:v>
                </c:pt>
                <c:pt idx="6">
                  <c:v>2</c:v>
                </c:pt>
                <c:pt idx="7">
                  <c:v>2</c:v>
                </c:pt>
                <c:pt idx="8">
                  <c:v>2</c:v>
                </c:pt>
                <c:pt idx="9">
                  <c:v>2</c:v>
                </c:pt>
                <c:pt idx="10">
                  <c:v>2</c:v>
                </c:pt>
                <c:pt idx="11">
                  <c:v>2</c:v>
                </c:pt>
                <c:pt idx="12">
                  <c:v>2</c:v>
                </c:pt>
                <c:pt idx="13">
                  <c:v>2</c:v>
                </c:pt>
                <c:pt idx="14">
                  <c:v>20</c:v>
                </c:pt>
                <c:pt idx="15">
                  <c:v>20</c:v>
                </c:pt>
                <c:pt idx="16">
                  <c:v>20</c:v>
                </c:pt>
                <c:pt idx="17">
                  <c:v>13</c:v>
                </c:pt>
                <c:pt idx="18">
                  <c:v>13</c:v>
                </c:pt>
                <c:pt idx="19">
                  <c:v>11</c:v>
                </c:pt>
                <c:pt idx="20">
                  <c:v>11</c:v>
                </c:pt>
                <c:pt idx="21">
                  <c:v>11</c:v>
                </c:pt>
                <c:pt idx="22">
                  <c:v>11</c:v>
                </c:pt>
                <c:pt idx="23">
                  <c:v>7</c:v>
                </c:pt>
                <c:pt idx="24">
                  <c:v>7</c:v>
                </c:pt>
                <c:pt idx="25">
                  <c:v>7</c:v>
                </c:pt>
                <c:pt idx="26">
                  <c:v>7</c:v>
                </c:pt>
                <c:pt idx="27">
                  <c:v>7</c:v>
                </c:pt>
                <c:pt idx="28">
                  <c:v>4</c:v>
                </c:pt>
                <c:pt idx="29">
                  <c:v>4</c:v>
                </c:pt>
                <c:pt idx="30">
                  <c:v>4</c:v>
                </c:pt>
                <c:pt idx="31">
                  <c:v>4</c:v>
                </c:pt>
                <c:pt idx="32">
                  <c:v>4</c:v>
                </c:pt>
                <c:pt idx="33">
                  <c:v>4</c:v>
                </c:pt>
                <c:pt idx="34">
                  <c:v>3</c:v>
                </c:pt>
                <c:pt idx="35">
                  <c:v>3</c:v>
                </c:pt>
              </c:numCache>
            </c:numRef>
          </c:val>
          <c:extLst>
            <c:ext xmlns:c16="http://schemas.microsoft.com/office/drawing/2014/chart" uri="{C3380CC4-5D6E-409C-BE32-E72D297353CC}">
              <c16:uniqueId val="{00000002-7386-4E25-BA81-9B097FC525AF}"/>
            </c:ext>
          </c:extLst>
        </c:ser>
        <c:dLbls>
          <c:showLegendKey val="0"/>
          <c:showVal val="0"/>
          <c:showCatName val="0"/>
          <c:showSerName val="0"/>
          <c:showPercent val="0"/>
          <c:showBubbleSize val="0"/>
        </c:dLbls>
        <c:gapWidth val="150"/>
        <c:overlap val="100"/>
        <c:axId val="563895848"/>
        <c:axId val="563896176"/>
      </c:barChart>
      <c:catAx>
        <c:axId val="5638958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6176"/>
        <c:crosses val="autoZero"/>
        <c:auto val="1"/>
        <c:lblAlgn val="ctr"/>
        <c:lblOffset val="100"/>
        <c:noMultiLvlLbl val="0"/>
      </c:catAx>
      <c:valAx>
        <c:axId val="563896176"/>
        <c:scaling>
          <c:orientation val="minMax"/>
          <c:min val="44645"/>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5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22</xdr:col>
      <xdr:colOff>388877</xdr:colOff>
      <xdr:row>117</xdr:row>
      <xdr:rowOff>161094</xdr:rowOff>
    </xdr:to>
    <xdr:pic>
      <xdr:nvPicPr>
        <xdr:cNvPr id="4" name="Picture 3">
          <a:extLst>
            <a:ext uri="{FF2B5EF4-FFF2-40B4-BE49-F238E27FC236}">
              <a16:creationId xmlns:a16="http://schemas.microsoft.com/office/drawing/2014/main" id="{18C35BC3-081C-4040-837D-35815893BEBC}"/>
            </a:ext>
          </a:extLst>
        </xdr:cNvPr>
        <xdr:cNvPicPr>
          <a:picLocks noChangeAspect="1"/>
        </xdr:cNvPicPr>
      </xdr:nvPicPr>
      <xdr:blipFill>
        <a:blip xmlns:r="http://schemas.openxmlformats.org/officeDocument/2006/relationships" r:embed="rId1"/>
        <a:stretch>
          <a:fillRect/>
        </a:stretch>
      </xdr:blipFill>
      <xdr:spPr>
        <a:xfrm>
          <a:off x="990600" y="14287500"/>
          <a:ext cx="13190476" cy="66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220578</xdr:colOff>
      <xdr:row>3</xdr:row>
      <xdr:rowOff>112293</xdr:rowOff>
    </xdr:from>
    <xdr:to>
      <xdr:col>21</xdr:col>
      <xdr:colOff>581526</xdr:colOff>
      <xdr:row>38</xdr:row>
      <xdr:rowOff>40105</xdr:rowOff>
    </xdr:to>
    <xdr:graphicFrame macro="">
      <xdr:nvGraphicFramePr>
        <xdr:cNvPr id="3" name="Chart 2">
          <a:extLst>
            <a:ext uri="{FF2B5EF4-FFF2-40B4-BE49-F238E27FC236}">
              <a16:creationId xmlns:a16="http://schemas.microsoft.com/office/drawing/2014/main" id="{32E6DC24-6285-447E-B741-A30B270CB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8A82FE-CEC7-436F-A71E-9F579E58F406}" name="Table2" displayName="Table2" ref="A2:E38" totalsRowShown="0" headerRowDxfId="4">
  <autoFilter ref="A2:E38" xr:uid="{918A82FE-CEC7-436F-A71E-9F579E58F406}"/>
  <sortState xmlns:xlrd2="http://schemas.microsoft.com/office/spreadsheetml/2017/richdata2" ref="A3:E38">
    <sortCondition ref="C2:C38"/>
  </sortState>
  <tableColumns count="5">
    <tableColumn id="1" xr3:uid="{16685D47-E424-4C70-BAE6-85EC33D3174D}" name="TaskID"/>
    <tableColumn id="2" xr3:uid="{8232E18F-A61C-4A61-97A7-B02EA7093442}" name="Task" dataDxfId="3">
      <calculatedColumnFormula>VLOOKUP(A3,'RACI Deliverables'!$C$7:$O$46,2,FALSE)</calculatedColumnFormula>
    </tableColumn>
    <tableColumn id="3" xr3:uid="{4DC85F0B-8A3E-4508-8CAA-846FCEC692BF}" name="Start date" dataDxfId="2">
      <calculatedColumnFormula>VLOOKUP(A3,'RACI Deliverables'!$C$7:$O$46,11,FALSE)</calculatedColumnFormula>
    </tableColumn>
    <tableColumn id="4" xr3:uid="{45E36507-0698-4082-8896-A71F87F3D265}" name="End Date" dataDxfId="1">
      <calculatedColumnFormula>VLOOKUP(A3,'RACI Deliverables'!$C$7:$O$46,12,FALSE)</calculatedColumnFormula>
    </tableColumn>
    <tableColumn id="5" xr3:uid="{80488431-CF21-4980-BEDF-F54B866CAA04}" name="Duration" dataDxfId="0">
      <calculatedColumnFormula>VLOOKUP(A3,'RACI Deliverables'!$C$7:$O$46,13,FALSE)</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78F88-AB15-4603-9E5B-811E1D834F6A}">
  <dimension ref="A1:E78"/>
  <sheetViews>
    <sheetView topLeftCell="A28" workbookViewId="0">
      <selection activeCell="B49" sqref="B49"/>
    </sheetView>
  </sheetViews>
  <sheetFormatPr defaultColWidth="8.81640625" defaultRowHeight="14.5" x14ac:dyDescent="0.35"/>
  <cols>
    <col min="1" max="1" width="19.1796875" customWidth="1"/>
  </cols>
  <sheetData>
    <row r="1" spans="1:5" x14ac:dyDescent="0.35">
      <c r="A1" t="s">
        <v>0</v>
      </c>
    </row>
    <row r="2" spans="1:5" x14ac:dyDescent="0.35">
      <c r="A2" t="s">
        <v>1</v>
      </c>
    </row>
    <row r="3" spans="1:5" x14ac:dyDescent="0.35">
      <c r="A3" t="s">
        <v>2</v>
      </c>
    </row>
    <row r="5" spans="1:5" x14ac:dyDescent="0.35">
      <c r="A5" t="s">
        <v>3</v>
      </c>
      <c r="B5" t="s">
        <v>4</v>
      </c>
      <c r="D5" t="s">
        <v>5</v>
      </c>
      <c r="E5">
        <v>5</v>
      </c>
    </row>
    <row r="7" spans="1:5" x14ac:dyDescent="0.35">
      <c r="A7" t="s">
        <v>6</v>
      </c>
      <c r="B7" s="15"/>
    </row>
    <row r="8" spans="1:5" x14ac:dyDescent="0.35">
      <c r="B8" t="s">
        <v>7</v>
      </c>
      <c r="C8" t="s">
        <v>5</v>
      </c>
      <c r="D8" t="s">
        <v>8</v>
      </c>
    </row>
    <row r="9" spans="1:5" x14ac:dyDescent="0.35">
      <c r="B9" s="15">
        <v>42948</v>
      </c>
      <c r="C9">
        <v>1</v>
      </c>
      <c r="D9" t="s">
        <v>9</v>
      </c>
    </row>
    <row r="10" spans="1:5" x14ac:dyDescent="0.35">
      <c r="B10" s="14">
        <v>43755</v>
      </c>
      <c r="C10">
        <v>2</v>
      </c>
      <c r="D10" t="s">
        <v>10</v>
      </c>
    </row>
    <row r="11" spans="1:5" x14ac:dyDescent="0.35">
      <c r="B11" s="15">
        <v>43435</v>
      </c>
      <c r="C11">
        <v>3</v>
      </c>
      <c r="D11" t="s">
        <v>11</v>
      </c>
    </row>
    <row r="12" spans="1:5" x14ac:dyDescent="0.35">
      <c r="B12" s="15">
        <v>44217</v>
      </c>
      <c r="C12">
        <v>4</v>
      </c>
      <c r="D12" t="s">
        <v>12</v>
      </c>
    </row>
    <row r="13" spans="1:5" x14ac:dyDescent="0.35">
      <c r="B13" s="15">
        <v>44916</v>
      </c>
      <c r="C13">
        <v>5</v>
      </c>
      <c r="D13" t="s">
        <v>13</v>
      </c>
    </row>
    <row r="15" spans="1:5" x14ac:dyDescent="0.35">
      <c r="A15" t="s">
        <v>14</v>
      </c>
    </row>
    <row r="16" spans="1:5" x14ac:dyDescent="0.35">
      <c r="A16" s="16" t="s">
        <v>15</v>
      </c>
      <c r="B16" t="s">
        <v>16</v>
      </c>
    </row>
    <row r="17" spans="1:2" x14ac:dyDescent="0.35">
      <c r="A17" s="16" t="s">
        <v>17</v>
      </c>
      <c r="B17" t="s">
        <v>18</v>
      </c>
    </row>
    <row r="18" spans="1:2" x14ac:dyDescent="0.35">
      <c r="A18" s="16" t="s">
        <v>19</v>
      </c>
      <c r="B18" t="s">
        <v>20</v>
      </c>
    </row>
    <row r="19" spans="1:2" x14ac:dyDescent="0.35">
      <c r="A19" s="16" t="s">
        <v>21</v>
      </c>
      <c r="B19" t="s">
        <v>22</v>
      </c>
    </row>
    <row r="20" spans="1:2" x14ac:dyDescent="0.35">
      <c r="A20" s="16"/>
      <c r="B20" t="s">
        <v>23</v>
      </c>
    </row>
    <row r="21" spans="1:2" x14ac:dyDescent="0.35">
      <c r="A21" s="16" t="s">
        <v>24</v>
      </c>
      <c r="B21" t="s">
        <v>25</v>
      </c>
    </row>
    <row r="22" spans="1:2" x14ac:dyDescent="0.35">
      <c r="A22" s="16" t="s">
        <v>26</v>
      </c>
      <c r="B22" t="s">
        <v>27</v>
      </c>
    </row>
    <row r="23" spans="1:2" x14ac:dyDescent="0.35">
      <c r="A23" s="16" t="s">
        <v>28</v>
      </c>
    </row>
    <row r="24" spans="1:2" x14ac:dyDescent="0.35">
      <c r="A24" s="16"/>
    </row>
    <row r="25" spans="1:2" x14ac:dyDescent="0.35">
      <c r="A25" s="16" t="s">
        <v>29</v>
      </c>
      <c r="B25" t="s">
        <v>30</v>
      </c>
    </row>
    <row r="26" spans="1:2" x14ac:dyDescent="0.35">
      <c r="B26" t="s">
        <v>31</v>
      </c>
    </row>
    <row r="29" spans="1:2" x14ac:dyDescent="0.35">
      <c r="A29" s="16" t="s">
        <v>32</v>
      </c>
    </row>
    <row r="30" spans="1:2" x14ac:dyDescent="0.35">
      <c r="A30" s="16" t="s">
        <v>33</v>
      </c>
      <c r="B30" t="s">
        <v>34</v>
      </c>
    </row>
    <row r="31" spans="1:2" x14ac:dyDescent="0.35">
      <c r="A31" s="16" t="s">
        <v>35</v>
      </c>
      <c r="B31" t="s">
        <v>36</v>
      </c>
    </row>
    <row r="32" spans="1:2" x14ac:dyDescent="0.35">
      <c r="A32" s="16" t="s">
        <v>37</v>
      </c>
      <c r="B32" t="s">
        <v>38</v>
      </c>
    </row>
    <row r="33" spans="1:2" x14ac:dyDescent="0.35">
      <c r="A33" s="16" t="s">
        <v>39</v>
      </c>
      <c r="B33" t="s">
        <v>40</v>
      </c>
    </row>
    <row r="34" spans="1:2" x14ac:dyDescent="0.35">
      <c r="A34" s="16" t="s">
        <v>41</v>
      </c>
      <c r="B34" t="s">
        <v>42</v>
      </c>
    </row>
    <row r="35" spans="1:2" x14ac:dyDescent="0.35">
      <c r="A35" s="16" t="s">
        <v>43</v>
      </c>
      <c r="B35" t="s">
        <v>44</v>
      </c>
    </row>
    <row r="36" spans="1:2" x14ac:dyDescent="0.35">
      <c r="A36" s="16" t="s">
        <v>45</v>
      </c>
      <c r="B36" t="s">
        <v>46</v>
      </c>
    </row>
    <row r="37" spans="1:2" x14ac:dyDescent="0.35">
      <c r="A37" s="16" t="s">
        <v>47</v>
      </c>
      <c r="B37" t="s">
        <v>48</v>
      </c>
    </row>
    <row r="38" spans="1:2" x14ac:dyDescent="0.35">
      <c r="A38" s="16" t="s">
        <v>49</v>
      </c>
      <c r="B38" t="s">
        <v>50</v>
      </c>
    </row>
    <row r="39" spans="1:2" x14ac:dyDescent="0.35">
      <c r="A39" s="16" t="s">
        <v>51</v>
      </c>
      <c r="B39" t="s">
        <v>52</v>
      </c>
    </row>
    <row r="40" spans="1:2" x14ac:dyDescent="0.35">
      <c r="A40" t="s">
        <v>53</v>
      </c>
      <c r="B40" t="s">
        <v>54</v>
      </c>
    </row>
    <row r="41" spans="1:2" x14ac:dyDescent="0.35">
      <c r="B41" t="s">
        <v>55</v>
      </c>
    </row>
    <row r="42" spans="1:2" x14ac:dyDescent="0.35">
      <c r="A42" s="16" t="s">
        <v>56</v>
      </c>
      <c r="B42" t="s">
        <v>57</v>
      </c>
    </row>
    <row r="43" spans="1:2" x14ac:dyDescent="0.35">
      <c r="A43" s="16" t="s">
        <v>58</v>
      </c>
      <c r="B43" t="s">
        <v>59</v>
      </c>
    </row>
    <row r="44" spans="1:2" x14ac:dyDescent="0.35">
      <c r="A44" s="16" t="s">
        <v>60</v>
      </c>
      <c r="B44" t="s">
        <v>61</v>
      </c>
    </row>
    <row r="45" spans="1:2" x14ac:dyDescent="0.35">
      <c r="A45" s="16" t="s">
        <v>62</v>
      </c>
      <c r="B45" t="s">
        <v>63</v>
      </c>
    </row>
    <row r="46" spans="1:2" x14ac:dyDescent="0.35">
      <c r="A46" s="16" t="s">
        <v>64</v>
      </c>
      <c r="B46" t="s">
        <v>65</v>
      </c>
    </row>
    <row r="51" spans="1:3" x14ac:dyDescent="0.35">
      <c r="A51" s="17"/>
      <c r="B51" s="17"/>
      <c r="C51" s="17"/>
    </row>
    <row r="52" spans="1:3" x14ac:dyDescent="0.35">
      <c r="A52" s="17"/>
      <c r="B52" s="17"/>
      <c r="C52" s="17"/>
    </row>
    <row r="53" spans="1:3" x14ac:dyDescent="0.35">
      <c r="A53" s="17"/>
      <c r="B53" s="17"/>
      <c r="C53" s="17"/>
    </row>
    <row r="54" spans="1:3" x14ac:dyDescent="0.35">
      <c r="A54" s="17"/>
      <c r="B54" s="17"/>
      <c r="C54" s="17"/>
    </row>
    <row r="55" spans="1:3" x14ac:dyDescent="0.35">
      <c r="A55" s="17"/>
      <c r="B55" s="17"/>
      <c r="C55" s="17"/>
    </row>
    <row r="56" spans="1:3" x14ac:dyDescent="0.35">
      <c r="A56" s="17"/>
      <c r="B56" s="17"/>
      <c r="C56" s="17"/>
    </row>
    <row r="57" spans="1:3" x14ac:dyDescent="0.35">
      <c r="A57" s="17"/>
      <c r="B57" s="17"/>
      <c r="C57" s="17"/>
    </row>
    <row r="58" spans="1:3" x14ac:dyDescent="0.35">
      <c r="A58" s="17"/>
      <c r="B58" s="17"/>
      <c r="C58" s="17"/>
    </row>
    <row r="59" spans="1:3" x14ac:dyDescent="0.35">
      <c r="A59" s="17"/>
      <c r="B59" s="17"/>
      <c r="C59" s="17"/>
    </row>
    <row r="60" spans="1:3" x14ac:dyDescent="0.35">
      <c r="A60" s="17"/>
      <c r="B60" s="17"/>
      <c r="C60" s="17"/>
    </row>
    <row r="61" spans="1:3" x14ac:dyDescent="0.35">
      <c r="A61" s="17"/>
      <c r="B61" s="17"/>
      <c r="C61" s="17"/>
    </row>
    <row r="62" spans="1:3" x14ac:dyDescent="0.35">
      <c r="A62" s="17"/>
      <c r="B62" s="17"/>
      <c r="C62" s="17"/>
    </row>
    <row r="63" spans="1:3" x14ac:dyDescent="0.35">
      <c r="A63" s="17"/>
      <c r="B63" s="17"/>
      <c r="C63" s="17"/>
    </row>
    <row r="64" spans="1:3" x14ac:dyDescent="0.35">
      <c r="A64" s="17"/>
      <c r="B64" s="17"/>
      <c r="C64" s="17"/>
    </row>
    <row r="65" spans="1:3" x14ac:dyDescent="0.35">
      <c r="A65" s="17"/>
      <c r="B65" s="17"/>
      <c r="C65" s="17"/>
    </row>
    <row r="66" spans="1:3" x14ac:dyDescent="0.35">
      <c r="A66" s="17"/>
      <c r="B66" s="17"/>
      <c r="C66" s="17"/>
    </row>
    <row r="67" spans="1:3" x14ac:dyDescent="0.35">
      <c r="A67" s="17"/>
      <c r="B67" s="17"/>
      <c r="C67" s="17"/>
    </row>
    <row r="68" spans="1:3" x14ac:dyDescent="0.35">
      <c r="A68" s="17"/>
      <c r="B68" s="17"/>
      <c r="C68" s="17"/>
    </row>
    <row r="69" spans="1:3" x14ac:dyDescent="0.35">
      <c r="A69" s="17"/>
      <c r="B69" s="17"/>
      <c r="C69" s="17"/>
    </row>
    <row r="70" spans="1:3" x14ac:dyDescent="0.35">
      <c r="A70" s="17"/>
      <c r="B70" s="17"/>
      <c r="C70" s="17"/>
    </row>
    <row r="71" spans="1:3" x14ac:dyDescent="0.35">
      <c r="A71" s="17"/>
      <c r="B71" s="17"/>
      <c r="C71" s="17"/>
    </row>
    <row r="72" spans="1:3" x14ac:dyDescent="0.35">
      <c r="A72" s="17"/>
      <c r="B72" s="17"/>
      <c r="C72" s="17"/>
    </row>
    <row r="73" spans="1:3" x14ac:dyDescent="0.35">
      <c r="A73" s="17"/>
      <c r="B73" s="17"/>
      <c r="C73" s="17"/>
    </row>
    <row r="74" spans="1:3" x14ac:dyDescent="0.35">
      <c r="A74" s="17"/>
      <c r="B74" s="17"/>
      <c r="C74" s="17"/>
    </row>
    <row r="75" spans="1:3" x14ac:dyDescent="0.35">
      <c r="A75" s="17"/>
      <c r="B75" s="17"/>
      <c r="C75" s="17"/>
    </row>
    <row r="76" spans="1:3" x14ac:dyDescent="0.35">
      <c r="A76" s="17"/>
      <c r="B76" s="17"/>
      <c r="C76" s="17"/>
    </row>
    <row r="77" spans="1:3" x14ac:dyDescent="0.35">
      <c r="A77" s="17"/>
      <c r="B77" s="17"/>
      <c r="C77" s="17"/>
    </row>
    <row r="78" spans="1:3" x14ac:dyDescent="0.35">
      <c r="A78" s="17"/>
      <c r="B78" s="17"/>
      <c r="C78" s="1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2"/>
  <sheetViews>
    <sheetView tabSelected="1" zoomScale="98" zoomScaleNormal="98" workbookViewId="0">
      <pane ySplit="6" topLeftCell="A7" activePane="bottomLeft" state="frozen"/>
      <selection pane="bottomLeft" activeCell="D22" sqref="D22"/>
    </sheetView>
  </sheetViews>
  <sheetFormatPr defaultColWidth="8.81640625" defaultRowHeight="14.5" x14ac:dyDescent="0.35"/>
  <cols>
    <col min="1" max="1" width="4.7265625" customWidth="1"/>
    <col min="2" max="2" width="12.453125" customWidth="1"/>
    <col min="3" max="3" width="6.26953125" customWidth="1"/>
    <col min="4" max="4" width="65.54296875" style="2" customWidth="1"/>
    <col min="5" max="5" width="12.453125" style="19" customWidth="1"/>
    <col min="6" max="6" width="7.453125" customWidth="1"/>
    <col min="7" max="7" width="7.26953125" customWidth="1"/>
    <col min="8" max="8" width="8.7265625" customWidth="1"/>
    <col min="9" max="10" width="6.453125" customWidth="1"/>
    <col min="11" max="11" width="7.7265625" customWidth="1"/>
    <col min="12" max="12" width="13.453125" customWidth="1"/>
    <col min="13" max="13" width="13.453125" style="12" customWidth="1"/>
    <col min="14" max="15" width="13.1796875" style="21" customWidth="1"/>
    <col min="16" max="16" width="26.7265625" hidden="1" customWidth="1"/>
    <col min="17" max="17" width="28.26953125" hidden="1" customWidth="1"/>
    <col min="18" max="18" width="33" hidden="1" customWidth="1"/>
  </cols>
  <sheetData>
    <row r="1" spans="1:18" ht="38.25" customHeight="1" x14ac:dyDescent="0.35">
      <c r="A1" s="1" t="s">
        <v>66</v>
      </c>
      <c r="C1" s="1"/>
    </row>
    <row r="2" spans="1:18" hidden="1" x14ac:dyDescent="0.35"/>
    <row r="3" spans="1:18" hidden="1" x14ac:dyDescent="0.35">
      <c r="A3" s="1" t="s">
        <v>67</v>
      </c>
      <c r="C3" s="1"/>
      <c r="D3" s="2" t="s">
        <v>68</v>
      </c>
      <c r="E3" s="19" t="s">
        <v>69</v>
      </c>
      <c r="F3" s="12" t="s">
        <v>70</v>
      </c>
    </row>
    <row r="4" spans="1:18" ht="52.5" hidden="1" customHeight="1" x14ac:dyDescent="0.35">
      <c r="A4" s="1" t="s">
        <v>71</v>
      </c>
      <c r="C4" s="1"/>
      <c r="D4" s="11">
        <v>44589</v>
      </c>
      <c r="E4" s="12"/>
    </row>
    <row r="5" spans="1:18" ht="27" customHeight="1" x14ac:dyDescent="0.35">
      <c r="A5" s="55"/>
      <c r="B5" s="55"/>
      <c r="D5" s="6"/>
      <c r="E5" s="40"/>
      <c r="F5" s="31" t="s">
        <v>72</v>
      </c>
      <c r="G5" s="31" t="s">
        <v>73</v>
      </c>
      <c r="H5" s="31" t="s">
        <v>74</v>
      </c>
      <c r="I5" s="31" t="s">
        <v>75</v>
      </c>
      <c r="J5" s="31" t="s">
        <v>76</v>
      </c>
      <c r="K5" s="31" t="s">
        <v>77</v>
      </c>
      <c r="L5" s="31"/>
      <c r="M5" s="38"/>
      <c r="N5" s="31"/>
      <c r="O5" s="31"/>
      <c r="P5" s="31"/>
      <c r="Q5" s="31"/>
      <c r="R5" s="31"/>
    </row>
    <row r="6" spans="1:18" s="30" customFormat="1" ht="42.75" customHeight="1" x14ac:dyDescent="0.35">
      <c r="A6" s="26" t="s">
        <v>78</v>
      </c>
      <c r="B6" s="26"/>
      <c r="C6" s="26" t="s">
        <v>79</v>
      </c>
      <c r="D6" s="26" t="s">
        <v>80</v>
      </c>
      <c r="E6" s="41" t="s">
        <v>81</v>
      </c>
      <c r="F6" s="27" t="str">
        <f>LEFT(F5,8)&amp;" Plan"</f>
        <v>MayurKum Plan</v>
      </c>
      <c r="G6" s="27" t="str">
        <f t="shared" ref="G6:J6" si="0">LEFT(G5,8)&amp;" Plan"</f>
        <v>Prajwal  Plan</v>
      </c>
      <c r="H6" s="27" t="str">
        <f t="shared" si="0"/>
        <v>Anusha A Plan</v>
      </c>
      <c r="I6" s="27" t="str">
        <f t="shared" si="0"/>
        <v>Jigeesha Plan</v>
      </c>
      <c r="J6" s="27" t="str">
        <f t="shared" si="0"/>
        <v>Cathleen Plan</v>
      </c>
      <c r="K6" s="27" t="s">
        <v>77</v>
      </c>
      <c r="L6" s="27" t="s">
        <v>82</v>
      </c>
      <c r="M6" s="39" t="s">
        <v>83</v>
      </c>
      <c r="N6" s="37" t="s">
        <v>84</v>
      </c>
      <c r="O6" s="37" t="s">
        <v>85</v>
      </c>
      <c r="P6" s="29" t="s">
        <v>86</v>
      </c>
      <c r="Q6" s="27" t="s">
        <v>87</v>
      </c>
      <c r="R6" s="29" t="s">
        <v>88</v>
      </c>
    </row>
    <row r="7" spans="1:18" x14ac:dyDescent="0.35">
      <c r="A7" t="s">
        <v>89</v>
      </c>
      <c r="B7" t="s">
        <v>416</v>
      </c>
      <c r="C7" t="s">
        <v>91</v>
      </c>
      <c r="D7" s="34" t="s">
        <v>92</v>
      </c>
      <c r="E7" s="19">
        <v>20</v>
      </c>
      <c r="F7" s="5" t="s">
        <v>93</v>
      </c>
      <c r="G7" s="5"/>
      <c r="H7" s="5" t="s">
        <v>91</v>
      </c>
      <c r="I7" s="5"/>
      <c r="J7" s="5"/>
      <c r="K7" s="5"/>
      <c r="L7" s="5"/>
      <c r="M7" s="23">
        <v>44645</v>
      </c>
      <c r="N7" s="21">
        <v>44646</v>
      </c>
      <c r="O7" s="45">
        <f>N7-M7</f>
        <v>1</v>
      </c>
      <c r="P7" s="9"/>
      <c r="Q7" s="9"/>
      <c r="R7" s="9"/>
    </row>
    <row r="8" spans="1:18" x14ac:dyDescent="0.35">
      <c r="A8" t="s">
        <v>89</v>
      </c>
      <c r="B8" t="s">
        <v>416</v>
      </c>
      <c r="C8" t="s">
        <v>94</v>
      </c>
      <c r="D8" s="34" t="s">
        <v>95</v>
      </c>
      <c r="E8" s="19">
        <v>20</v>
      </c>
      <c r="F8" s="5"/>
      <c r="G8" s="5"/>
      <c r="H8" s="5" t="s">
        <v>93</v>
      </c>
      <c r="I8" s="5" t="s">
        <v>91</v>
      </c>
      <c r="J8" s="5"/>
      <c r="K8" s="5"/>
      <c r="L8" s="5"/>
      <c r="M8" s="23">
        <v>44645</v>
      </c>
      <c r="N8" s="21">
        <v>44646</v>
      </c>
      <c r="O8" s="45">
        <f t="shared" ref="O8:O44" si="1">N8-M8</f>
        <v>1</v>
      </c>
      <c r="P8" s="9"/>
      <c r="Q8" s="9"/>
      <c r="R8" s="9"/>
    </row>
    <row r="9" spans="1:18" x14ac:dyDescent="0.35">
      <c r="A9" t="s">
        <v>89</v>
      </c>
      <c r="B9" t="s">
        <v>416</v>
      </c>
      <c r="C9" t="s">
        <v>96</v>
      </c>
      <c r="D9" s="34" t="s">
        <v>97</v>
      </c>
      <c r="E9" s="19">
        <v>20</v>
      </c>
      <c r="F9" s="5" t="s">
        <v>91</v>
      </c>
      <c r="G9" s="5" t="s">
        <v>93</v>
      </c>
      <c r="H9" s="5"/>
      <c r="I9" s="5"/>
      <c r="J9" s="5"/>
      <c r="K9" s="5"/>
      <c r="L9" s="5"/>
      <c r="M9" s="23">
        <v>44645</v>
      </c>
      <c r="N9" s="21">
        <v>44646</v>
      </c>
      <c r="O9" s="45">
        <f t="shared" si="1"/>
        <v>1</v>
      </c>
      <c r="P9" s="9"/>
      <c r="Q9" s="9"/>
      <c r="R9" s="9"/>
    </row>
    <row r="10" spans="1:18" x14ac:dyDescent="0.35">
      <c r="A10" t="s">
        <v>89</v>
      </c>
      <c r="B10" t="s">
        <v>416</v>
      </c>
      <c r="C10" t="s">
        <v>98</v>
      </c>
      <c r="D10" s="34" t="s">
        <v>99</v>
      </c>
      <c r="E10" s="19">
        <v>20</v>
      </c>
      <c r="F10" s="5"/>
      <c r="G10" s="5"/>
      <c r="H10" s="5"/>
      <c r="I10" s="5" t="s">
        <v>93</v>
      </c>
      <c r="J10" s="5" t="s">
        <v>91</v>
      </c>
      <c r="K10" s="5"/>
      <c r="L10" s="5"/>
      <c r="M10" s="23">
        <v>44645</v>
      </c>
      <c r="N10" s="21">
        <v>44646</v>
      </c>
      <c r="O10" s="45">
        <f t="shared" si="1"/>
        <v>1</v>
      </c>
      <c r="P10" s="9"/>
      <c r="Q10" s="9"/>
      <c r="R10" s="9"/>
    </row>
    <row r="11" spans="1:18" x14ac:dyDescent="0.35">
      <c r="A11" t="s">
        <v>89</v>
      </c>
      <c r="B11" t="s">
        <v>416</v>
      </c>
      <c r="C11" t="s">
        <v>100</v>
      </c>
      <c r="D11" s="34" t="s">
        <v>101</v>
      </c>
      <c r="E11" s="19">
        <v>20</v>
      </c>
      <c r="F11" s="5"/>
      <c r="G11" s="5"/>
      <c r="H11" s="5"/>
      <c r="I11" s="5"/>
      <c r="J11" s="5" t="s">
        <v>93</v>
      </c>
      <c r="K11" s="5" t="s">
        <v>91</v>
      </c>
      <c r="L11" s="5"/>
      <c r="M11" s="23">
        <v>44651</v>
      </c>
      <c r="N11" s="21">
        <v>44653</v>
      </c>
      <c r="O11" s="45">
        <f t="shared" si="1"/>
        <v>2</v>
      </c>
      <c r="P11" s="9"/>
      <c r="Q11" s="9"/>
      <c r="R11" s="9"/>
    </row>
    <row r="12" spans="1:18" x14ac:dyDescent="0.35">
      <c r="A12" t="s">
        <v>89</v>
      </c>
      <c r="B12" t="s">
        <v>416</v>
      </c>
      <c r="C12" t="s">
        <v>102</v>
      </c>
      <c r="D12" s="34" t="s">
        <v>103</v>
      </c>
      <c r="E12" s="19">
        <v>21</v>
      </c>
      <c r="F12" s="5"/>
      <c r="G12" s="5"/>
      <c r="H12" s="5" t="s">
        <v>93</v>
      </c>
      <c r="I12" s="5"/>
      <c r="J12" s="5"/>
      <c r="K12" s="5" t="s">
        <v>91</v>
      </c>
      <c r="L12" s="5"/>
      <c r="M12" s="23">
        <v>44651</v>
      </c>
      <c r="N12" s="21">
        <v>44653</v>
      </c>
      <c r="O12" s="45">
        <f t="shared" si="1"/>
        <v>2</v>
      </c>
      <c r="P12" s="9"/>
      <c r="Q12" s="9"/>
      <c r="R12" s="9"/>
    </row>
    <row r="13" spans="1:18" x14ac:dyDescent="0.35">
      <c r="A13" t="s">
        <v>89</v>
      </c>
      <c r="B13" t="s">
        <v>417</v>
      </c>
      <c r="C13" t="s">
        <v>104</v>
      </c>
      <c r="D13" s="34" t="s">
        <v>105</v>
      </c>
      <c r="E13" s="19">
        <v>21</v>
      </c>
      <c r="F13" s="5" t="s">
        <v>93</v>
      </c>
      <c r="G13" s="5"/>
      <c r="H13" s="5"/>
      <c r="I13" s="5" t="s">
        <v>91</v>
      </c>
      <c r="J13" s="5"/>
      <c r="K13" s="5"/>
      <c r="L13" s="5"/>
      <c r="M13" s="23">
        <v>44651</v>
      </c>
      <c r="N13" s="21">
        <v>44653</v>
      </c>
      <c r="O13" s="45">
        <f t="shared" si="1"/>
        <v>2</v>
      </c>
      <c r="P13" s="9"/>
      <c r="Q13" s="9"/>
      <c r="R13" s="9"/>
    </row>
    <row r="14" spans="1:18" x14ac:dyDescent="0.35">
      <c r="A14" t="s">
        <v>89</v>
      </c>
      <c r="B14" t="s">
        <v>416</v>
      </c>
      <c r="C14" t="s">
        <v>106</v>
      </c>
      <c r="D14" s="34" t="s">
        <v>107</v>
      </c>
      <c r="E14" s="19">
        <v>21</v>
      </c>
      <c r="F14" s="5"/>
      <c r="G14" s="5" t="s">
        <v>93</v>
      </c>
      <c r="H14" s="5"/>
      <c r="I14" s="5"/>
      <c r="J14" s="5"/>
      <c r="K14" s="5" t="s">
        <v>91</v>
      </c>
      <c r="L14" s="5"/>
      <c r="M14" s="23">
        <v>44651</v>
      </c>
      <c r="N14" s="21">
        <v>44653</v>
      </c>
      <c r="O14" s="45">
        <f t="shared" si="1"/>
        <v>2</v>
      </c>
      <c r="P14" s="9"/>
      <c r="Q14" s="9"/>
      <c r="R14" s="9"/>
    </row>
    <row r="15" spans="1:18" x14ac:dyDescent="0.35">
      <c r="A15" t="s">
        <v>89</v>
      </c>
      <c r="B15" t="s">
        <v>416</v>
      </c>
      <c r="C15" t="s">
        <v>108</v>
      </c>
      <c r="D15" s="34" t="s">
        <v>109</v>
      </c>
      <c r="E15" s="19">
        <v>22</v>
      </c>
      <c r="F15" s="5" t="s">
        <v>91</v>
      </c>
      <c r="G15" s="5"/>
      <c r="H15" s="5" t="s">
        <v>93</v>
      </c>
      <c r="I15" s="5"/>
      <c r="J15" s="5"/>
      <c r="K15" s="5"/>
      <c r="L15" s="5"/>
      <c r="M15" s="23">
        <v>44651</v>
      </c>
      <c r="N15" s="21">
        <v>44653</v>
      </c>
      <c r="O15" s="45">
        <f t="shared" si="1"/>
        <v>2</v>
      </c>
      <c r="P15" s="9"/>
      <c r="Q15" s="9"/>
      <c r="R15" s="9"/>
    </row>
    <row r="16" spans="1:18" x14ac:dyDescent="0.35">
      <c r="A16" t="s">
        <v>89</v>
      </c>
      <c r="B16" t="s">
        <v>416</v>
      </c>
      <c r="C16" t="s">
        <v>110</v>
      </c>
      <c r="D16" s="34" t="s">
        <v>111</v>
      </c>
      <c r="E16" s="19">
        <v>23</v>
      </c>
      <c r="F16" s="5" t="s">
        <v>93</v>
      </c>
      <c r="G16" s="5" t="s">
        <v>93</v>
      </c>
      <c r="H16" s="5" t="s">
        <v>93</v>
      </c>
      <c r="I16" s="5" t="s">
        <v>93</v>
      </c>
      <c r="J16" s="5" t="s">
        <v>93</v>
      </c>
      <c r="K16" s="5" t="s">
        <v>93</v>
      </c>
      <c r="L16" s="5"/>
      <c r="M16" s="23">
        <v>44651</v>
      </c>
      <c r="N16" s="21">
        <v>44653</v>
      </c>
      <c r="O16" s="45">
        <f t="shared" si="1"/>
        <v>2</v>
      </c>
      <c r="P16" s="9"/>
      <c r="Q16" s="9"/>
      <c r="R16" s="9"/>
    </row>
    <row r="17" spans="1:18" x14ac:dyDescent="0.35">
      <c r="A17" t="s">
        <v>89</v>
      </c>
      <c r="B17" t="s">
        <v>417</v>
      </c>
      <c r="C17" t="s">
        <v>112</v>
      </c>
      <c r="D17" s="34" t="s">
        <v>113</v>
      </c>
      <c r="E17" s="19">
        <v>24</v>
      </c>
      <c r="F17" s="5"/>
      <c r="G17" s="5" t="s">
        <v>91</v>
      </c>
      <c r="H17" s="5" t="s">
        <v>93</v>
      </c>
      <c r="I17" s="5"/>
      <c r="J17" s="5"/>
      <c r="K17" s="5"/>
      <c r="L17" s="5"/>
      <c r="M17" s="23">
        <v>44651</v>
      </c>
      <c r="N17" s="21">
        <v>44653</v>
      </c>
      <c r="O17" s="45">
        <f t="shared" si="1"/>
        <v>2</v>
      </c>
      <c r="P17" s="9"/>
      <c r="Q17" s="9"/>
      <c r="R17" s="9"/>
    </row>
    <row r="18" spans="1:18" x14ac:dyDescent="0.35">
      <c r="A18" t="s">
        <v>89</v>
      </c>
      <c r="B18" t="s">
        <v>417</v>
      </c>
      <c r="C18" t="s">
        <v>114</v>
      </c>
      <c r="D18" s="34" t="s">
        <v>115</v>
      </c>
      <c r="E18" s="19">
        <v>22</v>
      </c>
      <c r="F18" s="5"/>
      <c r="G18" s="5" t="s">
        <v>91</v>
      </c>
      <c r="H18" s="5" t="s">
        <v>93</v>
      </c>
      <c r="I18" s="5"/>
      <c r="J18" s="5"/>
      <c r="K18" s="5"/>
      <c r="L18" s="5"/>
      <c r="M18" s="23">
        <v>44651</v>
      </c>
      <c r="N18" s="21">
        <v>44653</v>
      </c>
      <c r="O18" s="45">
        <f t="shared" si="1"/>
        <v>2</v>
      </c>
      <c r="P18" s="9"/>
      <c r="Q18" s="9"/>
      <c r="R18" s="9"/>
    </row>
    <row r="19" spans="1:18" x14ac:dyDescent="0.35">
      <c r="A19" t="s">
        <v>89</v>
      </c>
      <c r="B19" t="s">
        <v>417</v>
      </c>
      <c r="C19" t="s">
        <v>116</v>
      </c>
      <c r="D19" s="34" t="s">
        <v>117</v>
      </c>
      <c r="E19" s="19">
        <v>22</v>
      </c>
      <c r="F19" s="5"/>
      <c r="G19" s="5"/>
      <c r="H19" s="5"/>
      <c r="I19" s="5" t="s">
        <v>93</v>
      </c>
      <c r="J19" s="5" t="s">
        <v>91</v>
      </c>
      <c r="K19" s="5"/>
      <c r="L19" s="5"/>
      <c r="M19" s="23">
        <v>44651</v>
      </c>
      <c r="N19" s="21">
        <v>44653</v>
      </c>
      <c r="O19" s="45">
        <f t="shared" si="1"/>
        <v>2</v>
      </c>
      <c r="P19" s="9"/>
      <c r="Q19" s="9"/>
      <c r="R19" s="9"/>
    </row>
    <row r="20" spans="1:18" x14ac:dyDescent="0.35">
      <c r="A20" t="s">
        <v>89</v>
      </c>
      <c r="B20" t="s">
        <v>416</v>
      </c>
      <c r="C20" t="s">
        <v>118</v>
      </c>
      <c r="D20" s="34" t="s">
        <v>119</v>
      </c>
      <c r="E20" s="19">
        <v>23</v>
      </c>
      <c r="F20" s="5"/>
      <c r="G20" s="5" t="s">
        <v>93</v>
      </c>
      <c r="H20" s="5"/>
      <c r="I20" s="5" t="s">
        <v>91</v>
      </c>
      <c r="J20" s="5"/>
      <c r="K20" s="5"/>
      <c r="L20" s="5"/>
      <c r="M20" s="21">
        <v>44661</v>
      </c>
      <c r="N20" s="21">
        <v>44672</v>
      </c>
      <c r="O20" s="45">
        <f t="shared" si="1"/>
        <v>11</v>
      </c>
      <c r="P20" s="9"/>
      <c r="Q20" s="9"/>
      <c r="R20" s="9"/>
    </row>
    <row r="21" spans="1:18" x14ac:dyDescent="0.35">
      <c r="A21" t="s">
        <v>89</v>
      </c>
      <c r="B21" t="s">
        <v>418</v>
      </c>
      <c r="C21" t="s">
        <v>120</v>
      </c>
      <c r="D21" s="34" t="s">
        <v>121</v>
      </c>
      <c r="E21" s="19">
        <v>26</v>
      </c>
      <c r="F21" s="5"/>
      <c r="G21" s="5"/>
      <c r="H21" s="5"/>
      <c r="I21" s="5"/>
      <c r="J21" s="5" t="s">
        <v>91</v>
      </c>
      <c r="K21" s="5" t="s">
        <v>93</v>
      </c>
      <c r="L21" s="5"/>
      <c r="M21" s="21">
        <v>44661</v>
      </c>
      <c r="N21" s="21">
        <v>44672</v>
      </c>
      <c r="O21" s="45">
        <f t="shared" si="1"/>
        <v>11</v>
      </c>
      <c r="P21" s="9"/>
      <c r="Q21" s="9"/>
      <c r="R21" s="9"/>
    </row>
    <row r="22" spans="1:18" ht="29" x14ac:dyDescent="0.35">
      <c r="A22" t="s">
        <v>89</v>
      </c>
      <c r="B22" t="s">
        <v>417</v>
      </c>
      <c r="C22" t="s">
        <v>122</v>
      </c>
      <c r="D22" s="34" t="s">
        <v>123</v>
      </c>
      <c r="E22" s="19">
        <v>26</v>
      </c>
      <c r="F22" s="5"/>
      <c r="G22" s="5"/>
      <c r="H22" s="5" t="s">
        <v>91</v>
      </c>
      <c r="I22" s="5"/>
      <c r="J22" s="5" t="s">
        <v>93</v>
      </c>
      <c r="K22" s="5"/>
      <c r="L22" s="5"/>
      <c r="M22" s="21">
        <v>44661</v>
      </c>
      <c r="N22" s="21">
        <v>44672</v>
      </c>
      <c r="O22" s="45">
        <f t="shared" si="1"/>
        <v>11</v>
      </c>
      <c r="P22" s="9"/>
      <c r="Q22" s="9"/>
      <c r="R22" s="9"/>
    </row>
    <row r="23" spans="1:18" x14ac:dyDescent="0.35">
      <c r="A23" t="s">
        <v>89</v>
      </c>
      <c r="B23" t="s">
        <v>417</v>
      </c>
      <c r="C23" t="s">
        <v>124</v>
      </c>
      <c r="D23" s="34" t="s">
        <v>125</v>
      </c>
      <c r="E23" s="19">
        <v>26</v>
      </c>
      <c r="F23" s="5"/>
      <c r="G23" s="5"/>
      <c r="H23" s="5"/>
      <c r="I23" s="5" t="s">
        <v>93</v>
      </c>
      <c r="J23" s="5"/>
      <c r="K23" s="5" t="s">
        <v>91</v>
      </c>
      <c r="L23" s="5"/>
      <c r="M23" s="21">
        <v>44661</v>
      </c>
      <c r="N23" s="21">
        <v>44672</v>
      </c>
      <c r="O23" s="45">
        <f t="shared" si="1"/>
        <v>11</v>
      </c>
      <c r="P23" s="9"/>
      <c r="Q23" s="9"/>
      <c r="R23" s="9"/>
    </row>
    <row r="24" spans="1:18" ht="29" x14ac:dyDescent="0.35">
      <c r="A24" t="s">
        <v>89</v>
      </c>
      <c r="B24" t="s">
        <v>417</v>
      </c>
      <c r="C24" t="s">
        <v>93</v>
      </c>
      <c r="D24" s="34" t="s">
        <v>126</v>
      </c>
      <c r="E24" s="19">
        <v>1</v>
      </c>
      <c r="F24" s="5"/>
      <c r="G24" s="5" t="s">
        <v>93</v>
      </c>
      <c r="H24" s="5" t="s">
        <v>91</v>
      </c>
      <c r="I24" s="5"/>
      <c r="J24" s="5"/>
      <c r="K24" s="5"/>
      <c r="L24" s="5"/>
      <c r="M24" s="21">
        <v>44656</v>
      </c>
      <c r="N24" s="21">
        <v>44669</v>
      </c>
      <c r="O24" s="45">
        <f t="shared" si="1"/>
        <v>13</v>
      </c>
      <c r="P24" s="9"/>
      <c r="Q24" s="9"/>
      <c r="R24" s="9"/>
    </row>
    <row r="25" spans="1:18" x14ac:dyDescent="0.35">
      <c r="A25" t="s">
        <v>89</v>
      </c>
      <c r="B25" t="s">
        <v>417</v>
      </c>
      <c r="C25" t="s">
        <v>127</v>
      </c>
      <c r="D25" s="34" t="s">
        <v>128</v>
      </c>
      <c r="E25" s="19">
        <v>2</v>
      </c>
      <c r="F25" s="5" t="s">
        <v>93</v>
      </c>
      <c r="G25" s="5"/>
      <c r="H25" s="5"/>
      <c r="I25" s="5" t="s">
        <v>91</v>
      </c>
      <c r="J25" s="5"/>
      <c r="K25" s="5"/>
      <c r="L25" s="5"/>
      <c r="M25" s="21">
        <v>44656</v>
      </c>
      <c r="N25" s="21">
        <v>44669</v>
      </c>
      <c r="O25" s="45">
        <f t="shared" si="1"/>
        <v>13</v>
      </c>
      <c r="P25" s="9"/>
      <c r="Q25" s="9"/>
      <c r="R25" s="9"/>
    </row>
    <row r="26" spans="1:18" x14ac:dyDescent="0.35">
      <c r="A26" t="s">
        <v>89</v>
      </c>
      <c r="B26" t="s">
        <v>417</v>
      </c>
      <c r="C26" t="s">
        <v>129</v>
      </c>
      <c r="D26" s="34" t="s">
        <v>130</v>
      </c>
      <c r="E26" s="19">
        <v>3</v>
      </c>
      <c r="F26" s="5"/>
      <c r="G26" s="5"/>
      <c r="H26" s="5" t="s">
        <v>91</v>
      </c>
      <c r="I26" s="5"/>
      <c r="J26" s="5"/>
      <c r="K26" s="5" t="s">
        <v>93</v>
      </c>
      <c r="L26" s="5"/>
      <c r="M26" s="21">
        <v>44667</v>
      </c>
      <c r="N26" s="21">
        <v>44671</v>
      </c>
      <c r="O26" s="45">
        <f t="shared" si="1"/>
        <v>4</v>
      </c>
      <c r="P26" s="9"/>
      <c r="Q26" s="9"/>
      <c r="R26" s="9"/>
    </row>
    <row r="27" spans="1:18" x14ac:dyDescent="0.35">
      <c r="A27" t="s">
        <v>89</v>
      </c>
      <c r="B27" t="s">
        <v>418</v>
      </c>
      <c r="C27" t="s">
        <v>131</v>
      </c>
      <c r="D27" s="34" t="s">
        <v>132</v>
      </c>
      <c r="E27" s="19">
        <v>3</v>
      </c>
      <c r="F27" s="5"/>
      <c r="G27" s="5"/>
      <c r="H27" s="5"/>
      <c r="I27" s="5"/>
      <c r="J27" s="5" t="s">
        <v>91</v>
      </c>
      <c r="K27" s="5" t="s">
        <v>93</v>
      </c>
      <c r="L27" s="5"/>
      <c r="M27" s="21">
        <v>44667</v>
      </c>
      <c r="N27" s="21">
        <v>44671</v>
      </c>
      <c r="O27" s="45">
        <f t="shared" si="1"/>
        <v>4</v>
      </c>
      <c r="P27" s="9"/>
      <c r="Q27" s="9"/>
      <c r="R27" s="9"/>
    </row>
    <row r="28" spans="1:18" x14ac:dyDescent="0.35">
      <c r="A28" t="s">
        <v>89</v>
      </c>
      <c r="B28" t="s">
        <v>417</v>
      </c>
      <c r="C28" t="s">
        <v>133</v>
      </c>
      <c r="D28" s="2" t="s">
        <v>134</v>
      </c>
      <c r="E28" s="19">
        <v>3</v>
      </c>
      <c r="F28" s="5"/>
      <c r="G28" s="5"/>
      <c r="H28" s="5"/>
      <c r="I28" s="5"/>
      <c r="J28" s="5" t="s">
        <v>93</v>
      </c>
      <c r="K28" s="5" t="s">
        <v>91</v>
      </c>
      <c r="L28" s="5"/>
      <c r="M28" s="21">
        <v>44667</v>
      </c>
      <c r="N28" s="21">
        <v>44671</v>
      </c>
      <c r="O28" s="45">
        <f t="shared" si="1"/>
        <v>4</v>
      </c>
      <c r="P28" s="9"/>
      <c r="Q28" s="9"/>
      <c r="R28" s="9"/>
    </row>
    <row r="29" spans="1:18" x14ac:dyDescent="0.35">
      <c r="A29" t="s">
        <v>89</v>
      </c>
      <c r="B29" t="s">
        <v>418</v>
      </c>
      <c r="C29" t="s">
        <v>135</v>
      </c>
      <c r="D29" s="2" t="s">
        <v>136</v>
      </c>
      <c r="E29" s="19">
        <v>3</v>
      </c>
      <c r="F29" s="5" t="s">
        <v>91</v>
      </c>
      <c r="G29" s="5"/>
      <c r="H29" s="5"/>
      <c r="I29" s="5"/>
      <c r="J29" s="5" t="s">
        <v>93</v>
      </c>
      <c r="K29" s="5"/>
      <c r="L29" s="5"/>
      <c r="M29" s="21">
        <v>44667</v>
      </c>
      <c r="N29" s="21">
        <v>44671</v>
      </c>
      <c r="O29" s="45">
        <f t="shared" si="1"/>
        <v>4</v>
      </c>
      <c r="P29" s="9"/>
      <c r="Q29" s="9"/>
      <c r="R29" s="9"/>
    </row>
    <row r="30" spans="1:18" x14ac:dyDescent="0.35">
      <c r="A30" t="s">
        <v>89</v>
      </c>
      <c r="B30" t="s">
        <v>417</v>
      </c>
      <c r="C30" t="s">
        <v>137</v>
      </c>
      <c r="D30" s="2" t="s">
        <v>138</v>
      </c>
      <c r="E30" s="19">
        <v>3</v>
      </c>
      <c r="F30" s="5"/>
      <c r="G30" s="5" t="s">
        <v>91</v>
      </c>
      <c r="H30" s="5"/>
      <c r="I30" s="5" t="s">
        <v>93</v>
      </c>
      <c r="J30" s="5" t="s">
        <v>91</v>
      </c>
      <c r="K30" s="5"/>
      <c r="L30" s="5"/>
      <c r="M30" s="21">
        <v>44667</v>
      </c>
      <c r="N30" s="21">
        <v>44671</v>
      </c>
      <c r="O30" s="45">
        <f t="shared" si="1"/>
        <v>4</v>
      </c>
      <c r="P30" s="9"/>
      <c r="Q30" s="9"/>
      <c r="R30" s="9"/>
    </row>
    <row r="31" spans="1:18" x14ac:dyDescent="0.35">
      <c r="A31" t="s">
        <v>89</v>
      </c>
      <c r="B31" t="s">
        <v>418</v>
      </c>
      <c r="C31" t="s">
        <v>139</v>
      </c>
      <c r="D31" s="34" t="s">
        <v>140</v>
      </c>
      <c r="E31" s="19">
        <v>3</v>
      </c>
      <c r="F31" s="5" t="s">
        <v>91</v>
      </c>
      <c r="G31" s="5"/>
      <c r="H31" s="5" t="s">
        <v>93</v>
      </c>
      <c r="I31" s="5"/>
      <c r="J31" s="5"/>
      <c r="K31" s="5"/>
      <c r="L31" s="5"/>
      <c r="M31" s="21">
        <v>44667</v>
      </c>
      <c r="N31" s="21">
        <v>44671</v>
      </c>
      <c r="O31" s="45">
        <f t="shared" si="1"/>
        <v>4</v>
      </c>
      <c r="P31" s="9"/>
      <c r="Q31" s="9"/>
      <c r="R31" s="9"/>
    </row>
    <row r="32" spans="1:18" x14ac:dyDescent="0.35">
      <c r="A32" t="s">
        <v>89</v>
      </c>
      <c r="B32" t="s">
        <v>416</v>
      </c>
      <c r="C32" t="s">
        <v>141</v>
      </c>
      <c r="D32" s="34" t="s">
        <v>142</v>
      </c>
      <c r="E32" s="19">
        <v>4</v>
      </c>
      <c r="G32" s="5" t="s">
        <v>93</v>
      </c>
      <c r="H32" s="5"/>
      <c r="I32" s="5"/>
      <c r="J32" s="5" t="s">
        <v>91</v>
      </c>
      <c r="K32" s="5"/>
      <c r="L32" s="5"/>
      <c r="M32" s="21">
        <v>44664</v>
      </c>
      <c r="N32" s="21">
        <v>44671</v>
      </c>
      <c r="O32" s="45">
        <f t="shared" si="1"/>
        <v>7</v>
      </c>
      <c r="P32" s="9"/>
      <c r="Q32" s="9"/>
      <c r="R32" s="9"/>
    </row>
    <row r="33" spans="1:16" x14ac:dyDescent="0.35">
      <c r="A33" t="s">
        <v>89</v>
      </c>
      <c r="B33" t="s">
        <v>418</v>
      </c>
      <c r="C33" t="s">
        <v>143</v>
      </c>
      <c r="D33" s="34" t="s">
        <v>144</v>
      </c>
      <c r="E33" s="12">
        <v>4</v>
      </c>
      <c r="H33" t="s">
        <v>91</v>
      </c>
      <c r="J33" s="5" t="s">
        <v>93</v>
      </c>
      <c r="M33" s="21">
        <v>44664</v>
      </c>
      <c r="N33" s="21">
        <v>44671</v>
      </c>
      <c r="O33" s="45">
        <f t="shared" si="1"/>
        <v>7</v>
      </c>
      <c r="P33" s="11"/>
    </row>
    <row r="34" spans="1:16" x14ac:dyDescent="0.35">
      <c r="A34" t="s">
        <v>89</v>
      </c>
      <c r="B34" t="s">
        <v>418</v>
      </c>
      <c r="C34" t="s">
        <v>145</v>
      </c>
      <c r="D34" s="34" t="s">
        <v>146</v>
      </c>
      <c r="E34" s="19">
        <v>5</v>
      </c>
      <c r="F34" t="s">
        <v>93</v>
      </c>
      <c r="H34" t="s">
        <v>91</v>
      </c>
      <c r="J34" s="5"/>
      <c r="M34" s="21">
        <v>44664</v>
      </c>
      <c r="N34" s="21">
        <v>44671</v>
      </c>
      <c r="O34" s="45">
        <f t="shared" si="1"/>
        <v>7</v>
      </c>
      <c r="P34" s="11"/>
    </row>
    <row r="35" spans="1:16" x14ac:dyDescent="0.35">
      <c r="A35" t="s">
        <v>89</v>
      </c>
      <c r="B35" t="s">
        <v>418</v>
      </c>
      <c r="C35" t="s">
        <v>147</v>
      </c>
      <c r="D35" s="34" t="s">
        <v>148</v>
      </c>
      <c r="E35" s="19">
        <v>6</v>
      </c>
      <c r="F35" t="s">
        <v>91</v>
      </c>
      <c r="J35" s="5"/>
      <c r="K35" t="s">
        <v>93</v>
      </c>
      <c r="M35" s="21">
        <v>44664</v>
      </c>
      <c r="N35" s="21">
        <v>44671</v>
      </c>
      <c r="O35" s="45">
        <f t="shared" si="1"/>
        <v>7</v>
      </c>
      <c r="P35" s="11"/>
    </row>
    <row r="36" spans="1:16" x14ac:dyDescent="0.35">
      <c r="A36" t="s">
        <v>89</v>
      </c>
      <c r="B36" t="s">
        <v>417</v>
      </c>
      <c r="C36" t="s">
        <v>149</v>
      </c>
      <c r="D36" s="35" t="s">
        <v>150</v>
      </c>
      <c r="E36" s="19">
        <v>7</v>
      </c>
      <c r="I36" t="s">
        <v>93</v>
      </c>
      <c r="J36" t="s">
        <v>91</v>
      </c>
      <c r="M36" s="21">
        <v>44664</v>
      </c>
      <c r="N36" s="21">
        <v>44671</v>
      </c>
      <c r="O36" s="45">
        <f t="shared" si="1"/>
        <v>7</v>
      </c>
      <c r="P36" s="11"/>
    </row>
    <row r="37" spans="1:16" x14ac:dyDescent="0.35">
      <c r="A37" t="s">
        <v>89</v>
      </c>
      <c r="B37" t="s">
        <v>417</v>
      </c>
      <c r="C37" t="s">
        <v>151</v>
      </c>
      <c r="D37" s="34" t="s">
        <v>152</v>
      </c>
      <c r="E37" s="19">
        <v>25</v>
      </c>
      <c r="G37" t="s">
        <v>93</v>
      </c>
      <c r="H37" t="s">
        <v>91</v>
      </c>
      <c r="M37" s="23">
        <v>44651</v>
      </c>
      <c r="N37" s="21">
        <v>44653</v>
      </c>
      <c r="O37" s="45">
        <f t="shared" si="1"/>
        <v>2</v>
      </c>
      <c r="P37" s="11"/>
    </row>
    <row r="38" spans="1:16" x14ac:dyDescent="0.35">
      <c r="A38" t="s">
        <v>153</v>
      </c>
      <c r="B38" t="s">
        <v>416</v>
      </c>
      <c r="C38" t="s">
        <v>155</v>
      </c>
      <c r="D38" s="34" t="s">
        <v>156</v>
      </c>
      <c r="E38" s="19">
        <v>29</v>
      </c>
      <c r="F38" t="s">
        <v>91</v>
      </c>
      <c r="H38" t="s">
        <v>93</v>
      </c>
      <c r="I38" s="50"/>
      <c r="J38" s="50"/>
      <c r="M38" s="21">
        <v>44670</v>
      </c>
      <c r="N38" s="21">
        <v>44673</v>
      </c>
      <c r="O38" s="45">
        <f t="shared" si="1"/>
        <v>3</v>
      </c>
      <c r="P38" s="11"/>
    </row>
    <row r="39" spans="1:16" x14ac:dyDescent="0.35">
      <c r="A39" t="s">
        <v>153</v>
      </c>
      <c r="B39" t="s">
        <v>416</v>
      </c>
      <c r="C39" t="s">
        <v>157</v>
      </c>
      <c r="D39" s="34" t="s">
        <v>158</v>
      </c>
      <c r="E39" s="19">
        <v>27</v>
      </c>
      <c r="J39" t="s">
        <v>91</v>
      </c>
      <c r="K39" t="s">
        <v>93</v>
      </c>
      <c r="M39" s="21">
        <v>44670</v>
      </c>
      <c r="N39" s="21">
        <v>44673</v>
      </c>
      <c r="O39" s="45">
        <f t="shared" si="1"/>
        <v>3</v>
      </c>
      <c r="P39" s="11"/>
    </row>
    <row r="40" spans="1:16" x14ac:dyDescent="0.35">
      <c r="A40" t="s">
        <v>153</v>
      </c>
      <c r="B40" t="s">
        <v>416</v>
      </c>
      <c r="C40" t="s">
        <v>159</v>
      </c>
      <c r="D40" s="34" t="s">
        <v>160</v>
      </c>
      <c r="E40" s="19">
        <v>23</v>
      </c>
      <c r="F40" t="s">
        <v>93</v>
      </c>
      <c r="G40" t="s">
        <v>91</v>
      </c>
      <c r="H40" t="s">
        <v>93</v>
      </c>
      <c r="M40" s="23">
        <v>44651</v>
      </c>
      <c r="N40" s="21">
        <v>44671</v>
      </c>
      <c r="O40" s="45">
        <f t="shared" si="1"/>
        <v>20</v>
      </c>
      <c r="P40" s="11"/>
    </row>
    <row r="41" spans="1:16" x14ac:dyDescent="0.35">
      <c r="A41" t="s">
        <v>153</v>
      </c>
      <c r="B41" t="s">
        <v>416</v>
      </c>
      <c r="C41" t="s">
        <v>161</v>
      </c>
      <c r="D41" s="34" t="s">
        <v>162</v>
      </c>
      <c r="E41" s="19">
        <v>25</v>
      </c>
      <c r="G41" t="s">
        <v>93</v>
      </c>
      <c r="H41" t="s">
        <v>91</v>
      </c>
      <c r="M41" s="23">
        <v>44651</v>
      </c>
      <c r="N41" s="21">
        <v>44671</v>
      </c>
      <c r="O41" s="45">
        <f t="shared" si="1"/>
        <v>20</v>
      </c>
      <c r="P41" s="11"/>
    </row>
    <row r="42" spans="1:16" x14ac:dyDescent="0.35">
      <c r="A42" t="s">
        <v>153</v>
      </c>
      <c r="B42" t="s">
        <v>416</v>
      </c>
      <c r="C42" t="s">
        <v>163</v>
      </c>
      <c r="D42" s="34" t="s">
        <v>164</v>
      </c>
      <c r="E42" s="12">
        <v>25</v>
      </c>
      <c r="F42" t="s">
        <v>93</v>
      </c>
      <c r="G42" t="s">
        <v>93</v>
      </c>
      <c r="H42" t="s">
        <v>93</v>
      </c>
      <c r="I42" t="s">
        <v>93</v>
      </c>
      <c r="J42" t="s">
        <v>93</v>
      </c>
      <c r="K42" t="s">
        <v>93</v>
      </c>
      <c r="M42" s="23">
        <v>44651</v>
      </c>
      <c r="N42" s="21">
        <v>44671</v>
      </c>
      <c r="O42" s="45">
        <f t="shared" si="1"/>
        <v>20</v>
      </c>
      <c r="P42" s="11"/>
    </row>
    <row r="43" spans="1:16" ht="17.5" customHeight="1" x14ac:dyDescent="0.35">
      <c r="D43" s="34"/>
      <c r="M43" s="23"/>
      <c r="O43" s="45">
        <f t="shared" si="1"/>
        <v>0</v>
      </c>
      <c r="P43" s="11"/>
    </row>
    <row r="44" spans="1:16" ht="17.5" customHeight="1" x14ac:dyDescent="0.35">
      <c r="D44" s="34"/>
      <c r="E44" s="12"/>
      <c r="M44" s="23"/>
      <c r="O44" s="45">
        <f t="shared" si="1"/>
        <v>0</v>
      </c>
      <c r="P44" s="11"/>
    </row>
    <row r="45" spans="1:16" ht="21.75" customHeight="1" x14ac:dyDescent="0.35">
      <c r="D45" s="34"/>
      <c r="E45" s="12"/>
      <c r="M45" s="23"/>
      <c r="O45" s="45">
        <f t="shared" ref="O45:O46" si="2">N45-M45</f>
        <v>0</v>
      </c>
    </row>
    <row r="46" spans="1:16" x14ac:dyDescent="0.35">
      <c r="D46" s="34"/>
      <c r="E46" s="12"/>
      <c r="M46" s="23"/>
      <c r="O46" s="45">
        <f t="shared" si="2"/>
        <v>0</v>
      </c>
    </row>
    <row r="47" spans="1:16" x14ac:dyDescent="0.35">
      <c r="E47" s="12"/>
    </row>
    <row r="48" spans="1:16" x14ac:dyDescent="0.35">
      <c r="E48" s="12"/>
    </row>
    <row r="49" spans="4:11" x14ac:dyDescent="0.35">
      <c r="D49" s="34"/>
      <c r="E49" s="12"/>
    </row>
    <row r="50" spans="4:11" x14ac:dyDescent="0.35">
      <c r="D50" s="34"/>
      <c r="E50" s="12"/>
    </row>
    <row r="51" spans="4:11" x14ac:dyDescent="0.35">
      <c r="D51" s="34"/>
      <c r="E51" s="12"/>
    </row>
    <row r="52" spans="4:11" x14ac:dyDescent="0.35">
      <c r="D52" s="34"/>
      <c r="E52" s="12"/>
    </row>
    <row r="53" spans="4:11" x14ac:dyDescent="0.35">
      <c r="D53" s="35"/>
      <c r="E53" s="12"/>
    </row>
    <row r="54" spans="4:11" ht="30.75" customHeight="1" x14ac:dyDescent="0.35">
      <c r="D54" s="35"/>
      <c r="E54" s="12"/>
      <c r="F54" s="20" t="str">
        <f t="shared" ref="F54:K54" si="3">LEFT(F5,8)</f>
        <v>MayurKum</v>
      </c>
      <c r="G54" s="20" t="str">
        <f t="shared" si="3"/>
        <v xml:space="preserve">Prajwal </v>
      </c>
      <c r="H54" s="20" t="str">
        <f t="shared" si="3"/>
        <v>Anusha A</v>
      </c>
      <c r="I54" s="20" t="str">
        <f t="shared" si="3"/>
        <v>Jigeesha</v>
      </c>
      <c r="J54" s="20" t="str">
        <f t="shared" si="3"/>
        <v>Cathleen</v>
      </c>
      <c r="K54" s="20" t="str">
        <f t="shared" si="3"/>
        <v>Chaitany</v>
      </c>
    </row>
    <row r="55" spans="4:11" x14ac:dyDescent="0.35">
      <c r="D55" s="35"/>
      <c r="E55" s="12" t="s">
        <v>93</v>
      </c>
      <c r="F55">
        <f t="shared" ref="F55:K58" si="4">COUNTIF(F$7:F$47,$E55)</f>
        <v>7</v>
      </c>
      <c r="G55">
        <f t="shared" si="4"/>
        <v>9</v>
      </c>
      <c r="H55">
        <f t="shared" si="4"/>
        <v>10</v>
      </c>
      <c r="I55">
        <f t="shared" si="4"/>
        <v>7</v>
      </c>
      <c r="J55">
        <f t="shared" si="4"/>
        <v>7</v>
      </c>
      <c r="K55">
        <f t="shared" si="4"/>
        <v>7</v>
      </c>
    </row>
    <row r="56" spans="4:11" ht="16.5" customHeight="1" x14ac:dyDescent="0.35">
      <c r="D56" s="35"/>
      <c r="E56" s="12" t="s">
        <v>91</v>
      </c>
      <c r="F56">
        <f t="shared" si="4"/>
        <v>6</v>
      </c>
      <c r="G56">
        <f t="shared" si="4"/>
        <v>4</v>
      </c>
      <c r="H56">
        <f t="shared" si="4"/>
        <v>8</v>
      </c>
      <c r="I56">
        <f t="shared" si="4"/>
        <v>4</v>
      </c>
      <c r="J56">
        <f t="shared" si="4"/>
        <v>8</v>
      </c>
      <c r="K56">
        <f t="shared" si="4"/>
        <v>5</v>
      </c>
    </row>
    <row r="57" spans="4:11" x14ac:dyDescent="0.35">
      <c r="D57" s="35"/>
      <c r="E57" s="19" t="s">
        <v>96</v>
      </c>
      <c r="F57">
        <f t="shared" si="4"/>
        <v>0</v>
      </c>
      <c r="G57">
        <f t="shared" si="4"/>
        <v>0</v>
      </c>
      <c r="H57">
        <f t="shared" si="4"/>
        <v>0</v>
      </c>
      <c r="I57">
        <f t="shared" si="4"/>
        <v>0</v>
      </c>
      <c r="J57">
        <f t="shared" si="4"/>
        <v>0</v>
      </c>
      <c r="K57">
        <f t="shared" si="4"/>
        <v>0</v>
      </c>
    </row>
    <row r="58" spans="4:11" x14ac:dyDescent="0.35">
      <c r="D58" s="35"/>
      <c r="E58" s="19" t="s">
        <v>108</v>
      </c>
      <c r="F58">
        <f t="shared" si="4"/>
        <v>0</v>
      </c>
      <c r="G58">
        <f t="shared" si="4"/>
        <v>0</v>
      </c>
      <c r="H58">
        <f t="shared" si="4"/>
        <v>0</v>
      </c>
      <c r="I58">
        <f t="shared" si="4"/>
        <v>0</v>
      </c>
      <c r="J58">
        <f t="shared" si="4"/>
        <v>0</v>
      </c>
      <c r="K58">
        <f t="shared" si="4"/>
        <v>0</v>
      </c>
    </row>
    <row r="59" spans="4:11" x14ac:dyDescent="0.35">
      <c r="D59" s="35"/>
    </row>
    <row r="60" spans="4:11" ht="27.65" customHeight="1" x14ac:dyDescent="0.35">
      <c r="F60" s="20" t="str">
        <f>F54</f>
        <v>MayurKum</v>
      </c>
      <c r="G60" s="20" t="str">
        <f t="shared" ref="G60:J60" si="5">G54</f>
        <v xml:space="preserve">Prajwal </v>
      </c>
      <c r="H60" s="20" t="str">
        <f t="shared" si="5"/>
        <v>Anusha A</v>
      </c>
      <c r="I60" s="20" t="str">
        <f t="shared" si="5"/>
        <v>Jigeesha</v>
      </c>
      <c r="J60" s="20" t="str">
        <f t="shared" si="5"/>
        <v>Cathleen</v>
      </c>
      <c r="K60" s="20" t="str">
        <f>K54</f>
        <v>Chaitany</v>
      </c>
    </row>
    <row r="61" spans="4:11" x14ac:dyDescent="0.35">
      <c r="D61" s="12"/>
    </row>
    <row r="62" spans="4:11" x14ac:dyDescent="0.35">
      <c r="D62" s="19"/>
    </row>
  </sheetData>
  <sortState xmlns:xlrd2="http://schemas.microsoft.com/office/spreadsheetml/2017/richdata2" ref="A33:N56">
    <sortCondition ref="A33:A56"/>
  </sortState>
  <mergeCells count="1">
    <mergeCell ref="A5:B5"/>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681E-6882-4AE4-BEB7-D0A66891DFD7}">
  <dimension ref="A1:X126"/>
  <sheetViews>
    <sheetView zoomScale="96" zoomScaleNormal="96" workbookViewId="0">
      <pane ySplit="6" topLeftCell="A7" activePane="bottomLeft" state="frozen"/>
      <selection pane="bottomLeft" activeCell="C8" sqref="C8"/>
    </sheetView>
  </sheetViews>
  <sheetFormatPr defaultColWidth="8.81640625" defaultRowHeight="14.5" x14ac:dyDescent="0.35"/>
  <cols>
    <col min="1" max="2" width="6.26953125" customWidth="1"/>
    <col min="3" max="3" width="44.1796875" style="2" customWidth="1"/>
    <col min="4" max="4" width="54.7265625" style="2" customWidth="1"/>
    <col min="5" max="5" width="29" style="2" customWidth="1"/>
    <col min="6" max="6" width="9.1796875" style="13" customWidth="1"/>
    <col min="7" max="7" width="7.453125" style="13" customWidth="1"/>
    <col min="8" max="8" width="9.7265625" style="13" customWidth="1"/>
    <col min="9" max="9" width="10.26953125" style="13" customWidth="1"/>
    <col min="10" max="11" width="6.453125" style="13" customWidth="1"/>
    <col min="12" max="12" width="11.453125" style="13" customWidth="1"/>
    <col min="13" max="14" width="13.1796875" style="22" customWidth="1"/>
    <col min="15" max="15" width="15.54296875" style="13" customWidth="1"/>
    <col min="16" max="16" width="16.453125" style="13" customWidth="1"/>
    <col min="17" max="24" width="0" hidden="1" customWidth="1"/>
  </cols>
  <sheetData>
    <row r="1" spans="1:24" x14ac:dyDescent="0.35">
      <c r="A1" s="1" t="s">
        <v>66</v>
      </c>
      <c r="B1" s="1"/>
    </row>
    <row r="2" spans="1:24" ht="2.25" customHeight="1" x14ac:dyDescent="0.35"/>
    <row r="3" spans="1:24" hidden="1" x14ac:dyDescent="0.35">
      <c r="A3" s="1" t="s">
        <v>67</v>
      </c>
      <c r="B3" s="1"/>
      <c r="D3" s="2" t="s">
        <v>68</v>
      </c>
      <c r="E3" s="19" t="s">
        <v>69</v>
      </c>
      <c r="F3" s="13" t="s">
        <v>70</v>
      </c>
    </row>
    <row r="4" spans="1:24" hidden="1" x14ac:dyDescent="0.35">
      <c r="A4" s="1" t="s">
        <v>71</v>
      </c>
      <c r="B4" s="1"/>
      <c r="D4" s="11">
        <v>44091</v>
      </c>
      <c r="E4">
        <v>3</v>
      </c>
      <c r="F4" s="13">
        <v>2</v>
      </c>
    </row>
    <row r="5" spans="1:24" ht="60" customHeight="1" x14ac:dyDescent="0.35">
      <c r="A5" s="55"/>
      <c r="B5" s="55"/>
      <c r="C5" s="55"/>
      <c r="D5" s="6"/>
      <c r="E5" s="6"/>
      <c r="F5" s="32" t="s">
        <v>72</v>
      </c>
      <c r="G5" s="32" t="s">
        <v>165</v>
      </c>
      <c r="H5" s="32" t="s">
        <v>166</v>
      </c>
      <c r="I5" s="32" t="s">
        <v>75</v>
      </c>
      <c r="J5" s="32" t="s">
        <v>76</v>
      </c>
      <c r="K5" s="32" t="s">
        <v>167</v>
      </c>
      <c r="L5" s="32"/>
      <c r="M5" s="32"/>
      <c r="N5" s="32"/>
      <c r="O5" s="32"/>
      <c r="P5" s="32"/>
      <c r="Q5" s="32"/>
      <c r="R5" s="32" t="s">
        <v>72</v>
      </c>
      <c r="S5" s="32" t="s">
        <v>165</v>
      </c>
      <c r="T5" s="32" t="s">
        <v>166</v>
      </c>
      <c r="U5" s="32" t="s">
        <v>75</v>
      </c>
      <c r="V5" s="32" t="s">
        <v>76</v>
      </c>
      <c r="W5" s="32" t="s">
        <v>167</v>
      </c>
      <c r="X5" s="32"/>
    </row>
    <row r="7" spans="1:24" s="30" customFormat="1" ht="52.5" customHeight="1" x14ac:dyDescent="0.35">
      <c r="A7" s="27" t="s">
        <v>79</v>
      </c>
      <c r="B7" s="27" t="s">
        <v>168</v>
      </c>
      <c r="C7" s="27" t="s">
        <v>169</v>
      </c>
      <c r="D7" s="27" t="s">
        <v>170</v>
      </c>
      <c r="E7" s="27" t="s">
        <v>171</v>
      </c>
      <c r="F7" s="27" t="s">
        <v>172</v>
      </c>
      <c r="G7" s="27" t="str">
        <f>LEFT(G5,8)</f>
        <v xml:space="preserve">Prajwal </v>
      </c>
      <c r="H7" s="27" t="str">
        <f>LEFT(H5,8)</f>
        <v>Anusha A</v>
      </c>
      <c r="I7" s="27" t="str">
        <f>LEFT(I5,8)</f>
        <v>Jigeesha</v>
      </c>
      <c r="J7" s="27" t="str">
        <f>LEFT(J5,8)</f>
        <v>Cathleen</v>
      </c>
      <c r="K7" s="27" t="str">
        <f>LEFT(K5,8)</f>
        <v>Chaitany</v>
      </c>
      <c r="L7" s="27" t="s">
        <v>83</v>
      </c>
      <c r="M7" s="28" t="s">
        <v>84</v>
      </c>
      <c r="N7" s="28" t="s">
        <v>173</v>
      </c>
      <c r="O7" s="27" t="s">
        <v>86</v>
      </c>
      <c r="P7" s="27" t="s">
        <v>88</v>
      </c>
      <c r="Q7" s="56" t="s">
        <v>174</v>
      </c>
      <c r="R7" s="57"/>
      <c r="S7" s="57"/>
      <c r="T7" s="57"/>
      <c r="U7" s="58"/>
    </row>
    <row r="8" spans="1:24" x14ac:dyDescent="0.35">
      <c r="A8" t="s">
        <v>91</v>
      </c>
      <c r="B8">
        <v>1.1000000000000001</v>
      </c>
      <c r="C8" s="2" t="str">
        <f>VLOOKUP(A8,'RACI Deliverables'!$C$7:$D$44,2,FALSE)</f>
        <v>Letter of Transmittal</v>
      </c>
      <c r="D8" s="5" t="s">
        <v>175</v>
      </c>
      <c r="E8" s="5" t="s">
        <v>176</v>
      </c>
      <c r="F8" s="10" t="str">
        <f>IF(VLOOKUP(A8,'RACI Deliverables'!$C$7:$K$44,4,FALSE)="","",VLOOKUP(A8,'RACI Deliverables'!$C$7:$K$44,4,FALSE))</f>
        <v>R</v>
      </c>
      <c r="G8" s="10" t="str">
        <f>IF(VLOOKUP(A8,'RACI Deliverables'!$C$7:$K$44,5,FALSE)="","",VLOOKUP(A8,'RACI Deliverables'!$C$7:$K$44,5,FALSE))</f>
        <v/>
      </c>
      <c r="H8" s="10" t="str">
        <f>IF(VLOOKUP(A8,'RACI Deliverables'!$C$7:$K$44,6,FALSE)="","",VLOOKUP(A8,'RACI Deliverables'!$C$7:$K$44,6,FALSE))</f>
        <v>A</v>
      </c>
      <c r="I8" s="10" t="str">
        <f>IF(VLOOKUP(A8,'RACI Deliverables'!$C$7:$K$44,7,FALSE)="","",VLOOKUP(A8,'RACI Deliverables'!$C$7:$K$44,7,FALSE))</f>
        <v/>
      </c>
      <c r="J8" s="10" t="str">
        <f>IF(VLOOKUP(A8,'RACI Deliverables'!$C$7:$K$44,8,FALSE)="","",VLOOKUP(A8,'RACI Deliverables'!$C$7:$K$44,8,FALSE))</f>
        <v/>
      </c>
      <c r="K8" s="10" t="str">
        <f>IF(VLOOKUP(A8,'RACI Deliverables'!$C$7:$K$44,9,FALSE)="","",VLOOKUP(A8,'RACI Deliverables'!$C$7:$K$44,9,FALSE))</f>
        <v/>
      </c>
      <c r="L8" s="25">
        <f>VLOOKUP(A8,'RACI Deliverables'!$C$7:$O$44,11,FALSE)</f>
        <v>44645</v>
      </c>
      <c r="M8" s="25">
        <f>VLOOKUP(A8,'RACI Deliverables'!$C$7:$O$44,12,FALSE)</f>
        <v>44646</v>
      </c>
      <c r="N8">
        <f>M8-L8</f>
        <v>1</v>
      </c>
      <c r="O8" s="51"/>
      <c r="P8" s="51"/>
      <c r="Q8" s="53"/>
      <c r="R8" s="3"/>
      <c r="S8" s="3"/>
      <c r="T8" s="3"/>
      <c r="U8" s="3"/>
    </row>
    <row r="9" spans="1:24" x14ac:dyDescent="0.35">
      <c r="A9" t="s">
        <v>91</v>
      </c>
      <c r="B9">
        <v>1.2</v>
      </c>
      <c r="C9" s="2" t="str">
        <f>VLOOKUP(A9,'RACI Deliverables'!$C$7:$D$44,2,FALSE)</f>
        <v>Letter of Transmittal</v>
      </c>
      <c r="D9" s="5" t="s">
        <v>175</v>
      </c>
      <c r="E9" s="5" t="s">
        <v>177</v>
      </c>
      <c r="F9" s="10" t="str">
        <f>IF(VLOOKUP(A9,'RACI Deliverables'!$C$7:$K$44,4,FALSE)="","",VLOOKUP(A9,'RACI Deliverables'!$C$7:$K$44,4,FALSE))</f>
        <v>R</v>
      </c>
      <c r="G9" s="10" t="str">
        <f>IF(VLOOKUP(A9,'RACI Deliverables'!$C$7:$K$44,5,FALSE)="","",VLOOKUP(A9,'RACI Deliverables'!$C$7:$K$44,5,FALSE))</f>
        <v/>
      </c>
      <c r="H9" s="10" t="str">
        <f>IF(VLOOKUP(A9,'RACI Deliverables'!$C$7:$K$44,6,FALSE)="","",VLOOKUP(A9,'RACI Deliverables'!$C$7:$K$44,6,FALSE))</f>
        <v>A</v>
      </c>
      <c r="I9" s="10" t="str">
        <f>IF(VLOOKUP(A9,'RACI Deliverables'!$C$7:$K$44,7,FALSE)="","",VLOOKUP(A9,'RACI Deliverables'!$C$7:$K$44,7,FALSE))</f>
        <v/>
      </c>
      <c r="J9" s="10" t="str">
        <f>IF(VLOOKUP(A9,'RACI Deliverables'!$C$7:$K$44,8,FALSE)="","",VLOOKUP(A9,'RACI Deliverables'!$C$7:$K$44,8,FALSE))</f>
        <v/>
      </c>
      <c r="K9" s="10" t="str">
        <f>IF(VLOOKUP(A9,'RACI Deliverables'!$C$7:$K$44,9,FALSE)="","",VLOOKUP(A9,'RACI Deliverables'!$C$7:$K$44,9,FALSE))</f>
        <v/>
      </c>
      <c r="L9" s="25">
        <f>VLOOKUP(A9,'RACI Deliverables'!$C$7:$O$44,11,FALSE)</f>
        <v>44645</v>
      </c>
      <c r="M9" s="25">
        <f>VLOOKUP(A9,'RACI Deliverables'!$C$7:$O$44,12,FALSE)</f>
        <v>44646</v>
      </c>
      <c r="N9">
        <f>M9-L9</f>
        <v>1</v>
      </c>
      <c r="O9" s="51"/>
      <c r="P9" s="51"/>
      <c r="Q9" s="53"/>
      <c r="R9" s="3"/>
      <c r="S9" s="3"/>
      <c r="T9" s="3"/>
      <c r="U9" s="3"/>
    </row>
    <row r="10" spans="1:24" x14ac:dyDescent="0.35">
      <c r="A10" t="s">
        <v>94</v>
      </c>
      <c r="B10">
        <v>2.1</v>
      </c>
      <c r="C10" s="2" t="str">
        <f>VLOOKUP(A10,'RACI Deliverables'!$C$7:$D$44,2,FALSE)</f>
        <v>Cover Page</v>
      </c>
      <c r="D10" s="5" t="s">
        <v>178</v>
      </c>
      <c r="E10" s="5" t="s">
        <v>176</v>
      </c>
      <c r="F10" s="10" t="str">
        <f>IF(VLOOKUP(A10,'RACI Deliverables'!$C$7:$K$44,4,FALSE)="","",VLOOKUP(A10,'RACI Deliverables'!$C$7:$K$44,4,FALSE))</f>
        <v/>
      </c>
      <c r="G10" s="10" t="str">
        <f>IF(VLOOKUP(A10,'RACI Deliverables'!$C$7:$K$44,5,FALSE)="","",VLOOKUP(A10,'RACI Deliverables'!$C$7:$K$44,5,FALSE))</f>
        <v/>
      </c>
      <c r="H10" s="10" t="str">
        <f>IF(VLOOKUP(A10,'RACI Deliverables'!$C$7:$K$44,6,FALSE)="","",VLOOKUP(A10,'RACI Deliverables'!$C$7:$K$44,6,FALSE))</f>
        <v>R</v>
      </c>
      <c r="I10" s="10" t="str">
        <f>IF(VLOOKUP(A10,'RACI Deliverables'!$C$7:$K$44,7,FALSE)="","",VLOOKUP(A10,'RACI Deliverables'!$C$7:$K$44,7,FALSE))</f>
        <v>A</v>
      </c>
      <c r="J10" s="10" t="str">
        <f>IF(VLOOKUP(A10,'RACI Deliverables'!$C$7:$K$44,8,FALSE)="","",VLOOKUP(A10,'RACI Deliverables'!$C$7:$K$44,8,FALSE))</f>
        <v/>
      </c>
      <c r="K10" s="10" t="str">
        <f>IF(VLOOKUP(A10,'RACI Deliverables'!$C$7:$K$44,9,FALSE)="","",VLOOKUP(A10,'RACI Deliverables'!$C$7:$K$44,9,FALSE))</f>
        <v/>
      </c>
      <c r="L10" s="25">
        <f>VLOOKUP(A10,'RACI Deliverables'!$C$7:$O$44,11,FALSE)</f>
        <v>44645</v>
      </c>
      <c r="M10" s="25">
        <f>VLOOKUP(A10,'RACI Deliverables'!$C$7:$O$44,12,FALSE)</f>
        <v>44646</v>
      </c>
      <c r="N10">
        <f t="shared" ref="N10:N98" si="0">M10-L10</f>
        <v>1</v>
      </c>
      <c r="O10" s="51"/>
      <c r="P10" s="51"/>
      <c r="Q10" s="3" t="s">
        <v>93</v>
      </c>
      <c r="R10" s="3" t="s">
        <v>96</v>
      </c>
      <c r="S10" s="3" t="s">
        <v>96</v>
      </c>
      <c r="T10" s="3"/>
      <c r="U10" s="3"/>
    </row>
    <row r="11" spans="1:24" x14ac:dyDescent="0.35">
      <c r="A11" t="s">
        <v>94</v>
      </c>
      <c r="B11">
        <v>2.2000000000000002</v>
      </c>
      <c r="C11" s="2" t="str">
        <f>VLOOKUP(A11,'RACI Deliverables'!$C$7:$D$44,2,FALSE)</f>
        <v>Cover Page</v>
      </c>
      <c r="D11" s="5" t="s">
        <v>178</v>
      </c>
      <c r="E11" s="5" t="s">
        <v>177</v>
      </c>
      <c r="F11" s="10" t="str">
        <f>IF(VLOOKUP(A11,'RACI Deliverables'!$C$7:$K$44,4,FALSE)="","",VLOOKUP(A11,'RACI Deliverables'!$C$7:$K$44,4,FALSE))</f>
        <v/>
      </c>
      <c r="G11" s="10" t="str">
        <f>IF(VLOOKUP(A11,'RACI Deliverables'!$C$7:$K$44,5,FALSE)="","",VLOOKUP(A11,'RACI Deliverables'!$C$7:$K$44,5,FALSE))</f>
        <v/>
      </c>
      <c r="H11" s="10" t="str">
        <f>IF(VLOOKUP(A11,'RACI Deliverables'!$C$7:$K$44,6,FALSE)="","",VLOOKUP(A11,'RACI Deliverables'!$C$7:$K$44,6,FALSE))</f>
        <v>R</v>
      </c>
      <c r="I11" s="10" t="str">
        <f>IF(VLOOKUP(A11,'RACI Deliverables'!$C$7:$K$44,7,FALSE)="","",VLOOKUP(A11,'RACI Deliverables'!$C$7:$K$44,7,FALSE))</f>
        <v>A</v>
      </c>
      <c r="J11" s="10" t="str">
        <f>IF(VLOOKUP(A11,'RACI Deliverables'!$C$7:$K$44,8,FALSE)="","",VLOOKUP(A11,'RACI Deliverables'!$C$7:$K$44,8,FALSE))</f>
        <v/>
      </c>
      <c r="K11" s="10" t="str">
        <f>IF(VLOOKUP(A11,'RACI Deliverables'!$C$7:$K$44,9,FALSE)="","",VLOOKUP(A11,'RACI Deliverables'!$C$7:$K$44,9,FALSE))</f>
        <v/>
      </c>
      <c r="L11" s="25">
        <f>VLOOKUP(A11,'RACI Deliverables'!$C$7:$O$44,11,FALSE)</f>
        <v>44645</v>
      </c>
      <c r="M11" s="25">
        <f>VLOOKUP(A11,'RACI Deliverables'!$C$7:$O$44,12,FALSE)</f>
        <v>44646</v>
      </c>
      <c r="N11">
        <f t="shared" si="0"/>
        <v>1</v>
      </c>
      <c r="O11" s="51"/>
      <c r="P11" s="51"/>
      <c r="Q11" s="10"/>
      <c r="R11" s="10"/>
      <c r="S11" s="10"/>
      <c r="T11" s="10"/>
      <c r="U11" s="10"/>
    </row>
    <row r="12" spans="1:24" x14ac:dyDescent="0.35">
      <c r="A12" t="s">
        <v>96</v>
      </c>
      <c r="B12">
        <v>3.1</v>
      </c>
      <c r="C12" s="2" t="str">
        <f>VLOOKUP(A12,'RACI Deliverables'!$C$7:$D$44,2,FALSE)</f>
        <v>Page Headers, Footers and Numbering</v>
      </c>
      <c r="D12" s="5" t="s">
        <v>179</v>
      </c>
      <c r="E12" s="5" t="s">
        <v>176</v>
      </c>
      <c r="F12" s="10" t="str">
        <f>IF(VLOOKUP(A12,'RACI Deliverables'!$C$7:$K$44,4,FALSE)="","",VLOOKUP(A12,'RACI Deliverables'!$C$7:$K$44,4,FALSE))</f>
        <v>A</v>
      </c>
      <c r="G12" s="10" t="str">
        <f>IF(VLOOKUP(A12,'RACI Deliverables'!$C$7:$K$44,5,FALSE)="","",VLOOKUP(A12,'RACI Deliverables'!$C$7:$K$44,5,FALSE))</f>
        <v>R</v>
      </c>
      <c r="H12" s="10" t="str">
        <f>IF(VLOOKUP(A12,'RACI Deliverables'!$C$7:$K$44,6,FALSE)="","",VLOOKUP(A12,'RACI Deliverables'!$C$7:$K$44,6,FALSE))</f>
        <v/>
      </c>
      <c r="I12" s="10" t="str">
        <f>IF(VLOOKUP(A12,'RACI Deliverables'!$C$7:$K$44,7,FALSE)="","",VLOOKUP(A12,'RACI Deliverables'!$C$7:$K$44,7,FALSE))</f>
        <v/>
      </c>
      <c r="J12" s="10" t="str">
        <f>IF(VLOOKUP(A12,'RACI Deliverables'!$C$7:$K$44,8,FALSE)="","",VLOOKUP(A12,'RACI Deliverables'!$C$7:$K$44,8,FALSE))</f>
        <v/>
      </c>
      <c r="K12" s="10" t="str">
        <f>IF(VLOOKUP(A12,'RACI Deliverables'!$C$7:$K$44,9,FALSE)="","",VLOOKUP(A12,'RACI Deliverables'!$C$7:$K$44,9,FALSE))</f>
        <v/>
      </c>
      <c r="L12" s="25">
        <f>VLOOKUP(A12,'RACI Deliverables'!$C$7:$O$44,11,FALSE)</f>
        <v>44645</v>
      </c>
      <c r="M12" s="25">
        <f>VLOOKUP(A12,'RACI Deliverables'!$C$7:$O$44,12,FALSE)</f>
        <v>44646</v>
      </c>
      <c r="N12">
        <f t="shared" si="0"/>
        <v>1</v>
      </c>
      <c r="O12" s="51"/>
      <c r="P12" s="51"/>
      <c r="Q12" s="10"/>
      <c r="R12" s="10"/>
      <c r="S12" s="10"/>
      <c r="T12" s="10"/>
      <c r="U12" s="10"/>
    </row>
    <row r="13" spans="1:24" x14ac:dyDescent="0.35">
      <c r="A13" t="s">
        <v>96</v>
      </c>
      <c r="B13">
        <v>3.2</v>
      </c>
      <c r="C13" s="2" t="str">
        <f>VLOOKUP(A13,'RACI Deliverables'!$C$7:$D$44,2,FALSE)</f>
        <v>Page Headers, Footers and Numbering</v>
      </c>
      <c r="D13" s="5" t="s">
        <v>180</v>
      </c>
      <c r="E13" s="5" t="s">
        <v>177</v>
      </c>
      <c r="F13" s="10" t="str">
        <f>IF(VLOOKUP(A13,'RACI Deliverables'!$C$7:$K$44,4,FALSE)="","",VLOOKUP(A13,'RACI Deliverables'!$C$7:$K$44,4,FALSE))</f>
        <v>A</v>
      </c>
      <c r="G13" s="10" t="str">
        <f>IF(VLOOKUP(A13,'RACI Deliverables'!$C$7:$K$44,5,FALSE)="","",VLOOKUP(A13,'RACI Deliverables'!$C$7:$K$44,5,FALSE))</f>
        <v>R</v>
      </c>
      <c r="H13" s="10" t="str">
        <f>IF(VLOOKUP(A13,'RACI Deliverables'!$C$7:$K$44,6,FALSE)="","",VLOOKUP(A13,'RACI Deliverables'!$C$7:$K$44,6,FALSE))</f>
        <v/>
      </c>
      <c r="I13" s="10" t="str">
        <f>IF(VLOOKUP(A13,'RACI Deliverables'!$C$7:$K$44,7,FALSE)="","",VLOOKUP(A13,'RACI Deliverables'!$C$7:$K$44,7,FALSE))</f>
        <v/>
      </c>
      <c r="J13" s="10" t="str">
        <f>IF(VLOOKUP(A13,'RACI Deliverables'!$C$7:$K$44,8,FALSE)="","",VLOOKUP(A13,'RACI Deliverables'!$C$7:$K$44,8,FALSE))</f>
        <v/>
      </c>
      <c r="K13" s="10" t="str">
        <f>IF(VLOOKUP(A13,'RACI Deliverables'!$C$7:$K$44,9,FALSE)="","",VLOOKUP(A13,'RACI Deliverables'!$C$7:$K$44,9,FALSE))</f>
        <v/>
      </c>
      <c r="L13" s="25">
        <f>VLOOKUP(A13,'RACI Deliverables'!$C$7:$O$44,11,FALSE)</f>
        <v>44645</v>
      </c>
      <c r="M13" s="25">
        <f>VLOOKUP(A13,'RACI Deliverables'!$C$7:$O$44,12,FALSE)</f>
        <v>44646</v>
      </c>
      <c r="N13">
        <f t="shared" si="0"/>
        <v>1</v>
      </c>
      <c r="O13" s="51"/>
      <c r="P13" s="51"/>
      <c r="Q13" s="10"/>
      <c r="R13" s="10"/>
      <c r="S13" s="10"/>
      <c r="T13" s="10"/>
      <c r="U13" s="10"/>
    </row>
    <row r="14" spans="1:24" x14ac:dyDescent="0.35">
      <c r="A14" t="s">
        <v>98</v>
      </c>
      <c r="B14">
        <v>4.0999999999999996</v>
      </c>
      <c r="C14" s="2" t="str">
        <f>VLOOKUP(A14,'RACI Deliverables'!$C$7:$D$44,2,FALSE)</f>
        <v>TOC</v>
      </c>
      <c r="D14" s="5" t="s">
        <v>181</v>
      </c>
      <c r="E14" s="5" t="s">
        <v>182</v>
      </c>
      <c r="F14" s="10" t="str">
        <f>IF(VLOOKUP(A14,'RACI Deliverables'!$C$7:$K$44,4,FALSE)="","",VLOOKUP(A14,'RACI Deliverables'!$C$7:$K$44,4,FALSE))</f>
        <v/>
      </c>
      <c r="G14" s="10" t="str">
        <f>IF(VLOOKUP(A14,'RACI Deliverables'!$C$7:$K$44,5,FALSE)="","",VLOOKUP(A14,'RACI Deliverables'!$C$7:$K$44,5,FALSE))</f>
        <v/>
      </c>
      <c r="H14" s="10" t="str">
        <f>IF(VLOOKUP(A14,'RACI Deliverables'!$C$7:$K$44,6,FALSE)="","",VLOOKUP(A14,'RACI Deliverables'!$C$7:$K$44,6,FALSE))</f>
        <v/>
      </c>
      <c r="I14" s="10" t="str">
        <f>IF(VLOOKUP(A14,'RACI Deliverables'!$C$7:$K$44,7,FALSE)="","",VLOOKUP(A14,'RACI Deliverables'!$C$7:$K$44,7,FALSE))</f>
        <v>R</v>
      </c>
      <c r="J14" s="10" t="str">
        <f>IF(VLOOKUP(A14,'RACI Deliverables'!$C$7:$K$44,8,FALSE)="","",VLOOKUP(A14,'RACI Deliverables'!$C$7:$K$44,8,FALSE))</f>
        <v>A</v>
      </c>
      <c r="K14" s="10" t="str">
        <f>IF(VLOOKUP(A14,'RACI Deliverables'!$C$7:$K$44,9,FALSE)="","",VLOOKUP(A14,'RACI Deliverables'!$C$7:$K$44,9,FALSE))</f>
        <v/>
      </c>
      <c r="L14" s="25">
        <f>VLOOKUP(A14,'RACI Deliverables'!$C$7:$O$44,11,FALSE)</f>
        <v>44645</v>
      </c>
      <c r="M14" s="25">
        <f>VLOOKUP(A14,'RACI Deliverables'!$C$7:$O$44,12,FALSE)</f>
        <v>44646</v>
      </c>
      <c r="N14">
        <f t="shared" si="0"/>
        <v>1</v>
      </c>
      <c r="O14" s="51"/>
      <c r="P14" s="51"/>
      <c r="Q14" s="10"/>
      <c r="R14" s="10"/>
      <c r="S14" s="10"/>
      <c r="T14" s="10"/>
      <c r="U14" s="10"/>
    </row>
    <row r="15" spans="1:24" x14ac:dyDescent="0.35">
      <c r="A15" t="s">
        <v>100</v>
      </c>
      <c r="B15">
        <v>5.0999999999999996</v>
      </c>
      <c r="C15" s="2" t="str">
        <f>VLOOKUP(A15,'RACI Deliverables'!$C$7:$D$44,2,FALSE)</f>
        <v>Document History</v>
      </c>
      <c r="D15" s="2" t="s">
        <v>183</v>
      </c>
      <c r="E15" s="5" t="s">
        <v>184</v>
      </c>
      <c r="F15" s="10" t="str">
        <f>IF(VLOOKUP(A15,'RACI Deliverables'!$C$7:$K$44,4,FALSE)="","",VLOOKUP(A15,'RACI Deliverables'!$C$7:$K$44,4,FALSE))</f>
        <v/>
      </c>
      <c r="G15" s="10" t="str">
        <f>IF(VLOOKUP(A15,'RACI Deliverables'!$C$7:$K$44,5,FALSE)="","",VLOOKUP(A15,'RACI Deliverables'!$C$7:$K$44,5,FALSE))</f>
        <v/>
      </c>
      <c r="H15" s="10" t="str">
        <f>IF(VLOOKUP(A15,'RACI Deliverables'!$C$7:$K$44,6,FALSE)="","",VLOOKUP(A15,'RACI Deliverables'!$C$7:$K$44,6,FALSE))</f>
        <v/>
      </c>
      <c r="I15" s="10" t="str">
        <f>IF(VLOOKUP(A15,'RACI Deliverables'!$C$7:$K$44,7,FALSE)="","",VLOOKUP(A15,'RACI Deliverables'!$C$7:$K$44,7,FALSE))</f>
        <v/>
      </c>
      <c r="J15" s="10" t="str">
        <f>IF(VLOOKUP(A15,'RACI Deliverables'!$C$7:$K$44,8,FALSE)="","",VLOOKUP(A15,'RACI Deliverables'!$C$7:$K$44,8,FALSE))</f>
        <v>R</v>
      </c>
      <c r="K15" s="10" t="str">
        <f>IF(VLOOKUP(A15,'RACI Deliverables'!$C$7:$K$44,9,FALSE)="","",VLOOKUP(A15,'RACI Deliverables'!$C$7:$K$44,9,FALSE))</f>
        <v>A</v>
      </c>
      <c r="L15" s="25">
        <f>VLOOKUP(A15,'RACI Deliverables'!$C$7:$O$44,11,FALSE)</f>
        <v>44651</v>
      </c>
      <c r="M15" s="25">
        <f>VLOOKUP(A15,'RACI Deliverables'!$C$7:$O$44,12,FALSE)</f>
        <v>44653</v>
      </c>
      <c r="N15">
        <f t="shared" si="0"/>
        <v>2</v>
      </c>
      <c r="O15" s="51"/>
      <c r="P15" s="51"/>
      <c r="Q15" s="10"/>
      <c r="R15" s="10"/>
      <c r="S15" s="10"/>
      <c r="T15" s="10"/>
      <c r="U15" s="10"/>
    </row>
    <row r="16" spans="1:24" x14ac:dyDescent="0.35">
      <c r="A16" t="s">
        <v>100</v>
      </c>
      <c r="B16">
        <v>5.2</v>
      </c>
      <c r="C16" s="2" t="str">
        <f>VLOOKUP(A16,'RACI Deliverables'!$C$7:$D$44,2,FALSE)</f>
        <v>Document History</v>
      </c>
      <c r="D16" s="5" t="s">
        <v>185</v>
      </c>
      <c r="E16" s="5" t="s">
        <v>176</v>
      </c>
      <c r="F16" s="10" t="str">
        <f>IF(VLOOKUP(A16,'RACI Deliverables'!$C$7:$K$44,4,FALSE)="","",VLOOKUP(A16,'RACI Deliverables'!$C$7:$K$44,4,FALSE))</f>
        <v/>
      </c>
      <c r="G16" s="10" t="str">
        <f>IF(VLOOKUP(A16,'RACI Deliverables'!$C$7:$K$44,5,FALSE)="","",VLOOKUP(A16,'RACI Deliverables'!$C$7:$K$44,5,FALSE))</f>
        <v/>
      </c>
      <c r="H16" s="10" t="str">
        <f>IF(VLOOKUP(A16,'RACI Deliverables'!$C$7:$K$44,6,FALSE)="","",VLOOKUP(A16,'RACI Deliverables'!$C$7:$K$44,6,FALSE))</f>
        <v/>
      </c>
      <c r="I16" s="10" t="str">
        <f>IF(VLOOKUP(A16,'RACI Deliverables'!$C$7:$K$44,7,FALSE)="","",VLOOKUP(A16,'RACI Deliverables'!$C$7:$K$44,7,FALSE))</f>
        <v/>
      </c>
      <c r="J16" s="10" t="str">
        <f>IF(VLOOKUP(A16,'RACI Deliverables'!$C$7:$K$44,8,FALSE)="","",VLOOKUP(A16,'RACI Deliverables'!$C$7:$K$44,8,FALSE))</f>
        <v>R</v>
      </c>
      <c r="K16" s="10" t="str">
        <f>IF(VLOOKUP(A16,'RACI Deliverables'!$C$7:$K$44,9,FALSE)="","",VLOOKUP(A16,'RACI Deliverables'!$C$7:$K$44,9,FALSE))</f>
        <v>A</v>
      </c>
      <c r="L16" s="25">
        <f>VLOOKUP(A16,'RACI Deliverables'!$C$7:$O$44,11,FALSE)</f>
        <v>44651</v>
      </c>
      <c r="M16" s="25">
        <f>VLOOKUP(A16,'RACI Deliverables'!$C$7:$O$44,12,FALSE)</f>
        <v>44653</v>
      </c>
      <c r="N16">
        <f t="shared" si="0"/>
        <v>2</v>
      </c>
      <c r="O16" s="51"/>
      <c r="P16" s="51"/>
      <c r="Q16" s="10"/>
      <c r="R16" s="10"/>
      <c r="S16" s="10"/>
      <c r="T16" s="10"/>
      <c r="U16" s="10"/>
    </row>
    <row r="17" spans="1:21" x14ac:dyDescent="0.35">
      <c r="A17" t="s">
        <v>100</v>
      </c>
      <c r="B17">
        <v>5.3</v>
      </c>
      <c r="C17" s="2" t="str">
        <f>VLOOKUP(A17,'RACI Deliverables'!$C$7:$D$44,2,FALSE)</f>
        <v>Document History</v>
      </c>
      <c r="D17" s="5" t="s">
        <v>186</v>
      </c>
      <c r="E17" s="5" t="s">
        <v>182</v>
      </c>
      <c r="F17" s="10" t="str">
        <f>IF(VLOOKUP(A17,'RACI Deliverables'!$C$7:$K$44,4,FALSE)="","",VLOOKUP(A17,'RACI Deliverables'!$C$7:$K$44,4,FALSE))</f>
        <v/>
      </c>
      <c r="G17" s="10" t="str">
        <f>IF(VLOOKUP(A17,'RACI Deliverables'!$C$7:$K$44,5,FALSE)="","",VLOOKUP(A17,'RACI Deliverables'!$C$7:$K$44,5,FALSE))</f>
        <v/>
      </c>
      <c r="H17" s="10" t="str">
        <f>IF(VLOOKUP(A17,'RACI Deliverables'!$C$7:$K$44,6,FALSE)="","",VLOOKUP(A17,'RACI Deliverables'!$C$7:$K$44,6,FALSE))</f>
        <v/>
      </c>
      <c r="I17" s="10" t="str">
        <f>IF(VLOOKUP(A17,'RACI Deliverables'!$C$7:$K$44,7,FALSE)="","",VLOOKUP(A17,'RACI Deliverables'!$C$7:$K$44,7,FALSE))</f>
        <v/>
      </c>
      <c r="J17" s="10" t="str">
        <f>IF(VLOOKUP(A17,'RACI Deliverables'!$C$7:$K$44,8,FALSE)="","",VLOOKUP(A17,'RACI Deliverables'!$C$7:$K$44,8,FALSE))</f>
        <v>R</v>
      </c>
      <c r="K17" s="10" t="str">
        <f>IF(VLOOKUP(A17,'RACI Deliverables'!$C$7:$K$44,9,FALSE)="","",VLOOKUP(A17,'RACI Deliverables'!$C$7:$K$44,9,FALSE))</f>
        <v>A</v>
      </c>
      <c r="L17" s="25">
        <f>VLOOKUP(A17,'RACI Deliverables'!$C$7:$O$44,11,FALSE)</f>
        <v>44651</v>
      </c>
      <c r="M17" s="25">
        <f>VLOOKUP(A17,'RACI Deliverables'!$C$7:$O$44,12,FALSE)</f>
        <v>44653</v>
      </c>
      <c r="N17">
        <f t="shared" si="0"/>
        <v>2</v>
      </c>
      <c r="O17" s="51"/>
      <c r="P17" s="51"/>
      <c r="Q17" s="10"/>
      <c r="R17" s="10"/>
      <c r="S17" s="10"/>
      <c r="T17" s="10"/>
      <c r="U17" s="10"/>
    </row>
    <row r="18" spans="1:21" x14ac:dyDescent="0.35">
      <c r="A18" t="s">
        <v>102</v>
      </c>
      <c r="B18">
        <v>6.1</v>
      </c>
      <c r="C18" s="2" t="str">
        <f>VLOOKUP(A18,'RACI Deliverables'!$C$7:$D$44,2,FALSE)</f>
        <v>Executive Summary</v>
      </c>
      <c r="D18" s="5" t="s">
        <v>187</v>
      </c>
      <c r="E18" s="5" t="s">
        <v>176</v>
      </c>
      <c r="F18" s="10" t="str">
        <f>IF(VLOOKUP(A18,'RACI Deliverables'!$C$7:$K$44,4,FALSE)="","",VLOOKUP(A18,'RACI Deliverables'!$C$7:$K$44,4,FALSE))</f>
        <v/>
      </c>
      <c r="G18" s="10" t="str">
        <f>IF(VLOOKUP(A18,'RACI Deliverables'!$C$7:$K$44,5,FALSE)="","",VLOOKUP(A18,'RACI Deliverables'!$C$7:$K$44,5,FALSE))</f>
        <v/>
      </c>
      <c r="H18" s="10" t="str">
        <f>IF(VLOOKUP(A18,'RACI Deliverables'!$C$7:$K$44,6,FALSE)="","",VLOOKUP(A18,'RACI Deliverables'!$C$7:$K$44,6,FALSE))</f>
        <v>R</v>
      </c>
      <c r="I18" s="10" t="str">
        <f>IF(VLOOKUP(A18,'RACI Deliverables'!$C$7:$K$44,7,FALSE)="","",VLOOKUP(A18,'RACI Deliverables'!$C$7:$K$44,7,FALSE))</f>
        <v/>
      </c>
      <c r="J18" s="10" t="str">
        <f>IF(VLOOKUP(A18,'RACI Deliverables'!$C$7:$K$44,8,FALSE)="","",VLOOKUP(A18,'RACI Deliverables'!$C$7:$K$44,8,FALSE))</f>
        <v/>
      </c>
      <c r="K18" s="10" t="str">
        <f>IF(VLOOKUP(A18,'RACI Deliverables'!$C$7:$K$44,9,FALSE)="","",VLOOKUP(A18,'RACI Deliverables'!$C$7:$K$44,9,FALSE))</f>
        <v>A</v>
      </c>
      <c r="L18" s="25">
        <f>VLOOKUP(A18,'RACI Deliverables'!$C$7:$O$44,11,FALSE)</f>
        <v>44651</v>
      </c>
      <c r="M18" s="25">
        <f>VLOOKUP(A18,'RACI Deliverables'!$C$7:$O$44,12,FALSE)</f>
        <v>44653</v>
      </c>
      <c r="N18">
        <f t="shared" si="0"/>
        <v>2</v>
      </c>
      <c r="O18" s="51"/>
      <c r="P18" s="51"/>
      <c r="Q18" s="10"/>
      <c r="R18" s="10"/>
      <c r="S18" s="10"/>
      <c r="T18" s="10"/>
      <c r="U18" s="10"/>
    </row>
    <row r="19" spans="1:21" x14ac:dyDescent="0.35">
      <c r="A19" t="s">
        <v>102</v>
      </c>
      <c r="B19">
        <v>6.2</v>
      </c>
      <c r="C19" s="2" t="str">
        <f>VLOOKUP(A19,'RACI Deliverables'!$C$7:$D$44,2,FALSE)</f>
        <v>Executive Summary</v>
      </c>
      <c r="D19" s="5" t="s">
        <v>188</v>
      </c>
      <c r="E19" s="5" t="s">
        <v>182</v>
      </c>
      <c r="F19" s="10" t="str">
        <f>IF(VLOOKUP(A19,'RACI Deliverables'!$C$7:$K$44,4,FALSE)="","",VLOOKUP(A19,'RACI Deliverables'!$C$7:$K$44,4,FALSE))</f>
        <v/>
      </c>
      <c r="G19" s="10" t="str">
        <f>IF(VLOOKUP(A19,'RACI Deliverables'!$C$7:$K$44,5,FALSE)="","",VLOOKUP(A19,'RACI Deliverables'!$C$7:$K$44,5,FALSE))</f>
        <v/>
      </c>
      <c r="H19" s="10" t="str">
        <f>IF(VLOOKUP(A19,'RACI Deliverables'!$C$7:$K$44,6,FALSE)="","",VLOOKUP(A19,'RACI Deliverables'!$C$7:$K$44,6,FALSE))</f>
        <v>R</v>
      </c>
      <c r="I19" s="10" t="str">
        <f>IF(VLOOKUP(A19,'RACI Deliverables'!$C$7:$K$44,7,FALSE)="","",VLOOKUP(A19,'RACI Deliverables'!$C$7:$K$44,7,FALSE))</f>
        <v/>
      </c>
      <c r="J19" s="10" t="str">
        <f>IF(VLOOKUP(A19,'RACI Deliverables'!$C$7:$K$44,8,FALSE)="","",VLOOKUP(A19,'RACI Deliverables'!$C$7:$K$44,8,FALSE))</f>
        <v/>
      </c>
      <c r="K19" s="10" t="str">
        <f>IF(VLOOKUP(A19,'RACI Deliverables'!$C$7:$K$44,9,FALSE)="","",VLOOKUP(A19,'RACI Deliverables'!$C$7:$K$44,9,FALSE))</f>
        <v>A</v>
      </c>
      <c r="L19" s="25">
        <f>VLOOKUP(A19,'RACI Deliverables'!$C$7:$O$44,11,FALSE)</f>
        <v>44651</v>
      </c>
      <c r="M19" s="25">
        <f>VLOOKUP(A19,'RACI Deliverables'!$C$7:$O$44,12,FALSE)</f>
        <v>44653</v>
      </c>
      <c r="N19">
        <f t="shared" si="0"/>
        <v>2</v>
      </c>
      <c r="O19" s="51"/>
      <c r="P19" s="51"/>
      <c r="Q19" s="10"/>
      <c r="R19" s="10"/>
      <c r="S19" s="10"/>
      <c r="T19" s="10"/>
      <c r="U19" s="10"/>
    </row>
    <row r="20" spans="1:21" x14ac:dyDescent="0.35">
      <c r="A20" t="s">
        <v>104</v>
      </c>
      <c r="B20">
        <v>7.1</v>
      </c>
      <c r="C20" s="2" t="str">
        <f>VLOOKUP(A20,'RACI Deliverables'!$C$7:$D$44,2,FALSE)</f>
        <v>Assumptions</v>
      </c>
      <c r="D20" t="s">
        <v>189</v>
      </c>
      <c r="E20" t="s">
        <v>176</v>
      </c>
      <c r="F20" s="10" t="str">
        <f>IF(VLOOKUP(A20,'RACI Deliverables'!$C$7:$K$44,4,FALSE)="","",VLOOKUP(A20,'RACI Deliverables'!$C$7:$K$44,4,FALSE))</f>
        <v>R</v>
      </c>
      <c r="G20" s="10" t="str">
        <f>IF(VLOOKUP(A20,'RACI Deliverables'!$C$7:$K$44,5,FALSE)="","",VLOOKUP(A20,'RACI Deliverables'!$C$7:$K$44,5,FALSE))</f>
        <v/>
      </c>
      <c r="H20" s="10" t="str">
        <f>IF(VLOOKUP(A20,'RACI Deliverables'!$C$7:$K$44,6,FALSE)="","",VLOOKUP(A20,'RACI Deliverables'!$C$7:$K$44,6,FALSE))</f>
        <v/>
      </c>
      <c r="I20" s="10" t="str">
        <f>IF(VLOOKUP(A20,'RACI Deliverables'!$C$7:$K$44,7,FALSE)="","",VLOOKUP(A20,'RACI Deliverables'!$C$7:$K$44,7,FALSE))</f>
        <v>A</v>
      </c>
      <c r="J20" s="10" t="str">
        <f>IF(VLOOKUP(A20,'RACI Deliverables'!$C$7:$K$44,8,FALSE)="","",VLOOKUP(A20,'RACI Deliverables'!$C$7:$K$44,8,FALSE))</f>
        <v/>
      </c>
      <c r="K20" s="10" t="str">
        <f>IF(VLOOKUP(A20,'RACI Deliverables'!$C$7:$K$44,9,FALSE)="","",VLOOKUP(A20,'RACI Deliverables'!$C$7:$K$44,9,FALSE))</f>
        <v/>
      </c>
      <c r="L20" s="25">
        <f>VLOOKUP(A20,'RACI Deliverables'!$C$7:$O$44,11,FALSE)</f>
        <v>44651</v>
      </c>
      <c r="M20" s="25">
        <f>VLOOKUP(A20,'RACI Deliverables'!$C$7:$O$44,12,FALSE)</f>
        <v>44653</v>
      </c>
      <c r="N20">
        <f t="shared" si="0"/>
        <v>2</v>
      </c>
      <c r="O20" s="51"/>
      <c r="P20" s="51"/>
      <c r="Q20" s="10"/>
      <c r="R20" s="10"/>
      <c r="S20" s="10"/>
      <c r="T20" s="10"/>
      <c r="U20" s="10"/>
    </row>
    <row r="21" spans="1:21" x14ac:dyDescent="0.35">
      <c r="A21" t="s">
        <v>104</v>
      </c>
      <c r="B21">
        <v>7.2</v>
      </c>
      <c r="C21" s="2" t="str">
        <f>VLOOKUP(A21,'RACI Deliverables'!$C$7:$D$44,2,FALSE)</f>
        <v>Assumptions</v>
      </c>
      <c r="D21" t="s">
        <v>190</v>
      </c>
      <c r="E21" s="2" t="s">
        <v>184</v>
      </c>
      <c r="F21" s="10" t="str">
        <f>IF(VLOOKUP(A21,'RACI Deliverables'!$C$7:$K$44,4,FALSE)="","",VLOOKUP(A21,'RACI Deliverables'!$C$7:$K$44,4,FALSE))</f>
        <v>R</v>
      </c>
      <c r="G21" s="10" t="str">
        <f>IF(VLOOKUP(A21,'RACI Deliverables'!$C$7:$K$44,5,FALSE)="","",VLOOKUP(A21,'RACI Deliverables'!$C$7:$K$44,5,FALSE))</f>
        <v/>
      </c>
      <c r="H21" s="10" t="str">
        <f>IF(VLOOKUP(A21,'RACI Deliverables'!$C$7:$K$44,6,FALSE)="","",VLOOKUP(A21,'RACI Deliverables'!$C$7:$K$44,6,FALSE))</f>
        <v/>
      </c>
      <c r="I21" s="10" t="str">
        <f>IF(VLOOKUP(A21,'RACI Deliverables'!$C$7:$K$44,7,FALSE)="","",VLOOKUP(A21,'RACI Deliverables'!$C$7:$K$44,7,FALSE))</f>
        <v>A</v>
      </c>
      <c r="J21" s="10" t="str">
        <f>IF(VLOOKUP(A21,'RACI Deliverables'!$C$7:$K$44,8,FALSE)="","",VLOOKUP(A21,'RACI Deliverables'!$C$7:$K$44,8,FALSE))</f>
        <v/>
      </c>
      <c r="K21" s="10" t="str">
        <f>IF(VLOOKUP(A21,'RACI Deliverables'!$C$7:$K$44,9,FALSE)="","",VLOOKUP(A21,'RACI Deliverables'!$C$7:$K$44,9,FALSE))</f>
        <v/>
      </c>
      <c r="L21" s="25">
        <f>VLOOKUP(A21,'RACI Deliverables'!$C$7:$O$44,11,FALSE)</f>
        <v>44651</v>
      </c>
      <c r="M21" s="25">
        <f>VLOOKUP(A21,'RACI Deliverables'!$C$7:$O$44,12,FALSE)</f>
        <v>44653</v>
      </c>
      <c r="N21">
        <f t="shared" si="0"/>
        <v>2</v>
      </c>
      <c r="O21" s="51"/>
      <c r="P21" s="51"/>
    </row>
    <row r="22" spans="1:21" x14ac:dyDescent="0.35">
      <c r="A22" t="s">
        <v>104</v>
      </c>
      <c r="B22">
        <v>7.3</v>
      </c>
      <c r="C22" s="2" t="str">
        <f>VLOOKUP(A22,'RACI Deliverables'!$C$7:$D$44,2,FALSE)</f>
        <v>Assumptions</v>
      </c>
      <c r="D22" t="s">
        <v>191</v>
      </c>
      <c r="E22" t="s">
        <v>177</v>
      </c>
      <c r="F22" s="10" t="str">
        <f>IF(VLOOKUP(A22,'RACI Deliverables'!$C$7:$K$44,4,FALSE)="","",VLOOKUP(A22,'RACI Deliverables'!$C$7:$K$44,4,FALSE))</f>
        <v>R</v>
      </c>
      <c r="G22" s="10" t="str">
        <f>IF(VLOOKUP(A22,'RACI Deliverables'!$C$7:$K$44,5,FALSE)="","",VLOOKUP(A22,'RACI Deliverables'!$C$7:$K$44,5,FALSE))</f>
        <v/>
      </c>
      <c r="H22" s="10" t="str">
        <f>IF(VLOOKUP(A22,'RACI Deliverables'!$C$7:$K$44,6,FALSE)="","",VLOOKUP(A22,'RACI Deliverables'!$C$7:$K$44,6,FALSE))</f>
        <v/>
      </c>
      <c r="I22" s="10" t="str">
        <f>IF(VLOOKUP(A22,'RACI Deliverables'!$C$7:$K$44,7,FALSE)="","",VLOOKUP(A22,'RACI Deliverables'!$C$7:$K$44,7,FALSE))</f>
        <v>A</v>
      </c>
      <c r="J22" s="10" t="str">
        <f>IF(VLOOKUP(A22,'RACI Deliverables'!$C$7:$K$44,8,FALSE)="","",VLOOKUP(A22,'RACI Deliverables'!$C$7:$K$44,8,FALSE))</f>
        <v/>
      </c>
      <c r="K22" s="10" t="str">
        <f>IF(VLOOKUP(A22,'RACI Deliverables'!$C$7:$K$44,9,FALSE)="","",VLOOKUP(A22,'RACI Deliverables'!$C$7:$K$44,9,FALSE))</f>
        <v/>
      </c>
      <c r="L22" s="25">
        <f>VLOOKUP(A22,'RACI Deliverables'!$C$7:$O$44,11,FALSE)</f>
        <v>44651</v>
      </c>
      <c r="M22" s="25">
        <f>VLOOKUP(A22,'RACI Deliverables'!$C$7:$O$44,12,FALSE)</f>
        <v>44653</v>
      </c>
      <c r="N22">
        <f t="shared" si="0"/>
        <v>2</v>
      </c>
      <c r="O22" s="51"/>
      <c r="P22" s="51"/>
    </row>
    <row r="23" spans="1:21" x14ac:dyDescent="0.35">
      <c r="A23" t="s">
        <v>106</v>
      </c>
      <c r="B23">
        <v>8.1</v>
      </c>
      <c r="C23" s="2" t="str">
        <f>VLOOKUP(A23,'RACI Deliverables'!$C$7:$D$44,2,FALSE)</f>
        <v>Conclusions</v>
      </c>
      <c r="D23" t="s">
        <v>192</v>
      </c>
      <c r="E23" t="s">
        <v>176</v>
      </c>
      <c r="F23" s="10" t="str">
        <f>IF(VLOOKUP(A23,'RACI Deliverables'!$C$7:$K$44,4,FALSE)="","",VLOOKUP(A23,'RACI Deliverables'!$C$7:$K$44,4,FALSE))</f>
        <v/>
      </c>
      <c r="G23" s="10" t="str">
        <f>IF(VLOOKUP(A23,'RACI Deliverables'!$C$7:$K$44,5,FALSE)="","",VLOOKUP(A23,'RACI Deliverables'!$C$7:$K$44,5,FALSE))</f>
        <v>R</v>
      </c>
      <c r="H23" s="10" t="str">
        <f>IF(VLOOKUP(A23,'RACI Deliverables'!$C$7:$K$44,6,FALSE)="","",VLOOKUP(A23,'RACI Deliverables'!$C$7:$K$44,6,FALSE))</f>
        <v/>
      </c>
      <c r="I23" s="10" t="str">
        <f>IF(VLOOKUP(A23,'RACI Deliverables'!$C$7:$K$44,7,FALSE)="","",VLOOKUP(A23,'RACI Deliverables'!$C$7:$K$44,7,FALSE))</f>
        <v/>
      </c>
      <c r="J23" s="10" t="str">
        <f>IF(VLOOKUP(A23,'RACI Deliverables'!$C$7:$K$44,8,FALSE)="","",VLOOKUP(A23,'RACI Deliverables'!$C$7:$K$44,8,FALSE))</f>
        <v/>
      </c>
      <c r="K23" s="10" t="str">
        <f>IF(VLOOKUP(A23,'RACI Deliverables'!$C$7:$K$44,9,FALSE)="","",VLOOKUP(A23,'RACI Deliverables'!$C$7:$K$44,9,FALSE))</f>
        <v>A</v>
      </c>
      <c r="L23" s="25">
        <f>VLOOKUP(A23,'RACI Deliverables'!$C$7:$O$44,11,FALSE)</f>
        <v>44651</v>
      </c>
      <c r="M23" s="25">
        <f>VLOOKUP(A23,'RACI Deliverables'!$C$7:$O$44,12,FALSE)</f>
        <v>44653</v>
      </c>
      <c r="N23">
        <f t="shared" si="0"/>
        <v>2</v>
      </c>
      <c r="O23" s="51"/>
      <c r="P23" s="51"/>
    </row>
    <row r="24" spans="1:21" x14ac:dyDescent="0.35">
      <c r="A24" t="s">
        <v>106</v>
      </c>
      <c r="B24">
        <v>8.1999999999999993</v>
      </c>
      <c r="C24" s="2" t="str">
        <f>VLOOKUP(A24,'RACI Deliverables'!$C$7:$D$44,2,FALSE)</f>
        <v>Conclusions</v>
      </c>
      <c r="D24" t="s">
        <v>193</v>
      </c>
      <c r="E24" t="s">
        <v>182</v>
      </c>
      <c r="F24" s="10" t="str">
        <f>IF(VLOOKUP(A24,'RACI Deliverables'!$C$7:$K$44,4,FALSE)="","",VLOOKUP(A24,'RACI Deliverables'!$C$7:$K$44,4,FALSE))</f>
        <v/>
      </c>
      <c r="G24" s="10" t="str">
        <f>IF(VLOOKUP(A24,'RACI Deliverables'!$C$7:$K$44,5,FALSE)="","",VLOOKUP(A24,'RACI Deliverables'!$C$7:$K$44,5,FALSE))</f>
        <v>R</v>
      </c>
      <c r="H24" s="10" t="str">
        <f>IF(VLOOKUP(A24,'RACI Deliverables'!$C$7:$K$44,6,FALSE)="","",VLOOKUP(A24,'RACI Deliverables'!$C$7:$K$44,6,FALSE))</f>
        <v/>
      </c>
      <c r="I24" s="10" t="str">
        <f>IF(VLOOKUP(A24,'RACI Deliverables'!$C$7:$K$44,7,FALSE)="","",VLOOKUP(A24,'RACI Deliverables'!$C$7:$K$44,7,FALSE))</f>
        <v/>
      </c>
      <c r="J24" s="10" t="str">
        <f>IF(VLOOKUP(A24,'RACI Deliverables'!$C$7:$K$44,8,FALSE)="","",VLOOKUP(A24,'RACI Deliverables'!$C$7:$K$44,8,FALSE))</f>
        <v/>
      </c>
      <c r="K24" s="10" t="str">
        <f>IF(VLOOKUP(A24,'RACI Deliverables'!$C$7:$K$44,9,FALSE)="","",VLOOKUP(A24,'RACI Deliverables'!$C$7:$K$44,9,FALSE))</f>
        <v>A</v>
      </c>
      <c r="L24" s="25">
        <f>VLOOKUP(A24,'RACI Deliverables'!$C$7:$O$44,11,FALSE)</f>
        <v>44651</v>
      </c>
      <c r="M24" s="25">
        <f>VLOOKUP(A24,'RACI Deliverables'!$C$7:$O$44,12,FALSE)</f>
        <v>44653</v>
      </c>
      <c r="N24">
        <f t="shared" si="0"/>
        <v>2</v>
      </c>
      <c r="O24" s="51"/>
      <c r="P24" s="51"/>
    </row>
    <row r="25" spans="1:21" x14ac:dyDescent="0.35">
      <c r="A25" t="s">
        <v>108</v>
      </c>
      <c r="B25">
        <v>9.1</v>
      </c>
      <c r="C25" s="2" t="str">
        <f>VLOOKUP(A25,'RACI Deliverables'!$C$7:$D$44,2,FALSE)</f>
        <v>Background and overview of client</v>
      </c>
      <c r="D25" t="s">
        <v>194</v>
      </c>
      <c r="E25" t="s">
        <v>176</v>
      </c>
      <c r="F25" s="10" t="str">
        <f>IF(VLOOKUP(A25,'RACI Deliverables'!$C$7:$K$44,4,FALSE)="","",VLOOKUP(A25,'RACI Deliverables'!$C$7:$K$44,4,FALSE))</f>
        <v>A</v>
      </c>
      <c r="G25" s="10" t="str">
        <f>IF(VLOOKUP(A25,'RACI Deliverables'!$C$7:$K$44,5,FALSE)="","",VLOOKUP(A25,'RACI Deliverables'!$C$7:$K$44,5,FALSE))</f>
        <v/>
      </c>
      <c r="H25" s="10" t="str">
        <f>IF(VLOOKUP(A25,'RACI Deliverables'!$C$7:$K$44,6,FALSE)="","",VLOOKUP(A25,'RACI Deliverables'!$C$7:$K$44,6,FALSE))</f>
        <v>R</v>
      </c>
      <c r="I25" s="10" t="str">
        <f>IF(VLOOKUP(A25,'RACI Deliverables'!$C$7:$K$44,7,FALSE)="","",VLOOKUP(A25,'RACI Deliverables'!$C$7:$K$44,7,FALSE))</f>
        <v/>
      </c>
      <c r="J25" s="10" t="str">
        <f>IF(VLOOKUP(A25,'RACI Deliverables'!$C$7:$K$44,8,FALSE)="","",VLOOKUP(A25,'RACI Deliverables'!$C$7:$K$44,8,FALSE))</f>
        <v/>
      </c>
      <c r="K25" s="10" t="str">
        <f>IF(VLOOKUP(A25,'RACI Deliverables'!$C$7:$K$44,9,FALSE)="","",VLOOKUP(A25,'RACI Deliverables'!$C$7:$K$44,9,FALSE))</f>
        <v/>
      </c>
      <c r="L25" s="25">
        <f>VLOOKUP(A25,'RACI Deliverables'!$C$7:$O$44,11,FALSE)</f>
        <v>44651</v>
      </c>
      <c r="M25" s="25">
        <f>VLOOKUP(A25,'RACI Deliverables'!$C$7:$O$44,12,FALSE)</f>
        <v>44653</v>
      </c>
      <c r="N25">
        <f t="shared" si="0"/>
        <v>2</v>
      </c>
      <c r="O25" s="51"/>
      <c r="P25" s="51"/>
    </row>
    <row r="26" spans="1:21" x14ac:dyDescent="0.35">
      <c r="A26" t="s">
        <v>108</v>
      </c>
      <c r="B26">
        <v>9.1999999999999993</v>
      </c>
      <c r="C26" s="2" t="str">
        <f>VLOOKUP(A26,'RACI Deliverables'!$C$7:$D$44,2,FALSE)</f>
        <v>Background and overview of client</v>
      </c>
      <c r="D26" t="s">
        <v>195</v>
      </c>
      <c r="E26" t="s">
        <v>182</v>
      </c>
      <c r="F26" s="10" t="str">
        <f>IF(VLOOKUP(A26,'RACI Deliverables'!$C$7:$K$44,4,FALSE)="","",VLOOKUP(A26,'RACI Deliverables'!$C$7:$K$44,4,FALSE))</f>
        <v>A</v>
      </c>
      <c r="G26" s="10" t="str">
        <f>IF(VLOOKUP(A26,'RACI Deliverables'!$C$7:$K$44,5,FALSE)="","",VLOOKUP(A26,'RACI Deliverables'!$C$7:$K$44,5,FALSE))</f>
        <v/>
      </c>
      <c r="H26" s="10" t="str">
        <f>IF(VLOOKUP(A26,'RACI Deliverables'!$C$7:$K$44,6,FALSE)="","",VLOOKUP(A26,'RACI Deliverables'!$C$7:$K$44,6,FALSE))</f>
        <v>R</v>
      </c>
      <c r="I26" s="10" t="str">
        <f>IF(VLOOKUP(A26,'RACI Deliverables'!$C$7:$K$44,7,FALSE)="","",VLOOKUP(A26,'RACI Deliverables'!$C$7:$K$44,7,FALSE))</f>
        <v/>
      </c>
      <c r="J26" s="10" t="str">
        <f>IF(VLOOKUP(A26,'RACI Deliverables'!$C$7:$K$44,8,FALSE)="","",VLOOKUP(A26,'RACI Deliverables'!$C$7:$K$44,8,FALSE))</f>
        <v/>
      </c>
      <c r="K26" s="10" t="str">
        <f>IF(VLOOKUP(A26,'RACI Deliverables'!$C$7:$K$44,9,FALSE)="","",VLOOKUP(A26,'RACI Deliverables'!$C$7:$K$44,9,FALSE))</f>
        <v/>
      </c>
      <c r="L26" s="25">
        <f>VLOOKUP(A26,'RACI Deliverables'!$C$7:$O$44,11,FALSE)</f>
        <v>44651</v>
      </c>
      <c r="M26" s="25">
        <f>VLOOKUP(A26,'RACI Deliverables'!$C$7:$O$44,12,FALSE)</f>
        <v>44653</v>
      </c>
      <c r="N26">
        <f t="shared" si="0"/>
        <v>2</v>
      </c>
      <c r="O26" s="51"/>
      <c r="P26" s="51"/>
    </row>
    <row r="27" spans="1:21" ht="29" x14ac:dyDescent="0.35">
      <c r="A27" t="s">
        <v>110</v>
      </c>
      <c r="B27">
        <v>10.1</v>
      </c>
      <c r="C27" s="2" t="str">
        <f>VLOOKUP(A27,'RACI Deliverables'!$C$7:$D$44,2,FALSE)</f>
        <v>Requests for Information with NDA (included as an Appendix)</v>
      </c>
      <c r="D27" t="s">
        <v>196</v>
      </c>
      <c r="E27" t="s">
        <v>176</v>
      </c>
      <c r="F27" s="10" t="str">
        <f>IF(VLOOKUP(A27,'RACI Deliverables'!$C$7:$K$44,4,FALSE)="","",VLOOKUP(A27,'RACI Deliverables'!$C$7:$K$44,4,FALSE))</f>
        <v>R</v>
      </c>
      <c r="G27" s="10" t="str">
        <f>IF(VLOOKUP(A27,'RACI Deliverables'!$C$7:$K$44,5,FALSE)="","",VLOOKUP(A27,'RACI Deliverables'!$C$7:$K$44,5,FALSE))</f>
        <v>R</v>
      </c>
      <c r="H27" s="10" t="str">
        <f>IF(VLOOKUP(A27,'RACI Deliverables'!$C$7:$K$44,6,FALSE)="","",VLOOKUP(A27,'RACI Deliverables'!$C$7:$K$44,6,FALSE))</f>
        <v>R</v>
      </c>
      <c r="I27" s="10" t="str">
        <f>IF(VLOOKUP(A27,'RACI Deliverables'!$C$7:$K$44,7,FALSE)="","",VLOOKUP(A27,'RACI Deliverables'!$C$7:$K$44,7,FALSE))</f>
        <v>R</v>
      </c>
      <c r="J27" s="10" t="str">
        <f>IF(VLOOKUP(A27,'RACI Deliverables'!$C$7:$K$44,8,FALSE)="","",VLOOKUP(A27,'RACI Deliverables'!$C$7:$K$44,8,FALSE))</f>
        <v>R</v>
      </c>
      <c r="K27" s="10" t="str">
        <f>IF(VLOOKUP(A27,'RACI Deliverables'!$C$7:$K$44,9,FALSE)="","",VLOOKUP(A27,'RACI Deliverables'!$C$7:$K$44,9,FALSE))</f>
        <v>R</v>
      </c>
      <c r="L27" s="25">
        <f>VLOOKUP(A27,'RACI Deliverables'!$C$7:$O$44,11,FALSE)</f>
        <v>44651</v>
      </c>
      <c r="M27" s="25">
        <f>VLOOKUP(A27,'RACI Deliverables'!$C$7:$O$44,12,FALSE)</f>
        <v>44653</v>
      </c>
      <c r="N27">
        <f t="shared" si="0"/>
        <v>2</v>
      </c>
      <c r="O27" s="52"/>
      <c r="P27" s="52"/>
    </row>
    <row r="28" spans="1:21" ht="29" x14ac:dyDescent="0.35">
      <c r="A28" t="s">
        <v>110</v>
      </c>
      <c r="B28">
        <v>10.199999999999999</v>
      </c>
      <c r="C28" s="2" t="str">
        <f>VLOOKUP(A28,'RACI Deliverables'!$C$7:$D$44,2,FALSE)</f>
        <v>Requests for Information with NDA (included as an Appendix)</v>
      </c>
      <c r="D28" t="s">
        <v>197</v>
      </c>
      <c r="E28" t="s">
        <v>184</v>
      </c>
      <c r="F28" s="10" t="str">
        <f>IF(VLOOKUP(A28,'RACI Deliverables'!$C$7:$K$44,4,FALSE)="","",VLOOKUP(A28,'RACI Deliverables'!$C$7:$K$44,4,FALSE))</f>
        <v>R</v>
      </c>
      <c r="G28" s="10" t="str">
        <f>IF(VLOOKUP(A28,'RACI Deliverables'!$C$7:$K$44,5,FALSE)="","",VLOOKUP(A28,'RACI Deliverables'!$C$7:$K$44,5,FALSE))</f>
        <v>R</v>
      </c>
      <c r="H28" s="10" t="str">
        <f>IF(VLOOKUP(A28,'RACI Deliverables'!$C$7:$K$44,6,FALSE)="","",VLOOKUP(A28,'RACI Deliverables'!$C$7:$K$44,6,FALSE))</f>
        <v>R</v>
      </c>
      <c r="I28" s="10" t="str">
        <f>IF(VLOOKUP(A28,'RACI Deliverables'!$C$7:$K$44,7,FALSE)="","",VLOOKUP(A28,'RACI Deliverables'!$C$7:$K$44,7,FALSE))</f>
        <v>R</v>
      </c>
      <c r="J28" s="10" t="str">
        <f>IF(VLOOKUP(A28,'RACI Deliverables'!$C$7:$K$44,8,FALSE)="","",VLOOKUP(A28,'RACI Deliverables'!$C$7:$K$44,8,FALSE))</f>
        <v>R</v>
      </c>
      <c r="K28" s="10" t="str">
        <f>IF(VLOOKUP(A28,'RACI Deliverables'!$C$7:$K$44,9,FALSE)="","",VLOOKUP(A28,'RACI Deliverables'!$C$7:$K$44,9,FALSE))</f>
        <v>R</v>
      </c>
      <c r="L28" s="25">
        <f>VLOOKUP(A28,'RACI Deliverables'!$C$7:$O$44,11,FALSE)</f>
        <v>44651</v>
      </c>
      <c r="M28" s="25">
        <f>VLOOKUP(A28,'RACI Deliverables'!$C$7:$O$44,12,FALSE)</f>
        <v>44653</v>
      </c>
      <c r="N28">
        <f t="shared" si="0"/>
        <v>2</v>
      </c>
      <c r="O28" s="52"/>
      <c r="P28" s="52"/>
    </row>
    <row r="29" spans="1:21" ht="29" x14ac:dyDescent="0.35">
      <c r="A29" t="s">
        <v>110</v>
      </c>
      <c r="B29">
        <v>10.3</v>
      </c>
      <c r="C29" s="2" t="str">
        <f>VLOOKUP(A29,'RACI Deliverables'!$C$7:$D$44,2,FALSE)</f>
        <v>Requests for Information with NDA (included as an Appendix)</v>
      </c>
      <c r="D29" t="s">
        <v>198</v>
      </c>
      <c r="E29" t="s">
        <v>177</v>
      </c>
      <c r="F29" s="10" t="str">
        <f>IF(VLOOKUP(A29,'RACI Deliverables'!$C$7:$K$44,4,FALSE)="","",VLOOKUP(A29,'RACI Deliverables'!$C$7:$K$44,4,FALSE))</f>
        <v>R</v>
      </c>
      <c r="G29" s="10" t="str">
        <f>IF(VLOOKUP(A29,'RACI Deliverables'!$C$7:$K$44,5,FALSE)="","",VLOOKUP(A29,'RACI Deliverables'!$C$7:$K$44,5,FALSE))</f>
        <v>R</v>
      </c>
      <c r="H29" s="10" t="str">
        <f>IF(VLOOKUP(A29,'RACI Deliverables'!$C$7:$K$44,6,FALSE)="","",VLOOKUP(A29,'RACI Deliverables'!$C$7:$K$44,6,FALSE))</f>
        <v>R</v>
      </c>
      <c r="I29" s="10" t="str">
        <f>IF(VLOOKUP(A29,'RACI Deliverables'!$C$7:$K$44,7,FALSE)="","",VLOOKUP(A29,'RACI Deliverables'!$C$7:$K$44,7,FALSE))</f>
        <v>R</v>
      </c>
      <c r="J29" s="10" t="str">
        <f>IF(VLOOKUP(A29,'RACI Deliverables'!$C$7:$K$44,8,FALSE)="","",VLOOKUP(A29,'RACI Deliverables'!$C$7:$K$44,8,FALSE))</f>
        <v>R</v>
      </c>
      <c r="K29" s="10" t="str">
        <f>IF(VLOOKUP(A29,'RACI Deliverables'!$C$7:$K$44,9,FALSE)="","",VLOOKUP(A29,'RACI Deliverables'!$C$7:$K$44,9,FALSE))</f>
        <v>R</v>
      </c>
      <c r="L29" s="25">
        <f>VLOOKUP(A29,'RACI Deliverables'!$C$7:$O$44,11,FALSE)</f>
        <v>44651</v>
      </c>
      <c r="M29" s="25">
        <f>VLOOKUP(A29,'RACI Deliverables'!$C$7:$O$44,12,FALSE)</f>
        <v>44653</v>
      </c>
      <c r="N29">
        <f t="shared" si="0"/>
        <v>2</v>
      </c>
      <c r="O29" s="52"/>
      <c r="P29" s="52"/>
    </row>
    <row r="30" spans="1:21" x14ac:dyDescent="0.35">
      <c r="A30" t="s">
        <v>112</v>
      </c>
      <c r="B30">
        <v>11.1</v>
      </c>
      <c r="C30" s="2" t="str">
        <f>VLOOKUP(A30,'RACI Deliverables'!$C$7:$D$44,2,FALSE)</f>
        <v>Project Scope Document</v>
      </c>
      <c r="D30" t="s">
        <v>199</v>
      </c>
      <c r="E30" t="s">
        <v>176</v>
      </c>
      <c r="F30" s="10" t="str">
        <f>IF(VLOOKUP(A30,'RACI Deliverables'!$C$7:$K$44,4,FALSE)="","",VLOOKUP(A30,'RACI Deliverables'!$C$7:$K$44,4,FALSE))</f>
        <v/>
      </c>
      <c r="G30" s="10" t="str">
        <f>IF(VLOOKUP(A30,'RACI Deliverables'!$C$7:$K$44,5,FALSE)="","",VLOOKUP(A30,'RACI Deliverables'!$C$7:$K$44,5,FALSE))</f>
        <v>A</v>
      </c>
      <c r="H30" s="10" t="str">
        <f>IF(VLOOKUP(A30,'RACI Deliverables'!$C$7:$K$44,6,FALSE)="","",VLOOKUP(A30,'RACI Deliverables'!$C$7:$K$44,6,FALSE))</f>
        <v>R</v>
      </c>
      <c r="I30" s="10" t="str">
        <f>IF(VLOOKUP(A30,'RACI Deliverables'!$C$7:$K$44,7,FALSE)="","",VLOOKUP(A30,'RACI Deliverables'!$C$7:$K$44,7,FALSE))</f>
        <v/>
      </c>
      <c r="J30" s="10" t="str">
        <f>IF(VLOOKUP(A30,'RACI Deliverables'!$C$7:$K$44,8,FALSE)="","",VLOOKUP(A30,'RACI Deliverables'!$C$7:$K$44,8,FALSE))</f>
        <v/>
      </c>
      <c r="K30" s="10" t="str">
        <f>IF(VLOOKUP(A30,'RACI Deliverables'!$C$7:$K$44,9,FALSE)="","",VLOOKUP(A30,'RACI Deliverables'!$C$7:$K$44,9,FALSE))</f>
        <v/>
      </c>
      <c r="L30" s="25">
        <f>VLOOKUP(A30,'RACI Deliverables'!$C$7:$O$44,11,FALSE)</f>
        <v>44651</v>
      </c>
      <c r="M30" s="25">
        <f>VLOOKUP(A30,'RACI Deliverables'!$C$7:$O$44,12,FALSE)</f>
        <v>44653</v>
      </c>
      <c r="N30">
        <f t="shared" si="0"/>
        <v>2</v>
      </c>
      <c r="O30" s="51"/>
      <c r="P30" s="51"/>
    </row>
    <row r="31" spans="1:21" x14ac:dyDescent="0.35">
      <c r="A31" t="s">
        <v>112</v>
      </c>
      <c r="B31">
        <v>11.2</v>
      </c>
      <c r="C31" s="2" t="str">
        <f>VLOOKUP(A31,'RACI Deliverables'!$C$7:$D$44,2,FALSE)</f>
        <v>Project Scope Document</v>
      </c>
      <c r="D31" t="s">
        <v>200</v>
      </c>
      <c r="E31" t="s">
        <v>184</v>
      </c>
      <c r="F31" s="10" t="str">
        <f>IF(VLOOKUP(A31,'RACI Deliverables'!$C$7:$K$44,4,FALSE)="","",VLOOKUP(A31,'RACI Deliverables'!$C$7:$K$44,4,FALSE))</f>
        <v/>
      </c>
      <c r="G31" s="10" t="str">
        <f>IF(VLOOKUP(A31,'RACI Deliverables'!$C$7:$K$44,5,FALSE)="","",VLOOKUP(A31,'RACI Deliverables'!$C$7:$K$44,5,FALSE))</f>
        <v>A</v>
      </c>
      <c r="H31" s="10" t="str">
        <f>IF(VLOOKUP(A31,'RACI Deliverables'!$C$7:$K$44,6,FALSE)="","",VLOOKUP(A31,'RACI Deliverables'!$C$7:$K$44,6,FALSE))</f>
        <v>R</v>
      </c>
      <c r="I31" s="10" t="str">
        <f>IF(VLOOKUP(A31,'RACI Deliverables'!$C$7:$K$44,7,FALSE)="","",VLOOKUP(A31,'RACI Deliverables'!$C$7:$K$44,7,FALSE))</f>
        <v/>
      </c>
      <c r="J31" s="10" t="str">
        <f>IF(VLOOKUP(A31,'RACI Deliverables'!$C$7:$K$44,8,FALSE)="","",VLOOKUP(A31,'RACI Deliverables'!$C$7:$K$44,8,FALSE))</f>
        <v/>
      </c>
      <c r="K31" s="10" t="str">
        <f>IF(VLOOKUP(A31,'RACI Deliverables'!$C$7:$K$44,9,FALSE)="","",VLOOKUP(A31,'RACI Deliverables'!$C$7:$K$44,9,FALSE))</f>
        <v/>
      </c>
      <c r="L31" s="25">
        <f>VLOOKUP(A31,'RACI Deliverables'!$C$7:$O$44,11,FALSE)</f>
        <v>44651</v>
      </c>
      <c r="M31" s="25">
        <f>VLOOKUP(A31,'RACI Deliverables'!$C$7:$O$44,12,FALSE)</f>
        <v>44653</v>
      </c>
      <c r="N31">
        <f t="shared" si="0"/>
        <v>2</v>
      </c>
      <c r="O31" s="51"/>
      <c r="P31" s="51"/>
    </row>
    <row r="32" spans="1:21" x14ac:dyDescent="0.35">
      <c r="A32" t="s">
        <v>112</v>
      </c>
      <c r="B32">
        <v>11.3</v>
      </c>
      <c r="C32" s="2" t="str">
        <f>VLOOKUP(A32,'RACI Deliverables'!$C$7:$D$44,2,FALSE)</f>
        <v>Project Scope Document</v>
      </c>
      <c r="D32" t="s">
        <v>201</v>
      </c>
      <c r="E32" t="s">
        <v>177</v>
      </c>
      <c r="F32" s="10" t="str">
        <f>IF(VLOOKUP(A32,'RACI Deliverables'!$C$7:$K$44,4,FALSE)="","",VLOOKUP(A32,'RACI Deliverables'!$C$7:$K$44,4,FALSE))</f>
        <v/>
      </c>
      <c r="G32" s="10" t="str">
        <f>IF(VLOOKUP(A32,'RACI Deliverables'!$C$7:$K$44,5,FALSE)="","",VLOOKUP(A32,'RACI Deliverables'!$C$7:$K$44,5,FALSE))</f>
        <v>A</v>
      </c>
      <c r="H32" s="10" t="str">
        <f>IF(VLOOKUP(A32,'RACI Deliverables'!$C$7:$K$44,6,FALSE)="","",VLOOKUP(A32,'RACI Deliverables'!$C$7:$K$44,6,FALSE))</f>
        <v>R</v>
      </c>
      <c r="I32" s="10" t="str">
        <f>IF(VLOOKUP(A32,'RACI Deliverables'!$C$7:$K$44,7,FALSE)="","",VLOOKUP(A32,'RACI Deliverables'!$C$7:$K$44,7,FALSE))</f>
        <v/>
      </c>
      <c r="J32" s="10" t="str">
        <f>IF(VLOOKUP(A32,'RACI Deliverables'!$C$7:$K$44,8,FALSE)="","",VLOOKUP(A32,'RACI Deliverables'!$C$7:$K$44,8,FALSE))</f>
        <v/>
      </c>
      <c r="K32" s="10" t="str">
        <f>IF(VLOOKUP(A32,'RACI Deliverables'!$C$7:$K$44,9,FALSE)="","",VLOOKUP(A32,'RACI Deliverables'!$C$7:$K$44,9,FALSE))</f>
        <v/>
      </c>
      <c r="L32" s="25">
        <f>VLOOKUP(A32,'RACI Deliverables'!$C$7:$O$44,11,FALSE)</f>
        <v>44651</v>
      </c>
      <c r="M32" s="25">
        <f>VLOOKUP(A32,'RACI Deliverables'!$C$7:$O$44,12,FALSE)</f>
        <v>44653</v>
      </c>
      <c r="N32">
        <f t="shared" si="0"/>
        <v>2</v>
      </c>
      <c r="O32" s="51"/>
      <c r="P32" s="51"/>
    </row>
    <row r="33" spans="1:16" x14ac:dyDescent="0.35">
      <c r="A33" t="s">
        <v>114</v>
      </c>
      <c r="B33">
        <v>12.1</v>
      </c>
      <c r="C33" s="2" t="str">
        <f>VLOOKUP(A33,'RACI Deliverables'!$C$7:$D$44,2,FALSE)</f>
        <v>Business Challenges</v>
      </c>
      <c r="D33" t="s">
        <v>202</v>
      </c>
      <c r="E33" t="s">
        <v>176</v>
      </c>
      <c r="F33" s="10" t="str">
        <f>IF(VLOOKUP(A33,'RACI Deliverables'!$C$7:$K$44,4,FALSE)="","",VLOOKUP(A33,'RACI Deliverables'!$C$7:$K$44,4,FALSE))</f>
        <v/>
      </c>
      <c r="G33" s="10" t="str">
        <f>IF(VLOOKUP(A33,'RACI Deliverables'!$C$7:$K$44,5,FALSE)="","",VLOOKUP(A33,'RACI Deliverables'!$C$7:$K$44,5,FALSE))</f>
        <v>A</v>
      </c>
      <c r="H33" s="10" t="str">
        <f>IF(VLOOKUP(A33,'RACI Deliverables'!$C$7:$K$44,6,FALSE)="","",VLOOKUP(A33,'RACI Deliverables'!$C$7:$K$44,6,FALSE))</f>
        <v>R</v>
      </c>
      <c r="I33" s="10" t="str">
        <f>IF(VLOOKUP(A33,'RACI Deliverables'!$C$7:$K$44,7,FALSE)="","",VLOOKUP(A33,'RACI Deliverables'!$C$7:$K$44,7,FALSE))</f>
        <v/>
      </c>
      <c r="J33" s="10" t="str">
        <f>IF(VLOOKUP(A33,'RACI Deliverables'!$C$7:$K$44,8,FALSE)="","",VLOOKUP(A33,'RACI Deliverables'!$C$7:$K$44,8,FALSE))</f>
        <v/>
      </c>
      <c r="K33" s="10" t="str">
        <f>IF(VLOOKUP(A33,'RACI Deliverables'!$C$7:$K$44,9,FALSE)="","",VLOOKUP(A33,'RACI Deliverables'!$C$7:$K$44,9,FALSE))</f>
        <v/>
      </c>
      <c r="L33" s="25">
        <f>VLOOKUP(A33,'RACI Deliverables'!$C$7:$O$44,11,FALSE)</f>
        <v>44651</v>
      </c>
      <c r="M33" s="25">
        <f>VLOOKUP(A33,'RACI Deliverables'!$C$7:$O$44,12,FALSE)</f>
        <v>44653</v>
      </c>
      <c r="N33">
        <f t="shared" si="0"/>
        <v>2</v>
      </c>
      <c r="O33" s="51"/>
      <c r="P33" s="51"/>
    </row>
    <row r="34" spans="1:16" x14ac:dyDescent="0.35">
      <c r="A34" t="s">
        <v>114</v>
      </c>
      <c r="B34">
        <v>12.2</v>
      </c>
      <c r="C34" s="2" t="str">
        <f>VLOOKUP(A34,'RACI Deliverables'!$C$7:$D$44,2,FALSE)</f>
        <v>Business Challenges</v>
      </c>
      <c r="D34" t="s">
        <v>203</v>
      </c>
      <c r="E34" t="s">
        <v>184</v>
      </c>
      <c r="F34" s="10" t="str">
        <f>IF(VLOOKUP(A34,'RACI Deliverables'!$C$7:$K$44,4,FALSE)="","",VLOOKUP(A34,'RACI Deliverables'!$C$7:$K$44,4,FALSE))</f>
        <v/>
      </c>
      <c r="G34" s="10" t="str">
        <f>IF(VLOOKUP(A34,'RACI Deliverables'!$C$7:$K$44,5,FALSE)="","",VLOOKUP(A34,'RACI Deliverables'!$C$7:$K$44,5,FALSE))</f>
        <v>A</v>
      </c>
      <c r="H34" s="10" t="str">
        <f>IF(VLOOKUP(A34,'RACI Deliverables'!$C$7:$K$44,6,FALSE)="","",VLOOKUP(A34,'RACI Deliverables'!$C$7:$K$44,6,FALSE))</f>
        <v>R</v>
      </c>
      <c r="I34" s="10" t="str">
        <f>IF(VLOOKUP(A34,'RACI Deliverables'!$C$7:$K$44,7,FALSE)="","",VLOOKUP(A34,'RACI Deliverables'!$C$7:$K$44,7,FALSE))</f>
        <v/>
      </c>
      <c r="J34" s="10" t="str">
        <f>IF(VLOOKUP(A34,'RACI Deliverables'!$C$7:$K$44,8,FALSE)="","",VLOOKUP(A34,'RACI Deliverables'!$C$7:$K$44,8,FALSE))</f>
        <v/>
      </c>
      <c r="K34" s="10" t="str">
        <f>IF(VLOOKUP(A34,'RACI Deliverables'!$C$7:$K$44,9,FALSE)="","",VLOOKUP(A34,'RACI Deliverables'!$C$7:$K$44,9,FALSE))</f>
        <v/>
      </c>
      <c r="L34" s="25">
        <f>VLOOKUP(A34,'RACI Deliverables'!$C$7:$O$44,11,FALSE)</f>
        <v>44651</v>
      </c>
      <c r="M34" s="25">
        <f>VLOOKUP(A34,'RACI Deliverables'!$C$7:$O$44,12,FALSE)</f>
        <v>44653</v>
      </c>
      <c r="N34">
        <f t="shared" si="0"/>
        <v>2</v>
      </c>
      <c r="O34" s="51"/>
      <c r="P34" s="51"/>
    </row>
    <row r="35" spans="1:16" x14ac:dyDescent="0.35">
      <c r="A35" t="s">
        <v>114</v>
      </c>
      <c r="B35">
        <v>12.3</v>
      </c>
      <c r="C35" s="2" t="str">
        <f>VLOOKUP(A35,'RACI Deliverables'!$C$7:$D$44,2,FALSE)</f>
        <v>Business Challenges</v>
      </c>
      <c r="D35" t="s">
        <v>204</v>
      </c>
      <c r="E35" t="s">
        <v>177</v>
      </c>
      <c r="F35" s="10" t="str">
        <f>IF(VLOOKUP(A35,'RACI Deliverables'!$C$7:$K$44,4,FALSE)="","",VLOOKUP(A35,'RACI Deliverables'!$C$7:$K$44,4,FALSE))</f>
        <v/>
      </c>
      <c r="G35" s="10" t="str">
        <f>IF(VLOOKUP(A35,'RACI Deliverables'!$C$7:$K$44,5,FALSE)="","",VLOOKUP(A35,'RACI Deliverables'!$C$7:$K$44,5,FALSE))</f>
        <v>A</v>
      </c>
      <c r="H35" s="10" t="str">
        <f>IF(VLOOKUP(A35,'RACI Deliverables'!$C$7:$K$44,6,FALSE)="","",VLOOKUP(A35,'RACI Deliverables'!$C$7:$K$44,6,FALSE))</f>
        <v>R</v>
      </c>
      <c r="I35" s="10" t="str">
        <f>IF(VLOOKUP(A35,'RACI Deliverables'!$C$7:$K$44,7,FALSE)="","",VLOOKUP(A35,'RACI Deliverables'!$C$7:$K$44,7,FALSE))</f>
        <v/>
      </c>
      <c r="J35" s="10" t="str">
        <f>IF(VLOOKUP(A35,'RACI Deliverables'!$C$7:$K$44,8,FALSE)="","",VLOOKUP(A35,'RACI Deliverables'!$C$7:$K$44,8,FALSE))</f>
        <v/>
      </c>
      <c r="K35" s="10" t="str">
        <f>IF(VLOOKUP(A35,'RACI Deliverables'!$C$7:$K$44,9,FALSE)="","",VLOOKUP(A35,'RACI Deliverables'!$C$7:$K$44,9,FALSE))</f>
        <v/>
      </c>
      <c r="L35" s="25">
        <f>VLOOKUP(A35,'RACI Deliverables'!$C$7:$O$44,11,FALSE)</f>
        <v>44651</v>
      </c>
      <c r="M35" s="25">
        <f>VLOOKUP(A35,'RACI Deliverables'!$C$7:$O$44,12,FALSE)</f>
        <v>44653</v>
      </c>
      <c r="N35">
        <f t="shared" si="0"/>
        <v>2</v>
      </c>
      <c r="O35" s="51"/>
      <c r="P35" s="51"/>
    </row>
    <row r="36" spans="1:16" x14ac:dyDescent="0.35">
      <c r="A36" t="s">
        <v>116</v>
      </c>
      <c r="B36">
        <v>13.1</v>
      </c>
      <c r="C36" t="str">
        <f>VLOOKUP(A36,'RACI Deliverables'!$C$7:$D$44,2,FALSE)</f>
        <v>Current Brands Involved and their Statuses</v>
      </c>
      <c r="D36" t="s">
        <v>205</v>
      </c>
      <c r="E36" t="s">
        <v>176</v>
      </c>
      <c r="F36" s="10" t="str">
        <f>IF(VLOOKUP(A36,'RACI Deliverables'!$C$7:$K$44,4,FALSE)="","",VLOOKUP(A36,'RACI Deliverables'!$C$7:$K$44,4,FALSE))</f>
        <v/>
      </c>
      <c r="G36" s="10" t="str">
        <f>IF(VLOOKUP(A36,'RACI Deliverables'!$C$7:$K$44,5,FALSE)="","",VLOOKUP(A36,'RACI Deliverables'!$C$7:$K$44,5,FALSE))</f>
        <v/>
      </c>
      <c r="H36" s="10" t="str">
        <f>IF(VLOOKUP(A36,'RACI Deliverables'!$C$7:$K$44,6,FALSE)="","",VLOOKUP(A36,'RACI Deliverables'!$C$7:$K$44,6,FALSE))</f>
        <v/>
      </c>
      <c r="I36" s="10" t="str">
        <f>IF(VLOOKUP(A36,'RACI Deliverables'!$C$7:$K$44,7,FALSE)="","",VLOOKUP(A36,'RACI Deliverables'!$C$7:$K$44,7,FALSE))</f>
        <v>R</v>
      </c>
      <c r="J36" s="10" t="str">
        <f>IF(VLOOKUP(A36,'RACI Deliverables'!$C$7:$K$44,8,FALSE)="","",VLOOKUP(A36,'RACI Deliverables'!$C$7:$K$44,8,FALSE))</f>
        <v>A</v>
      </c>
      <c r="K36" s="10" t="str">
        <f>IF(VLOOKUP(A36,'RACI Deliverables'!$C$7:$K$44,9,FALSE)="","",VLOOKUP(A36,'RACI Deliverables'!$C$7:$K$44,9,FALSE))</f>
        <v/>
      </c>
      <c r="L36" s="25">
        <f>VLOOKUP(A36,'RACI Deliverables'!$C$7:$O$44,11,FALSE)</f>
        <v>44651</v>
      </c>
      <c r="M36" s="25">
        <f>VLOOKUP(A36,'RACI Deliverables'!$C$7:$O$44,12,FALSE)</f>
        <v>44653</v>
      </c>
      <c r="N36">
        <f t="shared" si="0"/>
        <v>2</v>
      </c>
      <c r="O36" s="51"/>
      <c r="P36" s="51"/>
    </row>
    <row r="37" spans="1:16" x14ac:dyDescent="0.35">
      <c r="A37" t="s">
        <v>116</v>
      </c>
      <c r="B37">
        <v>13.2</v>
      </c>
      <c r="C37" s="43" t="str">
        <f>VLOOKUP(A37,'RACI Deliverables'!$C$7:$D$44,2,FALSE)</f>
        <v>Current Brands Involved and their Statuses</v>
      </c>
      <c r="D37" t="s">
        <v>206</v>
      </c>
      <c r="E37" t="s">
        <v>184</v>
      </c>
      <c r="F37" s="10" t="str">
        <f>IF(VLOOKUP(A37,'RACI Deliverables'!$C$7:$K$44,4,FALSE)="","",VLOOKUP(A37,'RACI Deliverables'!$C$7:$K$44,4,FALSE))</f>
        <v/>
      </c>
      <c r="G37" s="10" t="str">
        <f>IF(VLOOKUP(A37,'RACI Deliverables'!$C$7:$K$44,5,FALSE)="","",VLOOKUP(A37,'RACI Deliverables'!$C$7:$K$44,5,FALSE))</f>
        <v/>
      </c>
      <c r="H37" s="10" t="str">
        <f>IF(VLOOKUP(A37,'RACI Deliverables'!$C$7:$K$44,6,FALSE)="","",VLOOKUP(A37,'RACI Deliverables'!$C$7:$K$44,6,FALSE))</f>
        <v/>
      </c>
      <c r="I37" s="10" t="str">
        <f>IF(VLOOKUP(A37,'RACI Deliverables'!$C$7:$K$44,7,FALSE)="","",VLOOKUP(A37,'RACI Deliverables'!$C$7:$K$44,7,FALSE))</f>
        <v>R</v>
      </c>
      <c r="J37" s="10" t="str">
        <f>IF(VLOOKUP(A37,'RACI Deliverables'!$C$7:$K$44,8,FALSE)="","",VLOOKUP(A37,'RACI Deliverables'!$C$7:$K$44,8,FALSE))</f>
        <v>A</v>
      </c>
      <c r="K37" s="10" t="str">
        <f>IF(VLOOKUP(A37,'RACI Deliverables'!$C$7:$K$44,9,FALSE)="","",VLOOKUP(A37,'RACI Deliverables'!$C$7:$K$44,9,FALSE))</f>
        <v/>
      </c>
      <c r="L37" s="25">
        <f>VLOOKUP(A37,'RACI Deliverables'!$C$7:$O$44,11,FALSE)</f>
        <v>44651</v>
      </c>
      <c r="M37" s="25">
        <f>VLOOKUP(A37,'RACI Deliverables'!$C$7:$O$44,12,FALSE)</f>
        <v>44653</v>
      </c>
      <c r="N37">
        <f t="shared" si="0"/>
        <v>2</v>
      </c>
      <c r="O37" s="51"/>
      <c r="P37" s="51"/>
    </row>
    <row r="38" spans="1:16" x14ac:dyDescent="0.35">
      <c r="A38" t="s">
        <v>116</v>
      </c>
      <c r="B38">
        <v>13.3</v>
      </c>
      <c r="C38" s="2" t="str">
        <f>VLOOKUP(A38,'RACI Deliverables'!$C$7:$D$44,2,FALSE)</f>
        <v>Current Brands Involved and their Statuses</v>
      </c>
      <c r="D38" t="s">
        <v>204</v>
      </c>
      <c r="E38" t="s">
        <v>207</v>
      </c>
      <c r="F38" s="10" t="str">
        <f>IF(VLOOKUP(A38,'RACI Deliverables'!$C$7:$K$44,4,FALSE)="","",VLOOKUP(A38,'RACI Deliverables'!$C$7:$K$44,4,FALSE))</f>
        <v/>
      </c>
      <c r="G38" s="10" t="str">
        <f>IF(VLOOKUP(A38,'RACI Deliverables'!$C$7:$K$44,5,FALSE)="","",VLOOKUP(A38,'RACI Deliverables'!$C$7:$K$44,5,FALSE))</f>
        <v/>
      </c>
      <c r="H38" s="10" t="str">
        <f>IF(VLOOKUP(A38,'RACI Deliverables'!$C$7:$K$44,6,FALSE)="","",VLOOKUP(A38,'RACI Deliverables'!$C$7:$K$44,6,FALSE))</f>
        <v/>
      </c>
      <c r="I38" s="10" t="str">
        <f>IF(VLOOKUP(A38,'RACI Deliverables'!$C$7:$K$44,7,FALSE)="","",VLOOKUP(A38,'RACI Deliverables'!$C$7:$K$44,7,FALSE))</f>
        <v>R</v>
      </c>
      <c r="J38" s="10" t="str">
        <f>IF(VLOOKUP(A38,'RACI Deliverables'!$C$7:$K$44,8,FALSE)="","",VLOOKUP(A38,'RACI Deliverables'!$C$7:$K$44,8,FALSE))</f>
        <v>A</v>
      </c>
      <c r="K38" s="10" t="str">
        <f>IF(VLOOKUP(A38,'RACI Deliverables'!$C$7:$K$44,9,FALSE)="","",VLOOKUP(A38,'RACI Deliverables'!$C$7:$K$44,9,FALSE))</f>
        <v/>
      </c>
      <c r="L38" s="25">
        <f>VLOOKUP(A38,'RACI Deliverables'!$C$7:$O$44,11,FALSE)</f>
        <v>44651</v>
      </c>
      <c r="M38" s="25">
        <f>VLOOKUP(A38,'RACI Deliverables'!$C$7:$O$44,12,FALSE)</f>
        <v>44653</v>
      </c>
      <c r="N38">
        <f t="shared" si="0"/>
        <v>2</v>
      </c>
      <c r="O38" s="51"/>
      <c r="P38" s="51"/>
    </row>
    <row r="39" spans="1:16" x14ac:dyDescent="0.35">
      <c r="A39" t="s">
        <v>118</v>
      </c>
      <c r="B39">
        <v>14.1</v>
      </c>
      <c r="C39" s="2" t="str">
        <f>VLOOKUP(A39,'RACI Deliverables'!$C$7:$D$44,2,FALSE)</f>
        <v>Detailed References for all Sources of Knowledge</v>
      </c>
      <c r="D39" t="s">
        <v>208</v>
      </c>
      <c r="E39" t="s">
        <v>176</v>
      </c>
      <c r="F39" s="10" t="str">
        <f>IF(VLOOKUP(A39,'RACI Deliverables'!$C$7:$K$44,4,FALSE)="","",VLOOKUP(A39,'RACI Deliverables'!$C$7:$K$44,4,FALSE))</f>
        <v/>
      </c>
      <c r="G39" s="10" t="str">
        <f>IF(VLOOKUP(A39,'RACI Deliverables'!$C$7:$K$44,5,FALSE)="","",VLOOKUP(A39,'RACI Deliverables'!$C$7:$K$44,5,FALSE))</f>
        <v>R</v>
      </c>
      <c r="H39" s="10" t="str">
        <f>IF(VLOOKUP(A39,'RACI Deliverables'!$C$7:$K$44,6,FALSE)="","",VLOOKUP(A39,'RACI Deliverables'!$C$7:$K$44,6,FALSE))</f>
        <v/>
      </c>
      <c r="I39" s="10" t="str">
        <f>IF(VLOOKUP(A39,'RACI Deliverables'!$C$7:$K$44,7,FALSE)="","",VLOOKUP(A39,'RACI Deliverables'!$C$7:$K$44,7,FALSE))</f>
        <v>A</v>
      </c>
      <c r="J39" s="10" t="str">
        <f>IF(VLOOKUP(A39,'RACI Deliverables'!$C$7:$K$44,8,FALSE)="","",VLOOKUP(A39,'RACI Deliverables'!$C$7:$K$44,8,FALSE))</f>
        <v/>
      </c>
      <c r="K39" s="10" t="str">
        <f>IF(VLOOKUP(A39,'RACI Deliverables'!$C$7:$K$44,9,FALSE)="","",VLOOKUP(A39,'RACI Deliverables'!$C$7:$K$44,9,FALSE))</f>
        <v/>
      </c>
      <c r="L39" s="25">
        <f>VLOOKUP(A39,'RACI Deliverables'!$C$7:$O$44,11,FALSE)</f>
        <v>44661</v>
      </c>
      <c r="M39" s="25">
        <f>VLOOKUP(A39,'RACI Deliverables'!$C$7:$O$44,12,FALSE)</f>
        <v>44672</v>
      </c>
      <c r="N39">
        <f t="shared" si="0"/>
        <v>11</v>
      </c>
      <c r="O39" s="51"/>
      <c r="P39" s="51"/>
    </row>
    <row r="40" spans="1:16" x14ac:dyDescent="0.35">
      <c r="A40" t="s">
        <v>118</v>
      </c>
      <c r="B40">
        <v>14.2</v>
      </c>
      <c r="C40" s="2" t="str">
        <f>VLOOKUP(A40,'RACI Deliverables'!$C$7:$D$44,2,FALSE)</f>
        <v>Detailed References for all Sources of Knowledge</v>
      </c>
      <c r="D40" t="s">
        <v>209</v>
      </c>
      <c r="E40" t="s">
        <v>184</v>
      </c>
      <c r="F40" s="10" t="str">
        <f>IF(VLOOKUP(A40,'RACI Deliverables'!$C$7:$K$44,4,FALSE)="","",VLOOKUP(A40,'RACI Deliverables'!$C$7:$K$44,4,FALSE))</f>
        <v/>
      </c>
      <c r="G40" s="10" t="str">
        <f>IF(VLOOKUP(A40,'RACI Deliverables'!$C$7:$K$44,5,FALSE)="","",VLOOKUP(A40,'RACI Deliverables'!$C$7:$K$44,5,FALSE))</f>
        <v>R</v>
      </c>
      <c r="H40" s="10" t="str">
        <f>IF(VLOOKUP(A40,'RACI Deliverables'!$C$7:$K$44,6,FALSE)="","",VLOOKUP(A40,'RACI Deliverables'!$C$7:$K$44,6,FALSE))</f>
        <v/>
      </c>
      <c r="I40" s="10" t="str">
        <f>IF(VLOOKUP(A40,'RACI Deliverables'!$C$7:$K$44,7,FALSE)="","",VLOOKUP(A40,'RACI Deliverables'!$C$7:$K$44,7,FALSE))</f>
        <v>A</v>
      </c>
      <c r="J40" s="10" t="str">
        <f>IF(VLOOKUP(A40,'RACI Deliverables'!$C$7:$K$44,8,FALSE)="","",VLOOKUP(A40,'RACI Deliverables'!$C$7:$K$44,8,FALSE))</f>
        <v/>
      </c>
      <c r="K40" s="10" t="str">
        <f>IF(VLOOKUP(A40,'RACI Deliverables'!$C$7:$K$44,9,FALSE)="","",VLOOKUP(A40,'RACI Deliverables'!$C$7:$K$44,9,FALSE))</f>
        <v/>
      </c>
      <c r="L40" s="25">
        <f>VLOOKUP(A40,'RACI Deliverables'!$C$7:$O$44,11,FALSE)</f>
        <v>44661</v>
      </c>
      <c r="M40" s="25">
        <f>VLOOKUP(A40,'RACI Deliverables'!$C$7:$O$44,12,FALSE)</f>
        <v>44672</v>
      </c>
      <c r="N40">
        <f t="shared" si="0"/>
        <v>11</v>
      </c>
      <c r="O40" s="51"/>
      <c r="P40" s="51"/>
    </row>
    <row r="41" spans="1:16" x14ac:dyDescent="0.35">
      <c r="A41" t="s">
        <v>118</v>
      </c>
      <c r="B41">
        <v>14.3</v>
      </c>
      <c r="C41" s="2" t="str">
        <f>VLOOKUP(A41,'RACI Deliverables'!$C$7:$D$44,2,FALSE)</f>
        <v>Detailed References for all Sources of Knowledge</v>
      </c>
      <c r="D41" t="s">
        <v>204</v>
      </c>
      <c r="E41" t="s">
        <v>207</v>
      </c>
      <c r="F41" s="10" t="str">
        <f>IF(VLOOKUP(A41,'RACI Deliverables'!$C$7:$K$44,4,FALSE)="","",VLOOKUP(A41,'RACI Deliverables'!$C$7:$K$44,4,FALSE))</f>
        <v/>
      </c>
      <c r="G41" s="10" t="str">
        <f>IF(VLOOKUP(A41,'RACI Deliverables'!$C$7:$K$44,5,FALSE)="","",VLOOKUP(A41,'RACI Deliverables'!$C$7:$K$44,5,FALSE))</f>
        <v>R</v>
      </c>
      <c r="H41" s="10" t="str">
        <f>IF(VLOOKUP(A41,'RACI Deliverables'!$C$7:$K$44,6,FALSE)="","",VLOOKUP(A41,'RACI Deliverables'!$C$7:$K$44,6,FALSE))</f>
        <v/>
      </c>
      <c r="I41" s="10" t="str">
        <f>IF(VLOOKUP(A41,'RACI Deliverables'!$C$7:$K$44,7,FALSE)="","",VLOOKUP(A41,'RACI Deliverables'!$C$7:$K$44,7,FALSE))</f>
        <v>A</v>
      </c>
      <c r="J41" s="10" t="str">
        <f>IF(VLOOKUP(A41,'RACI Deliverables'!$C$7:$K$44,8,FALSE)="","",VLOOKUP(A41,'RACI Deliverables'!$C$7:$K$44,8,FALSE))</f>
        <v/>
      </c>
      <c r="K41" s="10" t="str">
        <f>IF(VLOOKUP(A41,'RACI Deliverables'!$C$7:$K$44,9,FALSE)="","",VLOOKUP(A41,'RACI Deliverables'!$C$7:$K$44,9,FALSE))</f>
        <v/>
      </c>
      <c r="L41" s="25">
        <f>VLOOKUP(A41,'RACI Deliverables'!$C$7:$O$44,11,FALSE)</f>
        <v>44661</v>
      </c>
      <c r="M41" s="25">
        <f>VLOOKUP(A41,'RACI Deliverables'!$C$7:$O$44,12,FALSE)</f>
        <v>44672</v>
      </c>
      <c r="N41">
        <f t="shared" si="0"/>
        <v>11</v>
      </c>
      <c r="O41" s="51"/>
      <c r="P41" s="51"/>
    </row>
    <row r="42" spans="1:16" x14ac:dyDescent="0.35">
      <c r="A42" t="s">
        <v>120</v>
      </c>
      <c r="B42">
        <v>15.1</v>
      </c>
      <c r="C42" t="str">
        <f>VLOOKUP(A42,'RACI Deliverables'!$C$7:$D$44,2,FALSE)</f>
        <v>Possible Future Analysis and Development for Call centre analysis</v>
      </c>
      <c r="D42" t="s">
        <v>210</v>
      </c>
      <c r="E42" t="s">
        <v>176</v>
      </c>
      <c r="F42" s="10" t="str">
        <f>IF(VLOOKUP(A42,'RACI Deliverables'!$C$7:$K$44,4,FALSE)="","",VLOOKUP(A42,'RACI Deliverables'!$C$7:$K$44,4,FALSE))</f>
        <v/>
      </c>
      <c r="G42" s="10" t="str">
        <f>IF(VLOOKUP(A42,'RACI Deliverables'!$C$7:$K$44,5,FALSE)="","",VLOOKUP(A42,'RACI Deliverables'!$C$7:$K$44,5,FALSE))</f>
        <v/>
      </c>
      <c r="H42" s="10" t="str">
        <f>IF(VLOOKUP(A42,'RACI Deliverables'!$C$7:$K$44,6,FALSE)="","",VLOOKUP(A42,'RACI Deliverables'!$C$7:$K$44,6,FALSE))</f>
        <v/>
      </c>
      <c r="I42" s="10" t="str">
        <f>IF(VLOOKUP(A42,'RACI Deliverables'!$C$7:$K$44,7,FALSE)="","",VLOOKUP(A42,'RACI Deliverables'!$C$7:$K$44,7,FALSE))</f>
        <v/>
      </c>
      <c r="J42" s="10" t="str">
        <f>IF(VLOOKUP(A42,'RACI Deliverables'!$C$7:$K$44,8,FALSE)="","",VLOOKUP(A42,'RACI Deliverables'!$C$7:$K$44,8,FALSE))</f>
        <v>A</v>
      </c>
      <c r="K42" s="10" t="str">
        <f>IF(VLOOKUP(A42,'RACI Deliverables'!$C$7:$K$44,9,FALSE)="","",VLOOKUP(A42,'RACI Deliverables'!$C$7:$K$44,9,FALSE))</f>
        <v>R</v>
      </c>
      <c r="L42" s="25">
        <f>VLOOKUP(A42,'RACI Deliverables'!$C$7:$O$44,11,FALSE)</f>
        <v>44661</v>
      </c>
      <c r="M42" s="25">
        <f>VLOOKUP(A42,'RACI Deliverables'!$C$7:$O$44,12,FALSE)</f>
        <v>44672</v>
      </c>
      <c r="N42">
        <f t="shared" si="0"/>
        <v>11</v>
      </c>
      <c r="O42" s="51"/>
      <c r="P42" s="51"/>
    </row>
    <row r="43" spans="1:16" x14ac:dyDescent="0.35">
      <c r="A43" t="s">
        <v>120</v>
      </c>
      <c r="B43">
        <v>15.2</v>
      </c>
      <c r="C43" t="str">
        <f>VLOOKUP(A43,'RACI Deliverables'!$C$7:$D$44,2,FALSE)</f>
        <v>Possible Future Analysis and Development for Call centre analysis</v>
      </c>
      <c r="D43" t="s">
        <v>182</v>
      </c>
      <c r="E43" t="s">
        <v>207</v>
      </c>
      <c r="F43" s="10" t="str">
        <f>IF(VLOOKUP(A43,'RACI Deliverables'!$C$7:$K$44,4,FALSE)="","",VLOOKUP(A43,'RACI Deliverables'!$C$7:$K$44,4,FALSE))</f>
        <v/>
      </c>
      <c r="G43" s="10" t="str">
        <f>IF(VLOOKUP(A43,'RACI Deliverables'!$C$7:$K$44,5,FALSE)="","",VLOOKUP(A43,'RACI Deliverables'!$C$7:$K$44,5,FALSE))</f>
        <v/>
      </c>
      <c r="H43" s="10" t="str">
        <f>IF(VLOOKUP(A43,'RACI Deliverables'!$C$7:$K$44,6,FALSE)="","",VLOOKUP(A43,'RACI Deliverables'!$C$7:$K$44,6,FALSE))</f>
        <v/>
      </c>
      <c r="I43" s="10" t="str">
        <f>IF(VLOOKUP(A43,'RACI Deliverables'!$C$7:$K$44,7,FALSE)="","",VLOOKUP(A43,'RACI Deliverables'!$C$7:$K$44,7,FALSE))</f>
        <v/>
      </c>
      <c r="J43" s="10" t="str">
        <f>IF(VLOOKUP(A43,'RACI Deliverables'!$C$7:$K$44,8,FALSE)="","",VLOOKUP(A43,'RACI Deliverables'!$C$7:$K$44,8,FALSE))</f>
        <v>A</v>
      </c>
      <c r="K43" s="10" t="str">
        <f>IF(VLOOKUP(A43,'RACI Deliverables'!$C$7:$K$44,9,FALSE)="","",VLOOKUP(A43,'RACI Deliverables'!$C$7:$K$44,9,FALSE))</f>
        <v>R</v>
      </c>
      <c r="L43" s="25">
        <f>VLOOKUP(A43,'RACI Deliverables'!$C$7:$O$44,11,FALSE)</f>
        <v>44661</v>
      </c>
      <c r="M43" s="25">
        <f>VLOOKUP(A43,'RACI Deliverables'!$C$7:$O$44,12,FALSE)</f>
        <v>44672</v>
      </c>
      <c r="N43">
        <f t="shared" si="0"/>
        <v>11</v>
      </c>
      <c r="O43" s="51"/>
      <c r="P43" s="51"/>
    </row>
    <row r="44" spans="1:16" ht="29" x14ac:dyDescent="0.35">
      <c r="A44" t="s">
        <v>211</v>
      </c>
      <c r="B44">
        <v>16.100000000000001</v>
      </c>
      <c r="C44" s="2" t="str">
        <f>VLOOKUP(A44,'RACI Deliverables'!$C$7:$D$44,2,FALSE)</f>
        <v>Measuring 
Success and Failure in call centre analysis</v>
      </c>
      <c r="D44" t="s">
        <v>212</v>
      </c>
      <c r="E44" t="s">
        <v>176</v>
      </c>
      <c r="F44" s="10" t="str">
        <f>IF(VLOOKUP(A44,'RACI Deliverables'!$C$7:$K$44,4,FALSE)="","",VLOOKUP(A44,'RACI Deliverables'!$C$7:$K$44,4,FALSE))</f>
        <v/>
      </c>
      <c r="G44" s="10" t="str">
        <f>IF(VLOOKUP(A44,'RACI Deliverables'!$C$7:$K$44,5,FALSE)="","",VLOOKUP(A44,'RACI Deliverables'!$C$7:$K$44,5,FALSE))</f>
        <v/>
      </c>
      <c r="H44" s="10" t="str">
        <f>IF(VLOOKUP(A44,'RACI Deliverables'!$C$7:$K$44,6,FALSE)="","",VLOOKUP(A44,'RACI Deliverables'!$C$7:$K$44,6,FALSE))</f>
        <v>A</v>
      </c>
      <c r="I44" s="10" t="str">
        <f>IF(VLOOKUP(A44,'RACI Deliverables'!$C$7:$K$44,7,FALSE)="","",VLOOKUP(A44,'RACI Deliverables'!$C$7:$K$44,7,FALSE))</f>
        <v/>
      </c>
      <c r="J44" s="10" t="str">
        <f>IF(VLOOKUP(A44,'RACI Deliverables'!$C$7:$K$44,8,FALSE)="","",VLOOKUP(A44,'RACI Deliverables'!$C$7:$K$44,8,FALSE))</f>
        <v>R</v>
      </c>
      <c r="K44" s="10" t="str">
        <f>IF(VLOOKUP(A44,'RACI Deliverables'!$C$7:$K$44,9,FALSE)="","",VLOOKUP(A44,'RACI Deliverables'!$C$7:$K$44,9,FALSE))</f>
        <v/>
      </c>
      <c r="L44" s="25">
        <f>VLOOKUP(A44,'RACI Deliverables'!$C$7:$O$44,11,FALSE)</f>
        <v>44661</v>
      </c>
      <c r="M44" s="25">
        <f>VLOOKUP(A44,'RACI Deliverables'!$C$7:$O$44,12,FALSE)</f>
        <v>44672</v>
      </c>
      <c r="N44">
        <f t="shared" si="0"/>
        <v>11</v>
      </c>
      <c r="O44" s="51"/>
      <c r="P44" s="51"/>
    </row>
    <row r="45" spans="1:16" ht="29" x14ac:dyDescent="0.35">
      <c r="A45" t="s">
        <v>211</v>
      </c>
      <c r="B45">
        <v>16.2</v>
      </c>
      <c r="C45" s="2" t="str">
        <f>VLOOKUP(A45,'RACI Deliverables'!$C$7:$D$44,2,FALSE)</f>
        <v>Measuring 
Success and Failure in call centre analysis</v>
      </c>
      <c r="D45" t="s">
        <v>213</v>
      </c>
      <c r="E45" t="s">
        <v>184</v>
      </c>
      <c r="F45" s="10" t="str">
        <f>IF(VLOOKUP(A45,'RACI Deliverables'!$C$7:$K$44,4,FALSE)="","",VLOOKUP(A45,'RACI Deliverables'!$C$7:$K$44,4,FALSE))</f>
        <v/>
      </c>
      <c r="G45" s="10" t="str">
        <f>IF(VLOOKUP(A45,'RACI Deliverables'!$C$7:$K$44,5,FALSE)="","",VLOOKUP(A45,'RACI Deliverables'!$C$7:$K$44,5,FALSE))</f>
        <v/>
      </c>
      <c r="H45" s="10" t="str">
        <f>IF(VLOOKUP(A45,'RACI Deliverables'!$C$7:$K$44,6,FALSE)="","",VLOOKUP(A45,'RACI Deliverables'!$C$7:$K$44,6,FALSE))</f>
        <v>A</v>
      </c>
      <c r="I45" s="10" t="str">
        <f>IF(VLOOKUP(A45,'RACI Deliverables'!$C$7:$K$44,7,FALSE)="","",VLOOKUP(A45,'RACI Deliverables'!$C$7:$K$44,7,FALSE))</f>
        <v/>
      </c>
      <c r="J45" s="10" t="str">
        <f>IF(VLOOKUP(A45,'RACI Deliverables'!$C$7:$K$44,8,FALSE)="","",VLOOKUP(A45,'RACI Deliverables'!$C$7:$K$44,8,FALSE))</f>
        <v>R</v>
      </c>
      <c r="K45" s="10" t="str">
        <f>IF(VLOOKUP(A45,'RACI Deliverables'!$C$7:$K$44,9,FALSE)="","",VLOOKUP(A45,'RACI Deliverables'!$C$7:$K$44,9,FALSE))</f>
        <v/>
      </c>
      <c r="L45" s="25">
        <f>VLOOKUP(A45,'RACI Deliverables'!$C$7:$O$44,11,FALSE)</f>
        <v>44661</v>
      </c>
      <c r="M45" s="25">
        <f>VLOOKUP(A45,'RACI Deliverables'!$C$7:$O$44,12,FALSE)</f>
        <v>44672</v>
      </c>
      <c r="N45">
        <f t="shared" si="0"/>
        <v>11</v>
      </c>
      <c r="O45" s="51"/>
      <c r="P45" s="51"/>
    </row>
    <row r="46" spans="1:16" ht="29" x14ac:dyDescent="0.35">
      <c r="A46" t="s">
        <v>122</v>
      </c>
      <c r="B46">
        <v>16.3</v>
      </c>
      <c r="C46" s="2" t="str">
        <f>VLOOKUP(A46,'RACI Deliverables'!$C$7:$D$44,2,FALSE)</f>
        <v>Measuring 
Success and Failure in call centre analysis</v>
      </c>
      <c r="D46" t="s">
        <v>201</v>
      </c>
      <c r="E46" t="s">
        <v>207</v>
      </c>
      <c r="F46" s="10" t="str">
        <f>IF(VLOOKUP(A46,'RACI Deliverables'!$C$7:$K$44,4,FALSE)="","",VLOOKUP(A46,'RACI Deliverables'!$C$7:$K$44,4,FALSE))</f>
        <v/>
      </c>
      <c r="G46" s="10" t="str">
        <f>IF(VLOOKUP(A46,'RACI Deliverables'!$C$7:$K$44,5,FALSE)="","",VLOOKUP(A46,'RACI Deliverables'!$C$7:$K$44,5,FALSE))</f>
        <v/>
      </c>
      <c r="H46" s="10" t="str">
        <f>IF(VLOOKUP(A46,'RACI Deliverables'!$C$7:$K$44,6,FALSE)="","",VLOOKUP(A46,'RACI Deliverables'!$C$7:$K$44,6,FALSE))</f>
        <v>A</v>
      </c>
      <c r="I46" s="10" t="str">
        <f>IF(VLOOKUP(A46,'RACI Deliverables'!$C$7:$K$44,7,FALSE)="","",VLOOKUP(A46,'RACI Deliverables'!$C$7:$K$44,7,FALSE))</f>
        <v/>
      </c>
      <c r="J46" s="10" t="str">
        <f>IF(VLOOKUP(A46,'RACI Deliverables'!$C$7:$K$44,8,FALSE)="","",VLOOKUP(A46,'RACI Deliverables'!$C$7:$K$44,8,FALSE))</f>
        <v>R</v>
      </c>
      <c r="K46" s="10" t="str">
        <f>IF(VLOOKUP(A46,'RACI Deliverables'!$C$7:$K$44,9,FALSE)="","",VLOOKUP(A46,'RACI Deliverables'!$C$7:$K$44,9,FALSE))</f>
        <v/>
      </c>
      <c r="L46" s="25">
        <f>VLOOKUP(A46,'RACI Deliverables'!$C$7:$O$44,11,FALSE)</f>
        <v>44661</v>
      </c>
      <c r="M46" s="25">
        <f>VLOOKUP(A46,'RACI Deliverables'!$C$7:$O$44,12,FALSE)</f>
        <v>44672</v>
      </c>
      <c r="N46">
        <f t="shared" si="0"/>
        <v>11</v>
      </c>
      <c r="O46" s="51"/>
      <c r="P46" s="51"/>
    </row>
    <row r="47" spans="1:16" ht="29" x14ac:dyDescent="0.35">
      <c r="A47" t="s">
        <v>124</v>
      </c>
      <c r="B47">
        <v>17.100000000000001</v>
      </c>
      <c r="C47" s="2" t="str">
        <f>VLOOKUP(A47,'RACI Deliverables'!$C$7:$D$44,2,FALSE)</f>
        <v>Probable benefits of suggestions in the Call centre analysis</v>
      </c>
      <c r="D47" t="s">
        <v>214</v>
      </c>
      <c r="E47" t="s">
        <v>176</v>
      </c>
      <c r="F47" s="10" t="str">
        <f>IF(VLOOKUP(A47,'RACI Deliverables'!$C$7:$K$44,4,FALSE)="","",VLOOKUP(A47,'RACI Deliverables'!$C$7:$K$44,4,FALSE))</f>
        <v/>
      </c>
      <c r="G47" s="10" t="str">
        <f>IF(VLOOKUP(A47,'RACI Deliverables'!$C$7:$K$44,5,FALSE)="","",VLOOKUP(A47,'RACI Deliverables'!$C$7:$K$44,5,FALSE))</f>
        <v/>
      </c>
      <c r="H47" s="10" t="str">
        <f>IF(VLOOKUP(A47,'RACI Deliverables'!$C$7:$K$44,6,FALSE)="","",VLOOKUP(A47,'RACI Deliverables'!$C$7:$K$44,6,FALSE))</f>
        <v/>
      </c>
      <c r="I47" s="10" t="str">
        <f>IF(VLOOKUP(A47,'RACI Deliverables'!$C$7:$K$44,7,FALSE)="","",VLOOKUP(A47,'RACI Deliverables'!$C$7:$K$44,7,FALSE))</f>
        <v>R</v>
      </c>
      <c r="J47" s="10" t="str">
        <f>IF(VLOOKUP(A47,'RACI Deliverables'!$C$7:$K$44,8,FALSE)="","",VLOOKUP(A47,'RACI Deliverables'!$C$7:$K$44,8,FALSE))</f>
        <v/>
      </c>
      <c r="K47" s="10" t="str">
        <f>IF(VLOOKUP(A47,'RACI Deliverables'!$C$7:$K$44,9,FALSE)="","",VLOOKUP(A47,'RACI Deliverables'!$C$7:$K$44,9,FALSE))</f>
        <v>A</v>
      </c>
      <c r="L47" s="25">
        <f>VLOOKUP(A47,'RACI Deliverables'!$C$7:$O$44,11,FALSE)</f>
        <v>44661</v>
      </c>
      <c r="M47" s="25">
        <f>VLOOKUP(A47,'RACI Deliverables'!$C$7:$O$44,12,FALSE)</f>
        <v>44672</v>
      </c>
      <c r="N47">
        <f t="shared" si="0"/>
        <v>11</v>
      </c>
      <c r="O47" s="51"/>
      <c r="P47" s="51"/>
    </row>
    <row r="48" spans="1:16" ht="29" x14ac:dyDescent="0.35">
      <c r="A48" t="s">
        <v>124</v>
      </c>
      <c r="B48">
        <v>17.2</v>
      </c>
      <c r="C48" s="2" t="str">
        <f>VLOOKUP(A48,'RACI Deliverables'!$C$7:$D$44,2,FALSE)</f>
        <v>Probable benefits of suggestions in the Call centre analysis</v>
      </c>
      <c r="D48" t="s">
        <v>213</v>
      </c>
      <c r="E48" t="s">
        <v>184</v>
      </c>
      <c r="F48" s="10" t="str">
        <f>IF(VLOOKUP(A48,'RACI Deliverables'!$C$7:$K$44,4,FALSE)="","",VLOOKUP(A48,'RACI Deliverables'!$C$7:$K$44,4,FALSE))</f>
        <v/>
      </c>
      <c r="G48" s="10" t="str">
        <f>IF(VLOOKUP(A48,'RACI Deliverables'!$C$7:$K$44,5,FALSE)="","",VLOOKUP(A48,'RACI Deliverables'!$C$7:$K$44,5,FALSE))</f>
        <v/>
      </c>
      <c r="H48" s="10" t="str">
        <f>IF(VLOOKUP(A48,'RACI Deliverables'!$C$7:$K$44,6,FALSE)="","",VLOOKUP(A48,'RACI Deliverables'!$C$7:$K$44,6,FALSE))</f>
        <v/>
      </c>
      <c r="I48" s="10" t="str">
        <f>IF(VLOOKUP(A48,'RACI Deliverables'!$C$7:$K$44,7,FALSE)="","",VLOOKUP(A48,'RACI Deliverables'!$C$7:$K$44,7,FALSE))</f>
        <v>R</v>
      </c>
      <c r="J48" s="10" t="str">
        <f>IF(VLOOKUP(A48,'RACI Deliverables'!$C$7:$K$44,8,FALSE)="","",VLOOKUP(A48,'RACI Deliverables'!$C$7:$K$44,8,FALSE))</f>
        <v/>
      </c>
      <c r="K48" s="10" t="str">
        <f>IF(VLOOKUP(A48,'RACI Deliverables'!$C$7:$K$44,9,FALSE)="","",VLOOKUP(A48,'RACI Deliverables'!$C$7:$K$44,9,FALSE))</f>
        <v>A</v>
      </c>
      <c r="L48" s="25">
        <f>VLOOKUP(A48,'RACI Deliverables'!$C$7:$O$44,11,FALSE)</f>
        <v>44661</v>
      </c>
      <c r="M48" s="25">
        <f>VLOOKUP(A48,'RACI Deliverables'!$C$7:$O$44,12,FALSE)</f>
        <v>44672</v>
      </c>
      <c r="N48">
        <f t="shared" si="0"/>
        <v>11</v>
      </c>
      <c r="O48" s="51"/>
      <c r="P48" s="51"/>
    </row>
    <row r="49" spans="1:16" ht="29" x14ac:dyDescent="0.35">
      <c r="A49" t="s">
        <v>124</v>
      </c>
      <c r="B49">
        <v>17.3</v>
      </c>
      <c r="C49" s="2" t="str">
        <f>VLOOKUP(A49,'RACI Deliverables'!$C$7:$D$44,2,FALSE)</f>
        <v>Probable benefits of suggestions in the Call centre analysis</v>
      </c>
      <c r="D49" t="s">
        <v>201</v>
      </c>
      <c r="E49" t="s">
        <v>207</v>
      </c>
      <c r="F49" s="10" t="str">
        <f>IF(VLOOKUP(A49,'RACI Deliverables'!$C$7:$K$44,4,FALSE)="","",VLOOKUP(A49,'RACI Deliverables'!$C$7:$K$44,4,FALSE))</f>
        <v/>
      </c>
      <c r="G49" s="10" t="str">
        <f>IF(VLOOKUP(A49,'RACI Deliverables'!$C$7:$K$44,5,FALSE)="","",VLOOKUP(A49,'RACI Deliverables'!$C$7:$K$44,5,FALSE))</f>
        <v/>
      </c>
      <c r="H49" s="10" t="str">
        <f>IF(VLOOKUP(A49,'RACI Deliverables'!$C$7:$K$44,6,FALSE)="","",VLOOKUP(A49,'RACI Deliverables'!$C$7:$K$44,6,FALSE))</f>
        <v/>
      </c>
      <c r="I49" s="10" t="str">
        <f>IF(VLOOKUP(A49,'RACI Deliverables'!$C$7:$K$44,7,FALSE)="","",VLOOKUP(A49,'RACI Deliverables'!$C$7:$K$44,7,FALSE))</f>
        <v>R</v>
      </c>
      <c r="J49" s="10" t="str">
        <f>IF(VLOOKUP(A49,'RACI Deliverables'!$C$7:$K$44,8,FALSE)="","",VLOOKUP(A49,'RACI Deliverables'!$C$7:$K$44,8,FALSE))</f>
        <v/>
      </c>
      <c r="K49" s="10" t="str">
        <f>IF(VLOOKUP(A49,'RACI Deliverables'!$C$7:$K$44,9,FALSE)="","",VLOOKUP(A49,'RACI Deliverables'!$C$7:$K$44,9,FALSE))</f>
        <v>A</v>
      </c>
      <c r="L49" s="25">
        <f>VLOOKUP(A49,'RACI Deliverables'!$C$7:$O$44,11,FALSE)</f>
        <v>44661</v>
      </c>
      <c r="M49" s="25">
        <f>VLOOKUP(A49,'RACI Deliverables'!$C$7:$O$44,12,FALSE)</f>
        <v>44672</v>
      </c>
      <c r="N49">
        <f t="shared" si="0"/>
        <v>11</v>
      </c>
      <c r="O49" s="51"/>
      <c r="P49" s="51"/>
    </row>
    <row r="50" spans="1:16" ht="29" x14ac:dyDescent="0.35">
      <c r="A50" t="s">
        <v>93</v>
      </c>
      <c r="B50">
        <v>18.100000000000001</v>
      </c>
      <c r="C50" s="2" t="str">
        <f>VLOOKUP(A50,'RACI Deliverables'!$C$7:$D$44,2,FALSE)</f>
        <v>Data analysis operational Excel Report for Greeters, Tech Supports and Experts</v>
      </c>
      <c r="D50" t="s">
        <v>215</v>
      </c>
      <c r="E50" t="s">
        <v>176</v>
      </c>
      <c r="F50" s="10" t="str">
        <f>IF(VLOOKUP(A50,'RACI Deliverables'!$C$7:$K$44,4,FALSE)="","",VLOOKUP(A50,'RACI Deliverables'!$C$7:$K$44,4,FALSE))</f>
        <v/>
      </c>
      <c r="G50" s="10" t="str">
        <f>IF(VLOOKUP(A50,'RACI Deliverables'!$C$7:$K$44,5,FALSE)="","",VLOOKUP(A50,'RACI Deliverables'!$C$7:$K$44,5,FALSE))</f>
        <v>R</v>
      </c>
      <c r="H50" s="10" t="str">
        <f>IF(VLOOKUP(A50,'RACI Deliverables'!$C$7:$K$44,6,FALSE)="","",VLOOKUP(A50,'RACI Deliverables'!$C$7:$K$44,6,FALSE))</f>
        <v>A</v>
      </c>
      <c r="I50" s="10" t="str">
        <f>IF(VLOOKUP(A50,'RACI Deliverables'!$C$7:$K$44,7,FALSE)="","",VLOOKUP(A50,'RACI Deliverables'!$C$7:$K$44,7,FALSE))</f>
        <v/>
      </c>
      <c r="J50" s="10" t="str">
        <f>IF(VLOOKUP(A50,'RACI Deliverables'!$C$7:$K$44,8,FALSE)="","",VLOOKUP(A50,'RACI Deliverables'!$C$7:$K$44,8,FALSE))</f>
        <v/>
      </c>
      <c r="K50" s="10" t="str">
        <f>IF(VLOOKUP(A50,'RACI Deliverables'!$C$7:$K$44,9,FALSE)="","",VLOOKUP(A50,'RACI Deliverables'!$C$7:$K$44,9,FALSE))</f>
        <v/>
      </c>
      <c r="L50" s="25">
        <f>VLOOKUP(A50,'RACI Deliverables'!$C$7:$O$44,11,FALSE)</f>
        <v>44656</v>
      </c>
      <c r="M50" s="25">
        <f>VLOOKUP(A50,'RACI Deliverables'!$C$7:$O$44,12,FALSE)</f>
        <v>44669</v>
      </c>
      <c r="N50">
        <f t="shared" si="0"/>
        <v>13</v>
      </c>
      <c r="O50" s="51"/>
      <c r="P50" s="51"/>
    </row>
    <row r="51" spans="1:16" ht="29" x14ac:dyDescent="0.35">
      <c r="A51" t="s">
        <v>93</v>
      </c>
      <c r="B51">
        <v>18.2</v>
      </c>
      <c r="C51" s="2" t="str">
        <f>VLOOKUP(A51,'RACI Deliverables'!$C$7:$D$44,2,FALSE)</f>
        <v>Data analysis operational Excel Report for Greeters, Tech Supports and Experts</v>
      </c>
      <c r="D51" t="s">
        <v>213</v>
      </c>
      <c r="E51" t="s">
        <v>184</v>
      </c>
      <c r="F51" s="10" t="str">
        <f>IF(VLOOKUP(A51,'RACI Deliverables'!$C$7:$K$44,4,FALSE)="","",VLOOKUP(A51,'RACI Deliverables'!$C$7:$K$44,4,FALSE))</f>
        <v/>
      </c>
      <c r="G51" s="10" t="str">
        <f>IF(VLOOKUP(A51,'RACI Deliverables'!$C$7:$K$44,5,FALSE)="","",VLOOKUP(A51,'RACI Deliverables'!$C$7:$K$44,5,FALSE))</f>
        <v>R</v>
      </c>
      <c r="H51" s="10" t="str">
        <f>IF(VLOOKUP(A51,'RACI Deliverables'!$C$7:$K$44,6,FALSE)="","",VLOOKUP(A51,'RACI Deliverables'!$C$7:$K$44,6,FALSE))</f>
        <v>A</v>
      </c>
      <c r="I51" s="10" t="str">
        <f>IF(VLOOKUP(A51,'RACI Deliverables'!$C$7:$K$44,7,FALSE)="","",VLOOKUP(A51,'RACI Deliverables'!$C$7:$K$44,7,FALSE))</f>
        <v/>
      </c>
      <c r="J51" s="10" t="str">
        <f>IF(VLOOKUP(A51,'RACI Deliverables'!$C$7:$K$44,8,FALSE)="","",VLOOKUP(A51,'RACI Deliverables'!$C$7:$K$44,8,FALSE))</f>
        <v/>
      </c>
      <c r="K51" s="10" t="str">
        <f>IF(VLOOKUP(A51,'RACI Deliverables'!$C$7:$K$44,9,FALSE)="","",VLOOKUP(A51,'RACI Deliverables'!$C$7:$K$44,9,FALSE))</f>
        <v/>
      </c>
      <c r="L51" s="25">
        <f>VLOOKUP(A51,'RACI Deliverables'!$C$7:$O$44,11,FALSE)</f>
        <v>44656</v>
      </c>
      <c r="M51" s="25">
        <f>VLOOKUP(A51,'RACI Deliverables'!$C$7:$O$44,12,FALSE)</f>
        <v>44669</v>
      </c>
      <c r="N51">
        <f t="shared" si="0"/>
        <v>13</v>
      </c>
      <c r="O51" s="51"/>
      <c r="P51" s="51"/>
    </row>
    <row r="52" spans="1:16" ht="29" x14ac:dyDescent="0.35">
      <c r="A52" t="s">
        <v>93</v>
      </c>
      <c r="B52">
        <v>18.3</v>
      </c>
      <c r="C52" s="2" t="str">
        <f>VLOOKUP(A52,'RACI Deliverables'!$C$7:$D$44,2,FALSE)</f>
        <v>Data analysis operational Excel Report for Greeters, Tech Supports and Experts</v>
      </c>
      <c r="D52" t="s">
        <v>201</v>
      </c>
      <c r="E52" t="s">
        <v>207</v>
      </c>
      <c r="F52" s="10" t="str">
        <f>IF(VLOOKUP(A52,'RACI Deliverables'!$C$7:$K$44,4,FALSE)="","",VLOOKUP(A52,'RACI Deliverables'!$C$7:$K$44,4,FALSE))</f>
        <v/>
      </c>
      <c r="G52" s="10" t="str">
        <f>IF(VLOOKUP(A52,'RACI Deliverables'!$C$7:$K$44,5,FALSE)="","",VLOOKUP(A52,'RACI Deliverables'!$C$7:$K$44,5,FALSE))</f>
        <v>R</v>
      </c>
      <c r="H52" s="10" t="str">
        <f>IF(VLOOKUP(A52,'RACI Deliverables'!$C$7:$K$44,6,FALSE)="","",VLOOKUP(A52,'RACI Deliverables'!$C$7:$K$44,6,FALSE))</f>
        <v>A</v>
      </c>
      <c r="I52" s="10" t="str">
        <f>IF(VLOOKUP(A52,'RACI Deliverables'!$C$7:$K$44,7,FALSE)="","",VLOOKUP(A52,'RACI Deliverables'!$C$7:$K$44,7,FALSE))</f>
        <v/>
      </c>
      <c r="J52" s="10" t="str">
        <f>IF(VLOOKUP(A52,'RACI Deliverables'!$C$7:$K$44,8,FALSE)="","",VLOOKUP(A52,'RACI Deliverables'!$C$7:$K$44,8,FALSE))</f>
        <v/>
      </c>
      <c r="K52" s="10" t="str">
        <f>IF(VLOOKUP(A52,'RACI Deliverables'!$C$7:$K$44,9,FALSE)="","",VLOOKUP(A52,'RACI Deliverables'!$C$7:$K$44,9,FALSE))</f>
        <v/>
      </c>
      <c r="L52" s="25">
        <f>VLOOKUP(A52,'RACI Deliverables'!$C$7:$O$44,11,FALSE)</f>
        <v>44656</v>
      </c>
      <c r="M52" s="25">
        <f>VLOOKUP(A52,'RACI Deliverables'!$C$7:$O$44,12,FALSE)</f>
        <v>44669</v>
      </c>
      <c r="N52">
        <f t="shared" si="0"/>
        <v>13</v>
      </c>
      <c r="O52" s="51"/>
      <c r="P52" s="51"/>
    </row>
    <row r="53" spans="1:16" x14ac:dyDescent="0.35">
      <c r="A53" t="s">
        <v>127</v>
      </c>
      <c r="B53">
        <v>19.100000000000001</v>
      </c>
      <c r="C53" t="str">
        <f>VLOOKUP(A53,'RACI Deliverables'!$C$7:$D$44,2,FALSE)</f>
        <v>Data analysis operational Excel Report for CSR and Managers</v>
      </c>
      <c r="D53" t="s">
        <v>216</v>
      </c>
      <c r="E53" t="s">
        <v>176</v>
      </c>
      <c r="F53" s="10" t="str">
        <f>IF(VLOOKUP(A53,'RACI Deliverables'!$C$7:$K$44,4,FALSE)="","",VLOOKUP(A53,'RACI Deliverables'!$C$7:$K$44,4,FALSE))</f>
        <v>R</v>
      </c>
      <c r="G53" s="10" t="str">
        <f>IF(VLOOKUP(A53,'RACI Deliverables'!$C$7:$K$44,5,FALSE)="","",VLOOKUP(A53,'RACI Deliverables'!$C$7:$K$44,5,FALSE))</f>
        <v/>
      </c>
      <c r="H53" s="10" t="str">
        <f>IF(VLOOKUP(A53,'RACI Deliverables'!$C$7:$K$44,6,FALSE)="","",VLOOKUP(A53,'RACI Deliverables'!$C$7:$K$44,6,FALSE))</f>
        <v/>
      </c>
      <c r="I53" s="10" t="str">
        <f>IF(VLOOKUP(A53,'RACI Deliverables'!$C$7:$K$44,7,FALSE)="","",VLOOKUP(A53,'RACI Deliverables'!$C$7:$K$44,7,FALSE))</f>
        <v>A</v>
      </c>
      <c r="J53" s="10" t="str">
        <f>IF(VLOOKUP(A53,'RACI Deliverables'!$C$7:$K$44,8,FALSE)="","",VLOOKUP(A53,'RACI Deliverables'!$C$7:$K$44,8,FALSE))</f>
        <v/>
      </c>
      <c r="K53" s="10" t="str">
        <f>IF(VLOOKUP(A53,'RACI Deliverables'!$C$7:$K$44,9,FALSE)="","",VLOOKUP(A53,'RACI Deliverables'!$C$7:$K$44,9,FALSE))</f>
        <v/>
      </c>
      <c r="L53" s="25">
        <f>VLOOKUP(A53,'RACI Deliverables'!$C$7:$O$44,11,FALSE)</f>
        <v>44656</v>
      </c>
      <c r="M53" s="25">
        <f>VLOOKUP(A53,'RACI Deliverables'!$C$7:$O$44,12,FALSE)</f>
        <v>44669</v>
      </c>
      <c r="N53">
        <f t="shared" si="0"/>
        <v>13</v>
      </c>
      <c r="O53" s="51"/>
      <c r="P53" s="51"/>
    </row>
    <row r="54" spans="1:16" x14ac:dyDescent="0.35">
      <c r="A54" t="s">
        <v>127</v>
      </c>
      <c r="B54">
        <v>19.2</v>
      </c>
      <c r="C54" t="str">
        <f>VLOOKUP(A54,'RACI Deliverables'!$C$7:$D$44,2,FALSE)</f>
        <v>Data analysis operational Excel Report for CSR and Managers</v>
      </c>
      <c r="D54" t="s">
        <v>201</v>
      </c>
      <c r="E54" t="s">
        <v>207</v>
      </c>
      <c r="F54" s="10" t="str">
        <f>IF(VLOOKUP(A54,'RACI Deliverables'!$C$7:$K$44,4,FALSE)="","",VLOOKUP(A54,'RACI Deliverables'!$C$7:$K$44,4,FALSE))</f>
        <v>R</v>
      </c>
      <c r="G54" s="10" t="str">
        <f>IF(VLOOKUP(A54,'RACI Deliverables'!$C$7:$K$44,5,FALSE)="","",VLOOKUP(A54,'RACI Deliverables'!$C$7:$K$44,5,FALSE))</f>
        <v/>
      </c>
      <c r="H54" s="10" t="str">
        <f>IF(VLOOKUP(A54,'RACI Deliverables'!$C$7:$K$44,6,FALSE)="","",VLOOKUP(A54,'RACI Deliverables'!$C$7:$K$44,6,FALSE))</f>
        <v/>
      </c>
      <c r="I54" s="10" t="str">
        <f>IF(VLOOKUP(A54,'RACI Deliverables'!$C$7:$K$44,7,FALSE)="","",VLOOKUP(A54,'RACI Deliverables'!$C$7:$K$44,7,FALSE))</f>
        <v>A</v>
      </c>
      <c r="J54" s="10" t="str">
        <f>IF(VLOOKUP(A54,'RACI Deliverables'!$C$7:$K$44,8,FALSE)="","",VLOOKUP(A54,'RACI Deliverables'!$C$7:$K$44,8,FALSE))</f>
        <v/>
      </c>
      <c r="K54" s="10" t="str">
        <f>IF(VLOOKUP(A54,'RACI Deliverables'!$C$7:$K$44,9,FALSE)="","",VLOOKUP(A54,'RACI Deliverables'!$C$7:$K$44,9,FALSE))</f>
        <v/>
      </c>
      <c r="L54" s="25">
        <f>VLOOKUP(A54,'RACI Deliverables'!$C$7:$O$44,11,FALSE)</f>
        <v>44656</v>
      </c>
      <c r="M54" s="25">
        <f>VLOOKUP(A54,'RACI Deliverables'!$C$7:$O$44,12,FALSE)</f>
        <v>44669</v>
      </c>
      <c r="N54">
        <f t="shared" si="0"/>
        <v>13</v>
      </c>
      <c r="O54" s="51"/>
      <c r="P54" s="51"/>
    </row>
    <row r="55" spans="1:16" ht="20.25" customHeight="1" x14ac:dyDescent="0.35">
      <c r="A55" t="s">
        <v>129</v>
      </c>
      <c r="B55">
        <v>20.100000000000001</v>
      </c>
      <c r="C55" s="2" t="str">
        <f>VLOOKUP(A55,'RACI Deliverables'!$C$7:$D$44,2,FALSE)</f>
        <v>AS-IS Process Flow</v>
      </c>
      <c r="D55" t="s">
        <v>212</v>
      </c>
      <c r="E55" t="s">
        <v>176</v>
      </c>
      <c r="F55" s="10" t="str">
        <f>IF(VLOOKUP(A55,'RACI Deliverables'!$C$7:$K$44,4,FALSE)="","",VLOOKUP(A55,'RACI Deliverables'!$C$7:$K$44,4,FALSE))</f>
        <v/>
      </c>
      <c r="G55" s="10" t="str">
        <f>IF(VLOOKUP(A55,'RACI Deliverables'!$C$7:$K$44,5,FALSE)="","",VLOOKUP(A55,'RACI Deliverables'!$C$7:$K$44,5,FALSE))</f>
        <v/>
      </c>
      <c r="H55" s="10" t="str">
        <f>IF(VLOOKUP(A55,'RACI Deliverables'!$C$7:$K$44,6,FALSE)="","",VLOOKUP(A55,'RACI Deliverables'!$C$7:$K$44,6,FALSE))</f>
        <v>A</v>
      </c>
      <c r="I55" s="10" t="str">
        <f>IF(VLOOKUP(A55,'RACI Deliverables'!$C$7:$K$44,7,FALSE)="","",VLOOKUP(A55,'RACI Deliverables'!$C$7:$K$44,7,FALSE))</f>
        <v/>
      </c>
      <c r="J55" s="10" t="str">
        <f>IF(VLOOKUP(A55,'RACI Deliverables'!$C$7:$K$44,8,FALSE)="","",VLOOKUP(A55,'RACI Deliverables'!$C$7:$K$44,8,FALSE))</f>
        <v/>
      </c>
      <c r="K55" s="10" t="str">
        <f>IF(VLOOKUP(A55,'RACI Deliverables'!$C$7:$K$44,9,FALSE)="","",VLOOKUP(A55,'RACI Deliverables'!$C$7:$K$44,9,FALSE))</f>
        <v>R</v>
      </c>
      <c r="L55" s="25">
        <f>VLOOKUP(A55,'RACI Deliverables'!$C$7:$O$44,11,FALSE)</f>
        <v>44667</v>
      </c>
      <c r="M55" s="25">
        <f>VLOOKUP(A55,'RACI Deliverables'!$C$7:$O$44,12,FALSE)</f>
        <v>44671</v>
      </c>
      <c r="N55">
        <f t="shared" si="0"/>
        <v>4</v>
      </c>
      <c r="O55" s="51"/>
      <c r="P55" s="51"/>
    </row>
    <row r="56" spans="1:16" ht="20.25" customHeight="1" x14ac:dyDescent="0.35">
      <c r="A56" t="s">
        <v>129</v>
      </c>
      <c r="B56">
        <v>20.2</v>
      </c>
      <c r="C56" s="2" t="str">
        <f>VLOOKUP(A56,'RACI Deliverables'!$C$7:$D$44,2,FALSE)</f>
        <v>AS-IS Process Flow</v>
      </c>
      <c r="D56" t="s">
        <v>213</v>
      </c>
      <c r="E56" t="s">
        <v>184</v>
      </c>
      <c r="F56" s="10" t="str">
        <f>IF(VLOOKUP(A56,'RACI Deliverables'!$C$7:$K$44,4,FALSE)="","",VLOOKUP(A56,'RACI Deliverables'!$C$7:$K$44,4,FALSE))</f>
        <v/>
      </c>
      <c r="G56" s="10" t="str">
        <f>IF(VLOOKUP(A56,'RACI Deliverables'!$C$7:$K$44,5,FALSE)="","",VLOOKUP(A56,'RACI Deliverables'!$C$7:$K$44,5,FALSE))</f>
        <v/>
      </c>
      <c r="H56" s="10" t="str">
        <f>IF(VLOOKUP(A56,'RACI Deliverables'!$C$7:$K$44,6,FALSE)="","",VLOOKUP(A56,'RACI Deliverables'!$C$7:$K$44,6,FALSE))</f>
        <v>A</v>
      </c>
      <c r="I56" s="10" t="str">
        <f>IF(VLOOKUP(A56,'RACI Deliverables'!$C$7:$K$44,7,FALSE)="","",VLOOKUP(A56,'RACI Deliverables'!$C$7:$K$44,7,FALSE))</f>
        <v/>
      </c>
      <c r="J56" s="10" t="str">
        <f>IF(VLOOKUP(A56,'RACI Deliverables'!$C$7:$K$44,8,FALSE)="","",VLOOKUP(A56,'RACI Deliverables'!$C$7:$K$44,8,FALSE))</f>
        <v/>
      </c>
      <c r="K56" s="10" t="str">
        <f>IF(VLOOKUP(A56,'RACI Deliverables'!$C$7:$K$44,9,FALSE)="","",VLOOKUP(A56,'RACI Deliverables'!$C$7:$K$44,9,FALSE))</f>
        <v>R</v>
      </c>
      <c r="L56" s="25">
        <f>VLOOKUP(A56,'RACI Deliverables'!$C$7:$O$44,11,FALSE)</f>
        <v>44667</v>
      </c>
      <c r="M56" s="25">
        <f>VLOOKUP(A56,'RACI Deliverables'!$C$7:$O$44,12,FALSE)</f>
        <v>44671</v>
      </c>
      <c r="N56">
        <f t="shared" si="0"/>
        <v>4</v>
      </c>
      <c r="O56" s="51"/>
      <c r="P56" s="51"/>
    </row>
    <row r="57" spans="1:16" ht="20.25" customHeight="1" x14ac:dyDescent="0.35">
      <c r="A57" t="s">
        <v>129</v>
      </c>
      <c r="B57">
        <v>20.3</v>
      </c>
      <c r="C57" s="2" t="str">
        <f>VLOOKUP(A57,'RACI Deliverables'!$C$7:$D$44,2,FALSE)</f>
        <v>AS-IS Process Flow</v>
      </c>
      <c r="D57" t="s">
        <v>201</v>
      </c>
      <c r="E57" t="s">
        <v>207</v>
      </c>
      <c r="F57" s="10" t="str">
        <f>IF(VLOOKUP(A57,'RACI Deliverables'!$C$7:$K$44,4,FALSE)="","",VLOOKUP(A57,'RACI Deliverables'!$C$7:$K$44,4,FALSE))</f>
        <v/>
      </c>
      <c r="G57" s="10" t="str">
        <f>IF(VLOOKUP(A57,'RACI Deliverables'!$C$7:$K$44,5,FALSE)="","",VLOOKUP(A57,'RACI Deliverables'!$C$7:$K$44,5,FALSE))</f>
        <v/>
      </c>
      <c r="H57" s="10" t="str">
        <f>IF(VLOOKUP(A57,'RACI Deliverables'!$C$7:$K$44,6,FALSE)="","",VLOOKUP(A57,'RACI Deliverables'!$C$7:$K$44,6,FALSE))</f>
        <v>A</v>
      </c>
      <c r="I57" s="10" t="str">
        <f>IF(VLOOKUP(A57,'RACI Deliverables'!$C$7:$K$44,7,FALSE)="","",VLOOKUP(A57,'RACI Deliverables'!$C$7:$K$44,7,FALSE))</f>
        <v/>
      </c>
      <c r="J57" s="10" t="str">
        <f>IF(VLOOKUP(A57,'RACI Deliverables'!$C$7:$K$44,8,FALSE)="","",VLOOKUP(A57,'RACI Deliverables'!$C$7:$K$44,8,FALSE))</f>
        <v/>
      </c>
      <c r="K57" s="10" t="str">
        <f>IF(VLOOKUP(A57,'RACI Deliverables'!$C$7:$K$44,9,FALSE)="","",VLOOKUP(A57,'RACI Deliverables'!$C$7:$K$44,9,FALSE))</f>
        <v>R</v>
      </c>
      <c r="L57" s="25">
        <f>VLOOKUP(A57,'RACI Deliverables'!$C$7:$O$44,11,FALSE)</f>
        <v>44667</v>
      </c>
      <c r="M57" s="25">
        <f>VLOOKUP(A57,'RACI Deliverables'!$C$7:$O$44,12,FALSE)</f>
        <v>44671</v>
      </c>
      <c r="N57">
        <f t="shared" si="0"/>
        <v>4</v>
      </c>
      <c r="O57" s="51"/>
      <c r="P57" s="51"/>
    </row>
    <row r="58" spans="1:16" x14ac:dyDescent="0.35">
      <c r="A58" t="s">
        <v>131</v>
      </c>
      <c r="B58">
        <v>21.1</v>
      </c>
      <c r="C58" s="2" t="str">
        <f>VLOOKUP(A58,'RACI Deliverables'!$C$7:$D$44,2,FALSE)</f>
        <v>To-Be Process flow</v>
      </c>
      <c r="D58" t="s">
        <v>212</v>
      </c>
      <c r="E58" t="s">
        <v>176</v>
      </c>
      <c r="F58" s="10" t="str">
        <f>IF(VLOOKUP(A58,'RACI Deliverables'!$C$7:$K$44,4,FALSE)="","",VLOOKUP(A58,'RACI Deliverables'!$C$7:$K$44,4,FALSE))</f>
        <v/>
      </c>
      <c r="G58" s="10" t="str">
        <f>IF(VLOOKUP(A58,'RACI Deliverables'!$C$7:$K$44,5,FALSE)="","",VLOOKUP(A58,'RACI Deliverables'!$C$7:$K$44,5,FALSE))</f>
        <v/>
      </c>
      <c r="H58" s="10" t="str">
        <f>IF(VLOOKUP(A58,'RACI Deliverables'!$C$7:$K$44,6,FALSE)="","",VLOOKUP(A58,'RACI Deliverables'!$C$7:$K$44,6,FALSE))</f>
        <v/>
      </c>
      <c r="I58" s="10" t="str">
        <f>IF(VLOOKUP(A58,'RACI Deliverables'!$C$7:$K$44,7,FALSE)="","",VLOOKUP(A58,'RACI Deliverables'!$C$7:$K$44,7,FALSE))</f>
        <v/>
      </c>
      <c r="J58" s="10" t="str">
        <f>IF(VLOOKUP(A58,'RACI Deliverables'!$C$7:$K$44,8,FALSE)="","",VLOOKUP(A58,'RACI Deliverables'!$C$7:$K$44,8,FALSE))</f>
        <v>A</v>
      </c>
      <c r="K58" s="10" t="str">
        <f>IF(VLOOKUP(A58,'RACI Deliverables'!$C$7:$K$44,9,FALSE)="","",VLOOKUP(A58,'RACI Deliverables'!$C$7:$K$44,9,FALSE))</f>
        <v>R</v>
      </c>
      <c r="L58" s="25">
        <f>VLOOKUP(A58,'RACI Deliverables'!$C$7:$O$44,11,FALSE)</f>
        <v>44667</v>
      </c>
      <c r="M58" s="25">
        <f>VLOOKUP(A58,'RACI Deliverables'!$C$7:$O$44,12,FALSE)</f>
        <v>44671</v>
      </c>
      <c r="N58">
        <f t="shared" si="0"/>
        <v>4</v>
      </c>
      <c r="O58" s="51"/>
      <c r="P58" s="51"/>
    </row>
    <row r="59" spans="1:16" x14ac:dyDescent="0.35">
      <c r="A59" t="s">
        <v>131</v>
      </c>
      <c r="B59">
        <v>21.2</v>
      </c>
      <c r="C59" s="2" t="str">
        <f>VLOOKUP(A59,'RACI Deliverables'!$C$7:$D$44,2,FALSE)</f>
        <v>To-Be Process flow</v>
      </c>
      <c r="D59" t="s">
        <v>213</v>
      </c>
      <c r="E59" t="s">
        <v>184</v>
      </c>
      <c r="F59" s="10" t="str">
        <f>IF(VLOOKUP(A59,'RACI Deliverables'!$C$7:$K$44,4,FALSE)="","",VLOOKUP(A59,'RACI Deliverables'!$C$7:$K$44,4,FALSE))</f>
        <v/>
      </c>
      <c r="G59" s="10" t="str">
        <f>IF(VLOOKUP(A59,'RACI Deliverables'!$C$7:$K$44,5,FALSE)="","",VLOOKUP(A59,'RACI Deliverables'!$C$7:$K$44,5,FALSE))</f>
        <v/>
      </c>
      <c r="H59" s="10" t="str">
        <f>IF(VLOOKUP(A59,'RACI Deliverables'!$C$7:$K$44,6,FALSE)="","",VLOOKUP(A59,'RACI Deliverables'!$C$7:$K$44,6,FALSE))</f>
        <v/>
      </c>
      <c r="I59" s="10" t="str">
        <f>IF(VLOOKUP(A59,'RACI Deliverables'!$C$7:$K$44,7,FALSE)="","",VLOOKUP(A59,'RACI Deliverables'!$C$7:$K$44,7,FALSE))</f>
        <v/>
      </c>
      <c r="J59" s="10" t="str">
        <f>IF(VLOOKUP(A59,'RACI Deliverables'!$C$7:$K$44,8,FALSE)="","",VLOOKUP(A59,'RACI Deliverables'!$C$7:$K$44,8,FALSE))</f>
        <v>A</v>
      </c>
      <c r="K59" s="10" t="str">
        <f>IF(VLOOKUP(A59,'RACI Deliverables'!$C$7:$K$44,9,FALSE)="","",VLOOKUP(A59,'RACI Deliverables'!$C$7:$K$44,9,FALSE))</f>
        <v>R</v>
      </c>
      <c r="L59" s="25">
        <f>VLOOKUP(A59,'RACI Deliverables'!$C$7:$O$44,11,FALSE)</f>
        <v>44667</v>
      </c>
      <c r="M59" s="25">
        <f>VLOOKUP(A59,'RACI Deliverables'!$C$7:$O$44,12,FALSE)</f>
        <v>44671</v>
      </c>
      <c r="N59">
        <f t="shared" si="0"/>
        <v>4</v>
      </c>
      <c r="O59" s="51"/>
      <c r="P59" s="51"/>
    </row>
    <row r="60" spans="1:16" x14ac:dyDescent="0.35">
      <c r="A60" t="s">
        <v>131</v>
      </c>
      <c r="B60">
        <v>21.3</v>
      </c>
      <c r="C60" s="2" t="str">
        <f>VLOOKUP(A60,'RACI Deliverables'!$C$7:$D$44,2,FALSE)</f>
        <v>To-Be Process flow</v>
      </c>
      <c r="D60" t="s">
        <v>201</v>
      </c>
      <c r="E60" t="s">
        <v>207</v>
      </c>
      <c r="F60" s="10" t="str">
        <f>IF(VLOOKUP(A60,'RACI Deliverables'!$C$7:$K$44,4,FALSE)="","",VLOOKUP(A60,'RACI Deliverables'!$C$7:$K$44,4,FALSE))</f>
        <v/>
      </c>
      <c r="G60" s="10" t="str">
        <f>IF(VLOOKUP(A60,'RACI Deliverables'!$C$7:$K$44,5,FALSE)="","",VLOOKUP(A60,'RACI Deliverables'!$C$7:$K$44,5,FALSE))</f>
        <v/>
      </c>
      <c r="H60" s="10" t="str">
        <f>IF(VLOOKUP(A60,'RACI Deliverables'!$C$7:$K$44,6,FALSE)="","",VLOOKUP(A60,'RACI Deliverables'!$C$7:$K$44,6,FALSE))</f>
        <v/>
      </c>
      <c r="I60" s="10" t="str">
        <f>IF(VLOOKUP(A60,'RACI Deliverables'!$C$7:$K$44,7,FALSE)="","",VLOOKUP(A60,'RACI Deliverables'!$C$7:$K$44,7,FALSE))</f>
        <v/>
      </c>
      <c r="J60" s="10" t="str">
        <f>IF(VLOOKUP(A60,'RACI Deliverables'!$C$7:$K$44,8,FALSE)="","",VLOOKUP(A60,'RACI Deliverables'!$C$7:$K$44,8,FALSE))</f>
        <v>A</v>
      </c>
      <c r="K60" s="10" t="str">
        <f>IF(VLOOKUP(A60,'RACI Deliverables'!$C$7:$K$44,9,FALSE)="","",VLOOKUP(A60,'RACI Deliverables'!$C$7:$K$44,9,FALSE))</f>
        <v>R</v>
      </c>
      <c r="L60" s="25">
        <f>VLOOKUP(A60,'RACI Deliverables'!$C$7:$O$44,11,FALSE)</f>
        <v>44667</v>
      </c>
      <c r="M60" s="25">
        <f>VLOOKUP(A60,'RACI Deliverables'!$C$7:$O$44,12,FALSE)</f>
        <v>44671</v>
      </c>
      <c r="N60">
        <f t="shared" si="0"/>
        <v>4</v>
      </c>
      <c r="O60" s="51"/>
      <c r="P60" s="51"/>
    </row>
    <row r="61" spans="1:16" x14ac:dyDescent="0.35">
      <c r="A61" t="s">
        <v>133</v>
      </c>
      <c r="B61">
        <v>22.1</v>
      </c>
      <c r="C61" s="2" t="str">
        <f>VLOOKUP(A61,'RACI Deliverables'!$C$7:$D$44,2,FALSE)</f>
        <v>AS-IS Pseudocode</v>
      </c>
      <c r="D61" t="s">
        <v>212</v>
      </c>
      <c r="E61" t="s">
        <v>176</v>
      </c>
      <c r="F61" s="10" t="str">
        <f>IF(VLOOKUP(A61,'RACI Deliverables'!$C$7:$K$44,4,FALSE)="","",VLOOKUP(A61,'RACI Deliverables'!$C$7:$K$44,4,FALSE))</f>
        <v/>
      </c>
      <c r="G61" s="10" t="str">
        <f>IF(VLOOKUP(A61,'RACI Deliverables'!$C$7:$K$44,5,FALSE)="","",VLOOKUP(A61,'RACI Deliverables'!$C$7:$K$44,5,FALSE))</f>
        <v/>
      </c>
      <c r="H61" s="10" t="str">
        <f>IF(VLOOKUP(A61,'RACI Deliverables'!$C$7:$K$44,6,FALSE)="","",VLOOKUP(A61,'RACI Deliverables'!$C$7:$K$44,6,FALSE))</f>
        <v/>
      </c>
      <c r="I61" s="10" t="str">
        <f>IF(VLOOKUP(A61,'RACI Deliverables'!$C$7:$K$44,7,FALSE)="","",VLOOKUP(A61,'RACI Deliverables'!$C$7:$K$44,7,FALSE))</f>
        <v/>
      </c>
      <c r="J61" s="10" t="str">
        <f>IF(VLOOKUP(A61,'RACI Deliverables'!$C$7:$K$44,8,FALSE)="","",VLOOKUP(A61,'RACI Deliverables'!$C$7:$K$44,8,FALSE))</f>
        <v>R</v>
      </c>
      <c r="K61" s="10" t="str">
        <f>IF(VLOOKUP(A61,'RACI Deliverables'!$C$7:$K$44,9,FALSE)="","",VLOOKUP(A61,'RACI Deliverables'!$C$7:$K$44,9,FALSE))</f>
        <v>A</v>
      </c>
      <c r="L61" s="25">
        <f>VLOOKUP(A61,'RACI Deliverables'!$C$7:$O$44,11,FALSE)</f>
        <v>44667</v>
      </c>
      <c r="M61" s="25">
        <f>VLOOKUP(A61,'RACI Deliverables'!$C$7:$O$44,12,FALSE)</f>
        <v>44671</v>
      </c>
      <c r="N61">
        <f t="shared" si="0"/>
        <v>4</v>
      </c>
      <c r="O61" s="51"/>
      <c r="P61" s="51"/>
    </row>
    <row r="62" spans="1:16" x14ac:dyDescent="0.35">
      <c r="A62" t="s">
        <v>133</v>
      </c>
      <c r="B62">
        <v>22.2</v>
      </c>
      <c r="C62" s="2" t="str">
        <f>VLOOKUP(A62,'RACI Deliverables'!$C$7:$D$44,2,FALSE)</f>
        <v>AS-IS Pseudocode</v>
      </c>
      <c r="D62" t="s">
        <v>217</v>
      </c>
      <c r="E62" t="s">
        <v>184</v>
      </c>
      <c r="F62" s="10" t="str">
        <f>IF(VLOOKUP(A62,'RACI Deliverables'!$C$7:$K$44,4,FALSE)="","",VLOOKUP(A62,'RACI Deliverables'!$C$7:$K$44,4,FALSE))</f>
        <v/>
      </c>
      <c r="G62" s="10" t="str">
        <f>IF(VLOOKUP(A62,'RACI Deliverables'!$C$7:$K$44,5,FALSE)="","",VLOOKUP(A62,'RACI Deliverables'!$C$7:$K$44,5,FALSE))</f>
        <v/>
      </c>
      <c r="H62" s="10" t="str">
        <f>IF(VLOOKUP(A62,'RACI Deliverables'!$C$7:$K$44,6,FALSE)="","",VLOOKUP(A62,'RACI Deliverables'!$C$7:$K$44,6,FALSE))</f>
        <v/>
      </c>
      <c r="I62" s="10" t="str">
        <f>IF(VLOOKUP(A62,'RACI Deliverables'!$C$7:$K$44,7,FALSE)="","",VLOOKUP(A62,'RACI Deliverables'!$C$7:$K$44,7,FALSE))</f>
        <v/>
      </c>
      <c r="J62" s="10" t="str">
        <f>IF(VLOOKUP(A62,'RACI Deliverables'!$C$7:$K$44,8,FALSE)="","",VLOOKUP(A62,'RACI Deliverables'!$C$7:$K$44,8,FALSE))</f>
        <v>R</v>
      </c>
      <c r="K62" s="10" t="str">
        <f>IF(VLOOKUP(A62,'RACI Deliverables'!$C$7:$K$44,9,FALSE)="","",VLOOKUP(A62,'RACI Deliverables'!$C$7:$K$44,9,FALSE))</f>
        <v>A</v>
      </c>
      <c r="L62" s="25">
        <f>VLOOKUP(A62,'RACI Deliverables'!$C$7:$O$44,11,FALSE)</f>
        <v>44667</v>
      </c>
      <c r="M62" s="25">
        <f>VLOOKUP(A62,'RACI Deliverables'!$C$7:$O$44,12,FALSE)</f>
        <v>44671</v>
      </c>
      <c r="N62">
        <f t="shared" si="0"/>
        <v>4</v>
      </c>
      <c r="O62" s="51"/>
      <c r="P62" s="51"/>
    </row>
    <row r="63" spans="1:16" x14ac:dyDescent="0.35">
      <c r="A63" t="s">
        <v>133</v>
      </c>
      <c r="B63">
        <v>22.3</v>
      </c>
      <c r="C63" s="2" t="str">
        <f>VLOOKUP(A63,'RACI Deliverables'!$C$7:$D$44,2,FALSE)</f>
        <v>AS-IS Pseudocode</v>
      </c>
      <c r="D63" t="s">
        <v>201</v>
      </c>
      <c r="E63" t="s">
        <v>207</v>
      </c>
      <c r="F63" s="10" t="str">
        <f>IF(VLOOKUP(A63,'RACI Deliverables'!$C$7:$K$44,4,FALSE)="","",VLOOKUP(A63,'RACI Deliverables'!$C$7:$K$44,4,FALSE))</f>
        <v/>
      </c>
      <c r="G63" s="10" t="str">
        <f>IF(VLOOKUP(A63,'RACI Deliverables'!$C$7:$K$44,5,FALSE)="","",VLOOKUP(A63,'RACI Deliverables'!$C$7:$K$44,5,FALSE))</f>
        <v/>
      </c>
      <c r="H63" s="10" t="str">
        <f>IF(VLOOKUP(A63,'RACI Deliverables'!$C$7:$K$44,6,FALSE)="","",VLOOKUP(A63,'RACI Deliverables'!$C$7:$K$44,6,FALSE))</f>
        <v/>
      </c>
      <c r="I63" s="10" t="str">
        <f>IF(VLOOKUP(A63,'RACI Deliverables'!$C$7:$K$44,7,FALSE)="","",VLOOKUP(A63,'RACI Deliverables'!$C$7:$K$44,7,FALSE))</f>
        <v/>
      </c>
      <c r="J63" s="10" t="str">
        <f>IF(VLOOKUP(A63,'RACI Deliverables'!$C$7:$K$44,8,FALSE)="","",VLOOKUP(A63,'RACI Deliverables'!$C$7:$K$44,8,FALSE))</f>
        <v>R</v>
      </c>
      <c r="K63" s="10" t="str">
        <f>IF(VLOOKUP(A63,'RACI Deliverables'!$C$7:$K$44,9,FALSE)="","",VLOOKUP(A63,'RACI Deliverables'!$C$7:$K$44,9,FALSE))</f>
        <v>A</v>
      </c>
      <c r="L63" s="25">
        <f>VLOOKUP(A63,'RACI Deliverables'!$C$7:$O$44,11,FALSE)</f>
        <v>44667</v>
      </c>
      <c r="M63" s="25">
        <f>VLOOKUP(A63,'RACI Deliverables'!$C$7:$O$44,12,FALSE)</f>
        <v>44671</v>
      </c>
      <c r="N63">
        <f t="shared" si="0"/>
        <v>4</v>
      </c>
      <c r="O63" s="51"/>
      <c r="P63" s="51"/>
    </row>
    <row r="64" spans="1:16" x14ac:dyDescent="0.35">
      <c r="A64" t="s">
        <v>135</v>
      </c>
      <c r="B64">
        <v>23.1</v>
      </c>
      <c r="C64" s="2" t="str">
        <f>VLOOKUP(A64,'RACI Deliverables'!$C$7:$D$44,2,FALSE)</f>
        <v>To-Be Pseudocode</v>
      </c>
      <c r="D64" t="s">
        <v>212</v>
      </c>
      <c r="E64" t="s">
        <v>176</v>
      </c>
      <c r="F64" s="10" t="str">
        <f>IF(VLOOKUP(A64,'RACI Deliverables'!$C$7:$K$44,4,FALSE)="","",VLOOKUP(A64,'RACI Deliverables'!$C$7:$K$44,4,FALSE))</f>
        <v>A</v>
      </c>
      <c r="G64" s="10" t="str">
        <f>IF(VLOOKUP(A64,'RACI Deliverables'!$C$7:$K$44,5,FALSE)="","",VLOOKUP(A64,'RACI Deliverables'!$C$7:$K$44,5,FALSE))</f>
        <v/>
      </c>
      <c r="H64" s="10" t="str">
        <f>IF(VLOOKUP(A64,'RACI Deliverables'!$C$7:$K$44,6,FALSE)="","",VLOOKUP(A64,'RACI Deliverables'!$C$7:$K$44,6,FALSE))</f>
        <v/>
      </c>
      <c r="I64" s="10" t="str">
        <f>IF(VLOOKUP(A64,'RACI Deliverables'!$C$7:$K$44,7,FALSE)="","",VLOOKUP(A64,'RACI Deliverables'!$C$7:$K$44,7,FALSE))</f>
        <v/>
      </c>
      <c r="J64" s="10" t="str">
        <f>IF(VLOOKUP(A64,'RACI Deliverables'!$C$7:$K$44,8,FALSE)="","",VLOOKUP(A64,'RACI Deliverables'!$C$7:$K$44,8,FALSE))</f>
        <v>R</v>
      </c>
      <c r="K64" s="10" t="str">
        <f>IF(VLOOKUP(A64,'RACI Deliverables'!$C$7:$K$44,9,FALSE)="","",VLOOKUP(A64,'RACI Deliverables'!$C$7:$K$44,9,FALSE))</f>
        <v/>
      </c>
      <c r="L64" s="25">
        <f>VLOOKUP(A64,'RACI Deliverables'!$C$7:$O$44,11,FALSE)</f>
        <v>44667</v>
      </c>
      <c r="M64" s="25">
        <f>VLOOKUP(A64,'RACI Deliverables'!$C$7:$O$44,12,FALSE)</f>
        <v>44671</v>
      </c>
      <c r="N64">
        <f t="shared" si="0"/>
        <v>4</v>
      </c>
      <c r="O64" s="51"/>
      <c r="P64" s="51"/>
    </row>
    <row r="65" spans="1:16" x14ac:dyDescent="0.35">
      <c r="A65" t="s">
        <v>218</v>
      </c>
      <c r="B65">
        <v>23.2</v>
      </c>
      <c r="C65" s="2" t="str">
        <f>VLOOKUP(A65,'RACI Deliverables'!$C$7:$D$44,2,FALSE)</f>
        <v>To-Be Pseudocode</v>
      </c>
      <c r="D65" t="s">
        <v>201</v>
      </c>
      <c r="E65" t="s">
        <v>207</v>
      </c>
      <c r="F65" s="10" t="str">
        <f>IF(VLOOKUP(A65,'RACI Deliverables'!$C$7:$K$44,4,FALSE)="","",VLOOKUP(A65,'RACI Deliverables'!$C$7:$K$44,4,FALSE))</f>
        <v>A</v>
      </c>
      <c r="G65" s="10" t="str">
        <f>IF(VLOOKUP(A65,'RACI Deliverables'!$C$7:$K$44,5,FALSE)="","",VLOOKUP(A65,'RACI Deliverables'!$C$7:$K$44,5,FALSE))</f>
        <v/>
      </c>
      <c r="H65" s="10" t="str">
        <f>IF(VLOOKUP(A65,'RACI Deliverables'!$C$7:$K$44,6,FALSE)="","",VLOOKUP(A65,'RACI Deliverables'!$C$7:$K$44,6,FALSE))</f>
        <v/>
      </c>
      <c r="I65" s="10" t="str">
        <f>IF(VLOOKUP(A65,'RACI Deliverables'!$C$7:$K$44,7,FALSE)="","",VLOOKUP(A65,'RACI Deliverables'!$C$7:$K$44,7,FALSE))</f>
        <v/>
      </c>
      <c r="J65" s="10" t="str">
        <f>IF(VLOOKUP(A65,'RACI Deliverables'!$C$7:$K$44,8,FALSE)="","",VLOOKUP(A65,'RACI Deliverables'!$C$7:$K$44,8,FALSE))</f>
        <v>R</v>
      </c>
      <c r="K65" s="10" t="str">
        <f>IF(VLOOKUP(A65,'RACI Deliverables'!$C$7:$K$44,9,FALSE)="","",VLOOKUP(A65,'RACI Deliverables'!$C$7:$K$44,9,FALSE))</f>
        <v/>
      </c>
      <c r="L65" s="25">
        <f>VLOOKUP(A65,'RACI Deliverables'!$C$7:$O$44,11,FALSE)</f>
        <v>44667</v>
      </c>
      <c r="M65" s="25">
        <f>VLOOKUP(A65,'RACI Deliverables'!$C$7:$O$44,12,FALSE)</f>
        <v>44671</v>
      </c>
      <c r="N65">
        <f t="shared" si="0"/>
        <v>4</v>
      </c>
      <c r="O65" s="51"/>
      <c r="P65" s="51"/>
    </row>
    <row r="66" spans="1:16" x14ac:dyDescent="0.35">
      <c r="A66" t="s">
        <v>137</v>
      </c>
      <c r="B66">
        <v>24.1</v>
      </c>
      <c r="C66" s="2" t="str">
        <f>VLOOKUP(A66,'RACI Deliverables'!$C$7:$D$44,2,FALSE)</f>
        <v>AS-IS Swimlanes</v>
      </c>
      <c r="D66" t="s">
        <v>212</v>
      </c>
      <c r="E66" t="s">
        <v>176</v>
      </c>
      <c r="F66" s="10" t="str">
        <f>IF(VLOOKUP(A66,'RACI Deliverables'!$C$7:$K$44,4,FALSE)="","",VLOOKUP(A66,'RACI Deliverables'!$C$7:$K$44,4,FALSE))</f>
        <v/>
      </c>
      <c r="G66" s="10" t="str">
        <f>IF(VLOOKUP(A66,'RACI Deliverables'!$C$7:$K$44,5,FALSE)="","",VLOOKUP(A66,'RACI Deliverables'!$C$7:$K$44,5,FALSE))</f>
        <v>A</v>
      </c>
      <c r="H66" s="10" t="str">
        <f>IF(VLOOKUP(A66,'RACI Deliverables'!$C$7:$K$44,6,FALSE)="","",VLOOKUP(A66,'RACI Deliverables'!$C$7:$K$44,6,FALSE))</f>
        <v/>
      </c>
      <c r="I66" s="10" t="str">
        <f>IF(VLOOKUP(A66,'RACI Deliverables'!$C$7:$K$44,7,FALSE)="","",VLOOKUP(A66,'RACI Deliverables'!$C$7:$K$44,7,FALSE))</f>
        <v>R</v>
      </c>
      <c r="J66" s="10" t="str">
        <f>IF(VLOOKUP(A66,'RACI Deliverables'!$C$7:$K$44,8,FALSE)="","",VLOOKUP(A66,'RACI Deliverables'!$C$7:$K$44,8,FALSE))</f>
        <v>A</v>
      </c>
      <c r="K66" s="10" t="str">
        <f>IF(VLOOKUP(A66,'RACI Deliverables'!$C$7:$K$44,9,FALSE)="","",VLOOKUP(A66,'RACI Deliverables'!$C$7:$K$44,9,FALSE))</f>
        <v/>
      </c>
      <c r="L66" s="25">
        <f>VLOOKUP(A66,'RACI Deliverables'!$C$7:$O$44,11,FALSE)</f>
        <v>44667</v>
      </c>
      <c r="M66" s="25">
        <f>VLOOKUP(A66,'RACI Deliverables'!$C$7:$O$44,12,FALSE)</f>
        <v>44671</v>
      </c>
      <c r="N66">
        <f t="shared" si="0"/>
        <v>4</v>
      </c>
      <c r="O66" s="51"/>
      <c r="P66" s="51"/>
    </row>
    <row r="67" spans="1:16" x14ac:dyDescent="0.35">
      <c r="A67" t="s">
        <v>137</v>
      </c>
      <c r="B67">
        <v>24.2</v>
      </c>
      <c r="C67" s="2" t="str">
        <f>VLOOKUP(A67,'RACI Deliverables'!$C$7:$D$44,2,FALSE)</f>
        <v>AS-IS Swimlanes</v>
      </c>
      <c r="D67" t="s">
        <v>219</v>
      </c>
      <c r="E67" t="s">
        <v>184</v>
      </c>
      <c r="F67" s="10" t="str">
        <f>IF(VLOOKUP(A67,'RACI Deliverables'!$C$7:$K$44,4,FALSE)="","",VLOOKUP(A67,'RACI Deliverables'!$C$7:$K$44,4,FALSE))</f>
        <v/>
      </c>
      <c r="G67" s="10" t="str">
        <f>IF(VLOOKUP(A67,'RACI Deliverables'!$C$7:$K$44,5,FALSE)="","",VLOOKUP(A67,'RACI Deliverables'!$C$7:$K$44,5,FALSE))</f>
        <v>A</v>
      </c>
      <c r="H67" s="10" t="str">
        <f>IF(VLOOKUP(A67,'RACI Deliverables'!$C$7:$K$44,6,FALSE)="","",VLOOKUP(A67,'RACI Deliverables'!$C$7:$K$44,6,FALSE))</f>
        <v/>
      </c>
      <c r="I67" s="10" t="str">
        <f>IF(VLOOKUP(A67,'RACI Deliverables'!$C$7:$K$44,7,FALSE)="","",VLOOKUP(A67,'RACI Deliverables'!$C$7:$K$44,7,FALSE))</f>
        <v>R</v>
      </c>
      <c r="J67" s="10" t="str">
        <f>IF(VLOOKUP(A67,'RACI Deliverables'!$C$7:$K$44,8,FALSE)="","",VLOOKUP(A67,'RACI Deliverables'!$C$7:$K$44,8,FALSE))</f>
        <v>A</v>
      </c>
      <c r="K67" s="10" t="str">
        <f>IF(VLOOKUP(A67,'RACI Deliverables'!$C$7:$K$44,9,FALSE)="","",VLOOKUP(A67,'RACI Deliverables'!$C$7:$K$44,9,FALSE))</f>
        <v/>
      </c>
      <c r="L67" s="25">
        <f>VLOOKUP(A67,'RACI Deliverables'!$C$7:$O$44,11,FALSE)</f>
        <v>44667</v>
      </c>
      <c r="M67" s="25">
        <f>VLOOKUP(A67,'RACI Deliverables'!$C$7:$O$44,12,FALSE)</f>
        <v>44671</v>
      </c>
      <c r="N67">
        <f t="shared" si="0"/>
        <v>4</v>
      </c>
      <c r="O67" s="51"/>
      <c r="P67" s="51"/>
    </row>
    <row r="68" spans="1:16" x14ac:dyDescent="0.35">
      <c r="A68" t="s">
        <v>137</v>
      </c>
      <c r="B68">
        <v>24.3</v>
      </c>
      <c r="C68" s="2" t="str">
        <f>VLOOKUP(A68,'RACI Deliverables'!$C$7:$D$44,2,FALSE)</f>
        <v>AS-IS Swimlanes</v>
      </c>
      <c r="D68" t="s">
        <v>201</v>
      </c>
      <c r="E68" t="s">
        <v>207</v>
      </c>
      <c r="F68" s="10" t="str">
        <f>IF(VLOOKUP(A68,'RACI Deliverables'!$C$7:$K$44,4,FALSE)="","",VLOOKUP(A68,'RACI Deliverables'!$C$7:$K$44,4,FALSE))</f>
        <v/>
      </c>
      <c r="G68" s="10" t="str">
        <f>IF(VLOOKUP(A68,'RACI Deliverables'!$C$7:$K$44,5,FALSE)="","",VLOOKUP(A68,'RACI Deliverables'!$C$7:$K$44,5,FALSE))</f>
        <v>A</v>
      </c>
      <c r="H68" s="10" t="str">
        <f>IF(VLOOKUP(A68,'RACI Deliverables'!$C$7:$K$44,6,FALSE)="","",VLOOKUP(A68,'RACI Deliverables'!$C$7:$K$44,6,FALSE))</f>
        <v/>
      </c>
      <c r="I68" s="10" t="str">
        <f>IF(VLOOKUP(A68,'RACI Deliverables'!$C$7:$K$44,7,FALSE)="","",VLOOKUP(A68,'RACI Deliverables'!$C$7:$K$44,7,FALSE))</f>
        <v>R</v>
      </c>
      <c r="J68" s="10" t="str">
        <f>IF(VLOOKUP(A68,'RACI Deliverables'!$C$7:$K$44,8,FALSE)="","",VLOOKUP(A68,'RACI Deliverables'!$C$7:$K$44,8,FALSE))</f>
        <v>A</v>
      </c>
      <c r="K68" s="10" t="str">
        <f>IF(VLOOKUP(A68,'RACI Deliverables'!$C$7:$K$44,9,FALSE)="","",VLOOKUP(A68,'RACI Deliverables'!$C$7:$K$44,9,FALSE))</f>
        <v/>
      </c>
      <c r="L68" s="25">
        <f>VLOOKUP(A68,'RACI Deliverables'!$C$7:$O$44,11,FALSE)</f>
        <v>44667</v>
      </c>
      <c r="M68" s="25">
        <f>VLOOKUP(A68,'RACI Deliverables'!$C$7:$O$44,12,FALSE)</f>
        <v>44671</v>
      </c>
      <c r="N68">
        <f t="shared" si="0"/>
        <v>4</v>
      </c>
      <c r="O68" s="51"/>
      <c r="P68" s="51"/>
    </row>
    <row r="69" spans="1:16" x14ac:dyDescent="0.35">
      <c r="A69" t="s">
        <v>139</v>
      </c>
      <c r="B69">
        <v>25.1</v>
      </c>
      <c r="C69" s="2" t="str">
        <f>VLOOKUP(A69,'RACI Deliverables'!$C$7:$D$44,2,FALSE)</f>
        <v>To-Be Swimlanes</v>
      </c>
      <c r="D69" t="s">
        <v>212</v>
      </c>
      <c r="E69" t="s">
        <v>176</v>
      </c>
      <c r="F69" s="10" t="str">
        <f>IF(VLOOKUP(A69,'RACI Deliverables'!$C$7:$K$44,4,FALSE)="","",VLOOKUP(A69,'RACI Deliverables'!$C$7:$K$44,4,FALSE))</f>
        <v>A</v>
      </c>
      <c r="G69" s="10" t="str">
        <f>IF(VLOOKUP(A69,'RACI Deliverables'!$C$7:$K$44,5,FALSE)="","",VLOOKUP(A69,'RACI Deliverables'!$C$7:$K$44,5,FALSE))</f>
        <v/>
      </c>
      <c r="H69" s="10" t="str">
        <f>IF(VLOOKUP(A69,'RACI Deliverables'!$C$7:$K$44,6,FALSE)="","",VLOOKUP(A69,'RACI Deliverables'!$C$7:$K$44,6,FALSE))</f>
        <v>R</v>
      </c>
      <c r="I69" s="10" t="str">
        <f>IF(VLOOKUP(A69,'RACI Deliverables'!$C$7:$K$44,7,FALSE)="","",VLOOKUP(A69,'RACI Deliverables'!$C$7:$K$44,7,FALSE))</f>
        <v/>
      </c>
      <c r="J69" s="10" t="str">
        <f>IF(VLOOKUP(A69,'RACI Deliverables'!$C$7:$K$44,8,FALSE)="","",VLOOKUP(A69,'RACI Deliverables'!$C$7:$K$44,8,FALSE))</f>
        <v/>
      </c>
      <c r="K69" s="10" t="str">
        <f>IF(VLOOKUP(A69,'RACI Deliverables'!$C$7:$K$44,9,FALSE)="","",VLOOKUP(A69,'RACI Deliverables'!$C$7:$K$44,9,FALSE))</f>
        <v/>
      </c>
      <c r="L69" s="25">
        <f>VLOOKUP(A69,'RACI Deliverables'!$C$7:$O$44,11,FALSE)</f>
        <v>44667</v>
      </c>
      <c r="M69" s="25">
        <f>VLOOKUP(A69,'RACI Deliverables'!$C$7:$O$44,12,FALSE)</f>
        <v>44671</v>
      </c>
      <c r="N69">
        <f t="shared" si="0"/>
        <v>4</v>
      </c>
      <c r="O69" s="51"/>
      <c r="P69" s="51"/>
    </row>
    <row r="70" spans="1:16" x14ac:dyDescent="0.35">
      <c r="A70" t="s">
        <v>139</v>
      </c>
      <c r="B70">
        <v>25.2</v>
      </c>
      <c r="C70" s="2" t="str">
        <f>VLOOKUP(A70,'RACI Deliverables'!$C$7:$D$44,2,FALSE)</f>
        <v>To-Be Swimlanes</v>
      </c>
      <c r="D70" t="s">
        <v>220</v>
      </c>
      <c r="E70" t="s">
        <v>184</v>
      </c>
      <c r="F70" s="10" t="str">
        <f>IF(VLOOKUP(A70,'RACI Deliverables'!$C$7:$K$44,4,FALSE)="","",VLOOKUP(A70,'RACI Deliverables'!$C$7:$K$44,4,FALSE))</f>
        <v>A</v>
      </c>
      <c r="G70" s="10" t="str">
        <f>IF(VLOOKUP(A70,'RACI Deliverables'!$C$7:$K$44,5,FALSE)="","",VLOOKUP(A70,'RACI Deliverables'!$C$7:$K$44,5,FALSE))</f>
        <v/>
      </c>
      <c r="H70" s="10" t="str">
        <f>IF(VLOOKUP(A70,'RACI Deliverables'!$C$7:$K$44,6,FALSE)="","",VLOOKUP(A70,'RACI Deliverables'!$C$7:$K$44,6,FALSE))</f>
        <v>R</v>
      </c>
      <c r="I70" s="10" t="str">
        <f>IF(VLOOKUP(A70,'RACI Deliverables'!$C$7:$K$44,7,FALSE)="","",VLOOKUP(A70,'RACI Deliverables'!$C$7:$K$44,7,FALSE))</f>
        <v/>
      </c>
      <c r="J70" s="10" t="str">
        <f>IF(VLOOKUP(A70,'RACI Deliverables'!$C$7:$K$44,8,FALSE)="","",VLOOKUP(A70,'RACI Deliverables'!$C$7:$K$44,8,FALSE))</f>
        <v/>
      </c>
      <c r="K70" s="10" t="str">
        <f>IF(VLOOKUP(A70,'RACI Deliverables'!$C$7:$K$44,9,FALSE)="","",VLOOKUP(A70,'RACI Deliverables'!$C$7:$K$44,9,FALSE))</f>
        <v/>
      </c>
      <c r="L70" s="25">
        <f>VLOOKUP(A70,'RACI Deliverables'!$C$7:$O$44,11,FALSE)</f>
        <v>44667</v>
      </c>
      <c r="M70" s="25">
        <f>VLOOKUP(A70,'RACI Deliverables'!$C$7:$O$44,12,FALSE)</f>
        <v>44671</v>
      </c>
      <c r="N70">
        <f t="shared" si="0"/>
        <v>4</v>
      </c>
      <c r="O70" s="51"/>
      <c r="P70" s="51"/>
    </row>
    <row r="71" spans="1:16" x14ac:dyDescent="0.35">
      <c r="A71" t="s">
        <v>139</v>
      </c>
      <c r="B71">
        <v>25.3</v>
      </c>
      <c r="C71" s="2" t="str">
        <f>VLOOKUP(A71,'RACI Deliverables'!$C$7:$D$44,2,FALSE)</f>
        <v>To-Be Swimlanes</v>
      </c>
      <c r="D71" t="s">
        <v>201</v>
      </c>
      <c r="E71" t="s">
        <v>207</v>
      </c>
      <c r="F71" s="10" t="str">
        <f>IF(VLOOKUP(A71,'RACI Deliverables'!$C$7:$K$44,4,FALSE)="","",VLOOKUP(A71,'RACI Deliverables'!$C$7:$K$44,4,FALSE))</f>
        <v>A</v>
      </c>
      <c r="G71" s="10" t="str">
        <f>IF(VLOOKUP(A71,'RACI Deliverables'!$C$7:$K$44,5,FALSE)="","",VLOOKUP(A71,'RACI Deliverables'!$C$7:$K$44,5,FALSE))</f>
        <v/>
      </c>
      <c r="H71" s="10" t="str">
        <f>IF(VLOOKUP(A71,'RACI Deliverables'!$C$7:$K$44,6,FALSE)="","",VLOOKUP(A71,'RACI Deliverables'!$C$7:$K$44,6,FALSE))</f>
        <v>R</v>
      </c>
      <c r="I71" s="10" t="str">
        <f>IF(VLOOKUP(A71,'RACI Deliverables'!$C$7:$K$44,7,FALSE)="","",VLOOKUP(A71,'RACI Deliverables'!$C$7:$K$44,7,FALSE))</f>
        <v/>
      </c>
      <c r="J71" s="10" t="str">
        <f>IF(VLOOKUP(A71,'RACI Deliverables'!$C$7:$K$44,8,FALSE)="","",VLOOKUP(A71,'RACI Deliverables'!$C$7:$K$44,8,FALSE))</f>
        <v/>
      </c>
      <c r="K71" s="10" t="str">
        <f>IF(VLOOKUP(A71,'RACI Deliverables'!$C$7:$K$44,9,FALSE)="","",VLOOKUP(A71,'RACI Deliverables'!$C$7:$K$44,9,FALSE))</f>
        <v/>
      </c>
      <c r="L71" s="25">
        <f>VLOOKUP(A71,'RACI Deliverables'!$C$7:$O$44,11,FALSE)</f>
        <v>44667</v>
      </c>
      <c r="M71" s="25">
        <f>VLOOKUP(A71,'RACI Deliverables'!$C$7:$O$44,12,FALSE)</f>
        <v>44671</v>
      </c>
      <c r="N71">
        <f t="shared" si="0"/>
        <v>4</v>
      </c>
      <c r="O71" s="51"/>
      <c r="P71" s="51"/>
    </row>
    <row r="72" spans="1:16" x14ac:dyDescent="0.35">
      <c r="A72" t="s">
        <v>141</v>
      </c>
      <c r="B72">
        <v>26.1</v>
      </c>
      <c r="C72" s="2" t="str">
        <f>VLOOKUP(A72,'RACI Deliverables'!$C$7:$D$44,2,FALSE)</f>
        <v>Suggestion on changing staff report</v>
      </c>
      <c r="D72" t="s">
        <v>212</v>
      </c>
      <c r="E72" t="s">
        <v>176</v>
      </c>
      <c r="F72" s="10" t="str">
        <f>IF(VLOOKUP(A72,'RACI Deliverables'!$C$7:$K$44,4,FALSE)="","",VLOOKUP(A72,'RACI Deliverables'!$C$7:$K$44,4,FALSE))</f>
        <v/>
      </c>
      <c r="G72" s="10" t="str">
        <f>IF(VLOOKUP(A72,'RACI Deliverables'!$C$7:$K$44,5,FALSE)="","",VLOOKUP(A72,'RACI Deliverables'!$C$7:$K$44,5,FALSE))</f>
        <v>R</v>
      </c>
      <c r="H72" s="10" t="str">
        <f>IF(VLOOKUP(A72,'RACI Deliverables'!$C$7:$K$44,6,FALSE)="","",VLOOKUP(A72,'RACI Deliverables'!$C$7:$K$44,6,FALSE))</f>
        <v/>
      </c>
      <c r="I72" s="10" t="str">
        <f>IF(VLOOKUP(A72,'RACI Deliverables'!$C$7:$K$44,7,FALSE)="","",VLOOKUP(A72,'RACI Deliverables'!$C$7:$K$44,7,FALSE))</f>
        <v/>
      </c>
      <c r="J72" s="10" t="str">
        <f>IF(VLOOKUP(A72,'RACI Deliverables'!$C$7:$K$44,8,FALSE)="","",VLOOKUP(A72,'RACI Deliverables'!$C$7:$K$44,8,FALSE))</f>
        <v>A</v>
      </c>
      <c r="K72" s="10" t="str">
        <f>IF(VLOOKUP(A72,'RACI Deliverables'!$C$7:$K$44,9,FALSE)="","",VLOOKUP(A72,'RACI Deliverables'!$C$7:$K$44,9,FALSE))</f>
        <v/>
      </c>
      <c r="L72" s="25">
        <f>VLOOKUP(A72,'RACI Deliverables'!$C$7:$O$44,11,FALSE)</f>
        <v>44664</v>
      </c>
      <c r="M72" s="25">
        <f>VLOOKUP(A72,'RACI Deliverables'!$C$7:$O$44,12,FALSE)</f>
        <v>44671</v>
      </c>
      <c r="N72">
        <f t="shared" si="0"/>
        <v>7</v>
      </c>
      <c r="O72" s="51"/>
      <c r="P72" s="51"/>
    </row>
    <row r="73" spans="1:16" x14ac:dyDescent="0.35">
      <c r="A73" t="s">
        <v>141</v>
      </c>
      <c r="B73">
        <v>26.2</v>
      </c>
      <c r="C73" s="2" t="str">
        <f>VLOOKUP(A73,'RACI Deliverables'!$C$7:$D$44,2,FALSE)</f>
        <v>Suggestion on changing staff report</v>
      </c>
      <c r="D73" t="s">
        <v>201</v>
      </c>
      <c r="E73" t="s">
        <v>207</v>
      </c>
      <c r="F73" s="10" t="str">
        <f>IF(VLOOKUP(A73,'RACI Deliverables'!$C$7:$K$44,4,FALSE)="","",VLOOKUP(A73,'RACI Deliverables'!$C$7:$K$44,4,FALSE))</f>
        <v/>
      </c>
      <c r="G73" s="10" t="str">
        <f>IF(VLOOKUP(A73,'RACI Deliverables'!$C$7:$K$44,5,FALSE)="","",VLOOKUP(A73,'RACI Deliverables'!$C$7:$K$44,5,FALSE))</f>
        <v>R</v>
      </c>
      <c r="H73" s="10" t="str">
        <f>IF(VLOOKUP(A73,'RACI Deliverables'!$C$7:$K$44,6,FALSE)="","",VLOOKUP(A73,'RACI Deliverables'!$C$7:$K$44,6,FALSE))</f>
        <v/>
      </c>
      <c r="I73" s="10" t="str">
        <f>IF(VLOOKUP(A73,'RACI Deliverables'!$C$7:$K$44,7,FALSE)="","",VLOOKUP(A73,'RACI Deliverables'!$C$7:$K$44,7,FALSE))</f>
        <v/>
      </c>
      <c r="J73" s="10" t="str">
        <f>IF(VLOOKUP(A73,'RACI Deliverables'!$C$7:$K$44,8,FALSE)="","",VLOOKUP(A73,'RACI Deliverables'!$C$7:$K$44,8,FALSE))</f>
        <v>A</v>
      </c>
      <c r="K73" s="10" t="str">
        <f>IF(VLOOKUP(A73,'RACI Deliverables'!$C$7:$K$44,9,FALSE)="","",VLOOKUP(A73,'RACI Deliverables'!$C$7:$K$44,9,FALSE))</f>
        <v/>
      </c>
      <c r="L73" s="25">
        <f>VLOOKUP(A73,'RACI Deliverables'!$C$7:$O$44,11,FALSE)</f>
        <v>44664</v>
      </c>
      <c r="M73" s="25">
        <f>VLOOKUP(A73,'RACI Deliverables'!$C$7:$O$44,12,FALSE)</f>
        <v>44671</v>
      </c>
      <c r="N73">
        <f t="shared" si="0"/>
        <v>7</v>
      </c>
      <c r="O73" s="51"/>
      <c r="P73" s="51"/>
    </row>
    <row r="74" spans="1:16" x14ac:dyDescent="0.35">
      <c r="A74" t="s">
        <v>143</v>
      </c>
      <c r="B74">
        <v>27.1</v>
      </c>
      <c r="C74" t="str">
        <f>VLOOKUP(A74,'RACI Deliverables'!$C$7:$D$44,2,FALSE)</f>
        <v>Numerical Projection for Suggested Change in staff members</v>
      </c>
      <c r="D74" t="s">
        <v>221</v>
      </c>
      <c r="E74" t="s">
        <v>176</v>
      </c>
      <c r="F74" s="10" t="str">
        <f>IF(VLOOKUP(A74,'RACI Deliverables'!$C$7:$K$44,4,FALSE)="","",VLOOKUP(A74,'RACI Deliverables'!$C$7:$K$44,4,FALSE))</f>
        <v/>
      </c>
      <c r="G74" s="10" t="str">
        <f>IF(VLOOKUP(A74,'RACI Deliverables'!$C$7:$K$44,5,FALSE)="","",VLOOKUP(A74,'RACI Deliverables'!$C$7:$K$44,5,FALSE))</f>
        <v/>
      </c>
      <c r="H74" s="10" t="str">
        <f>IF(VLOOKUP(A74,'RACI Deliverables'!$C$7:$K$44,6,FALSE)="","",VLOOKUP(A74,'RACI Deliverables'!$C$7:$K$44,6,FALSE))</f>
        <v>A</v>
      </c>
      <c r="I74" s="10" t="str">
        <f>IF(VLOOKUP(A74,'RACI Deliverables'!$C$7:$K$44,7,FALSE)="","",VLOOKUP(A74,'RACI Deliverables'!$C$7:$K$44,7,FALSE))</f>
        <v/>
      </c>
      <c r="J74" s="10" t="str">
        <f>IF(VLOOKUP(A74,'RACI Deliverables'!$C$7:$K$44,8,FALSE)="","",VLOOKUP(A74,'RACI Deliverables'!$C$7:$K$44,8,FALSE))</f>
        <v>R</v>
      </c>
      <c r="K74" s="10" t="str">
        <f>IF(VLOOKUP(A74,'RACI Deliverables'!$C$7:$K$44,9,FALSE)="","",VLOOKUP(A74,'RACI Deliverables'!$C$7:$K$44,9,FALSE))</f>
        <v/>
      </c>
      <c r="L74" s="25">
        <f>VLOOKUP(A74,'RACI Deliverables'!$C$7:$O$44,11,FALSE)</f>
        <v>44664</v>
      </c>
      <c r="M74" s="25">
        <f>VLOOKUP(A74,'RACI Deliverables'!$C$7:$O$44,12,FALSE)</f>
        <v>44671</v>
      </c>
      <c r="N74">
        <f t="shared" si="0"/>
        <v>7</v>
      </c>
      <c r="O74" s="51"/>
      <c r="P74" s="51"/>
    </row>
    <row r="75" spans="1:16" x14ac:dyDescent="0.35">
      <c r="A75" t="s">
        <v>143</v>
      </c>
      <c r="B75">
        <v>27.2</v>
      </c>
      <c r="C75" t="str">
        <f>VLOOKUP(A75,'RACI Deliverables'!$C$7:$D$44,2,FALSE)</f>
        <v>Numerical Projection for Suggested Change in staff members</v>
      </c>
      <c r="D75" t="s">
        <v>222</v>
      </c>
      <c r="E75" t="s">
        <v>184</v>
      </c>
      <c r="F75" s="10" t="str">
        <f>IF(VLOOKUP(A75,'RACI Deliverables'!$C$7:$K$44,4,FALSE)="","",VLOOKUP(A75,'RACI Deliverables'!$C$7:$K$44,4,FALSE))</f>
        <v/>
      </c>
      <c r="G75" s="10" t="str">
        <f>IF(VLOOKUP(A75,'RACI Deliverables'!$C$7:$K$44,5,FALSE)="","",VLOOKUP(A75,'RACI Deliverables'!$C$7:$K$44,5,FALSE))</f>
        <v/>
      </c>
      <c r="H75" s="10" t="str">
        <f>IF(VLOOKUP(A75,'RACI Deliverables'!$C$7:$K$44,6,FALSE)="","",VLOOKUP(A75,'RACI Deliverables'!$C$7:$K$44,6,FALSE))</f>
        <v>A</v>
      </c>
      <c r="I75" s="10" t="str">
        <f>IF(VLOOKUP(A75,'RACI Deliverables'!$C$7:$K$44,7,FALSE)="","",VLOOKUP(A75,'RACI Deliverables'!$C$7:$K$44,7,FALSE))</f>
        <v/>
      </c>
      <c r="J75" s="10" t="str">
        <f>IF(VLOOKUP(A75,'RACI Deliverables'!$C$7:$K$44,8,FALSE)="","",VLOOKUP(A75,'RACI Deliverables'!$C$7:$K$44,8,FALSE))</f>
        <v>R</v>
      </c>
      <c r="K75" s="10" t="str">
        <f>IF(VLOOKUP(A75,'RACI Deliverables'!$C$7:$K$44,9,FALSE)="","",VLOOKUP(A75,'RACI Deliverables'!$C$7:$K$44,9,FALSE))</f>
        <v/>
      </c>
      <c r="L75" s="25">
        <f>VLOOKUP(A75,'RACI Deliverables'!$C$7:$O$44,11,FALSE)</f>
        <v>44664</v>
      </c>
      <c r="M75" s="25">
        <f>VLOOKUP(A75,'RACI Deliverables'!$C$7:$O$44,12,FALSE)</f>
        <v>44671</v>
      </c>
      <c r="N75">
        <f t="shared" si="0"/>
        <v>7</v>
      </c>
      <c r="O75" s="51"/>
      <c r="P75" s="51"/>
    </row>
    <row r="76" spans="1:16" x14ac:dyDescent="0.35">
      <c r="A76" t="s">
        <v>143</v>
      </c>
      <c r="B76">
        <v>27.3</v>
      </c>
      <c r="C76" t="str">
        <f>VLOOKUP(A76,'RACI Deliverables'!$C$7:$D$44,2,FALSE)</f>
        <v>Numerical Projection for Suggested Change in staff members</v>
      </c>
      <c r="D76" t="s">
        <v>201</v>
      </c>
      <c r="E76" t="s">
        <v>207</v>
      </c>
      <c r="F76" s="10" t="str">
        <f>IF(VLOOKUP(A76,'RACI Deliverables'!$C$7:$K$44,4,FALSE)="","",VLOOKUP(A76,'RACI Deliverables'!$C$7:$K$44,4,FALSE))</f>
        <v/>
      </c>
      <c r="G76" s="10" t="str">
        <f>IF(VLOOKUP(A76,'RACI Deliverables'!$C$7:$K$44,5,FALSE)="","",VLOOKUP(A76,'RACI Deliverables'!$C$7:$K$44,5,FALSE))</f>
        <v/>
      </c>
      <c r="H76" s="10" t="str">
        <f>IF(VLOOKUP(A76,'RACI Deliverables'!$C$7:$K$44,6,FALSE)="","",VLOOKUP(A76,'RACI Deliverables'!$C$7:$K$44,6,FALSE))</f>
        <v>A</v>
      </c>
      <c r="I76" s="10" t="str">
        <f>IF(VLOOKUP(A76,'RACI Deliverables'!$C$7:$K$44,7,FALSE)="","",VLOOKUP(A76,'RACI Deliverables'!$C$7:$K$44,7,FALSE))</f>
        <v/>
      </c>
      <c r="J76" s="10" t="str">
        <f>IF(VLOOKUP(A76,'RACI Deliverables'!$C$7:$K$44,8,FALSE)="","",VLOOKUP(A76,'RACI Deliverables'!$C$7:$K$44,8,FALSE))</f>
        <v>R</v>
      </c>
      <c r="K76" s="10" t="str">
        <f>IF(VLOOKUP(A76,'RACI Deliverables'!$C$7:$K$44,9,FALSE)="","",VLOOKUP(A76,'RACI Deliverables'!$C$7:$K$44,9,FALSE))</f>
        <v/>
      </c>
      <c r="L76" s="25">
        <f>VLOOKUP(A76,'RACI Deliverables'!$C$7:$O$44,11,FALSE)</f>
        <v>44664</v>
      </c>
      <c r="M76" s="25">
        <f>VLOOKUP(A76,'RACI Deliverables'!$C$7:$O$44,12,FALSE)</f>
        <v>44671</v>
      </c>
      <c r="N76">
        <f t="shared" si="0"/>
        <v>7</v>
      </c>
      <c r="O76" s="51"/>
      <c r="P76" s="51"/>
    </row>
    <row r="77" spans="1:16" x14ac:dyDescent="0.35">
      <c r="A77" t="s">
        <v>145</v>
      </c>
      <c r="B77">
        <v>28.1</v>
      </c>
      <c r="C77" s="2" t="str">
        <f>VLOOKUP(A77,'RACI Deliverables'!$C$7:$D$44,2,FALSE)</f>
        <v>Detailed suggestion about Website technology</v>
      </c>
      <c r="D77" t="s">
        <v>223</v>
      </c>
      <c r="E77" t="s">
        <v>176</v>
      </c>
      <c r="F77" s="10" t="str">
        <f>IF(VLOOKUP(A77,'RACI Deliverables'!$C$7:$K$44,4,FALSE)="","",VLOOKUP(A77,'RACI Deliverables'!$C$7:$K$44,4,FALSE))</f>
        <v>R</v>
      </c>
      <c r="G77" s="10" t="str">
        <f>IF(VLOOKUP(A77,'RACI Deliverables'!$C$7:$K$44,5,FALSE)="","",VLOOKUP(A77,'RACI Deliverables'!$C$7:$K$44,5,FALSE))</f>
        <v/>
      </c>
      <c r="H77" s="10" t="str">
        <f>IF(VLOOKUP(A77,'RACI Deliverables'!$C$7:$K$44,6,FALSE)="","",VLOOKUP(A77,'RACI Deliverables'!$C$7:$K$44,6,FALSE))</f>
        <v>A</v>
      </c>
      <c r="I77" s="10" t="str">
        <f>IF(VLOOKUP(A77,'RACI Deliverables'!$C$7:$K$44,7,FALSE)="","",VLOOKUP(A77,'RACI Deliverables'!$C$7:$K$44,7,FALSE))</f>
        <v/>
      </c>
      <c r="J77" s="10" t="str">
        <f>IF(VLOOKUP(A77,'RACI Deliverables'!$C$7:$K$44,8,FALSE)="","",VLOOKUP(A77,'RACI Deliverables'!$C$7:$K$44,8,FALSE))</f>
        <v/>
      </c>
      <c r="K77" s="10" t="str">
        <f>IF(VLOOKUP(A77,'RACI Deliverables'!$C$7:$K$44,9,FALSE)="","",VLOOKUP(A77,'RACI Deliverables'!$C$7:$K$44,9,FALSE))</f>
        <v/>
      </c>
      <c r="L77" s="25">
        <f>VLOOKUP(A77,'RACI Deliverables'!$C$7:$O$44,11,FALSE)</f>
        <v>44664</v>
      </c>
      <c r="M77" s="25">
        <f>VLOOKUP(A77,'RACI Deliverables'!$C$7:$O$44,12,FALSE)</f>
        <v>44671</v>
      </c>
      <c r="N77">
        <f t="shared" si="0"/>
        <v>7</v>
      </c>
      <c r="O77" s="51"/>
      <c r="P77" s="51"/>
    </row>
    <row r="78" spans="1:16" x14ac:dyDescent="0.35">
      <c r="A78" t="s">
        <v>145</v>
      </c>
      <c r="B78">
        <v>28.2</v>
      </c>
      <c r="C78" s="2" t="str">
        <f>VLOOKUP(A78,'RACI Deliverables'!$C$7:$D$44,2,FALSE)</f>
        <v>Detailed suggestion about Website technology</v>
      </c>
      <c r="D78" t="s">
        <v>224</v>
      </c>
      <c r="E78" t="s">
        <v>184</v>
      </c>
      <c r="F78" s="10" t="str">
        <f>IF(VLOOKUP(A78,'RACI Deliverables'!$C$7:$K$44,4,FALSE)="","",VLOOKUP(A78,'RACI Deliverables'!$C$7:$K$44,4,FALSE))</f>
        <v>R</v>
      </c>
      <c r="G78" s="10" t="str">
        <f>IF(VLOOKUP(A78,'RACI Deliverables'!$C$7:$K$44,5,FALSE)="","",VLOOKUP(A78,'RACI Deliverables'!$C$7:$K$44,5,FALSE))</f>
        <v/>
      </c>
      <c r="H78" s="10" t="str">
        <f>IF(VLOOKUP(A78,'RACI Deliverables'!$C$7:$K$44,6,FALSE)="","",VLOOKUP(A78,'RACI Deliverables'!$C$7:$K$44,6,FALSE))</f>
        <v>A</v>
      </c>
      <c r="I78" s="10" t="str">
        <f>IF(VLOOKUP(A78,'RACI Deliverables'!$C$7:$K$44,7,FALSE)="","",VLOOKUP(A78,'RACI Deliverables'!$C$7:$K$44,7,FALSE))</f>
        <v/>
      </c>
      <c r="J78" s="10" t="str">
        <f>IF(VLOOKUP(A78,'RACI Deliverables'!$C$7:$K$44,8,FALSE)="","",VLOOKUP(A78,'RACI Deliverables'!$C$7:$K$44,8,FALSE))</f>
        <v/>
      </c>
      <c r="K78" s="10" t="str">
        <f>IF(VLOOKUP(A78,'RACI Deliverables'!$C$7:$K$44,9,FALSE)="","",VLOOKUP(A78,'RACI Deliverables'!$C$7:$K$44,9,FALSE))</f>
        <v/>
      </c>
      <c r="L78" s="25">
        <f>VLOOKUP(A78,'RACI Deliverables'!$C$7:$O$44,11,FALSE)</f>
        <v>44664</v>
      </c>
      <c r="M78" s="25">
        <f>VLOOKUP(A78,'RACI Deliverables'!$C$7:$O$44,12,FALSE)</f>
        <v>44671</v>
      </c>
      <c r="N78">
        <f t="shared" si="0"/>
        <v>7</v>
      </c>
      <c r="O78" s="51"/>
      <c r="P78" s="51"/>
    </row>
    <row r="79" spans="1:16" x14ac:dyDescent="0.35">
      <c r="A79" t="s">
        <v>145</v>
      </c>
      <c r="B79">
        <v>28.3</v>
      </c>
      <c r="C79" s="2" t="str">
        <f>VLOOKUP(A79,'RACI Deliverables'!$C$7:$D$44,2,FALSE)</f>
        <v>Detailed suggestion about Website technology</v>
      </c>
      <c r="D79" t="s">
        <v>201</v>
      </c>
      <c r="E79" t="s">
        <v>207</v>
      </c>
      <c r="F79" s="10" t="str">
        <f>IF(VLOOKUP(A79,'RACI Deliverables'!$C$7:$K$44,4,FALSE)="","",VLOOKUP(A79,'RACI Deliverables'!$C$7:$K$44,4,FALSE))</f>
        <v>R</v>
      </c>
      <c r="G79" s="10" t="str">
        <f>IF(VLOOKUP(A79,'RACI Deliverables'!$C$7:$K$44,5,FALSE)="","",VLOOKUP(A79,'RACI Deliverables'!$C$7:$K$44,5,FALSE))</f>
        <v/>
      </c>
      <c r="H79" s="10" t="str">
        <f>IF(VLOOKUP(A79,'RACI Deliverables'!$C$7:$K$44,6,FALSE)="","",VLOOKUP(A79,'RACI Deliverables'!$C$7:$K$44,6,FALSE))</f>
        <v>A</v>
      </c>
      <c r="I79" s="10" t="str">
        <f>IF(VLOOKUP(A79,'RACI Deliverables'!$C$7:$K$44,7,FALSE)="","",VLOOKUP(A79,'RACI Deliverables'!$C$7:$K$44,7,FALSE))</f>
        <v/>
      </c>
      <c r="J79" s="10" t="str">
        <f>IF(VLOOKUP(A79,'RACI Deliverables'!$C$7:$K$44,8,FALSE)="","",VLOOKUP(A79,'RACI Deliverables'!$C$7:$K$44,8,FALSE))</f>
        <v/>
      </c>
      <c r="K79" s="10" t="str">
        <f>IF(VLOOKUP(A79,'RACI Deliverables'!$C$7:$K$44,9,FALSE)="","",VLOOKUP(A79,'RACI Deliverables'!$C$7:$K$44,9,FALSE))</f>
        <v/>
      </c>
      <c r="L79" s="25">
        <f>VLOOKUP(A79,'RACI Deliverables'!$C$7:$O$44,11,FALSE)</f>
        <v>44664</v>
      </c>
      <c r="M79" s="25">
        <f>VLOOKUP(A79,'RACI Deliverables'!$C$7:$O$44,12,FALSE)</f>
        <v>44671</v>
      </c>
      <c r="N79">
        <f t="shared" si="0"/>
        <v>7</v>
      </c>
      <c r="O79" s="51"/>
      <c r="P79" s="51"/>
    </row>
    <row r="80" spans="1:16" x14ac:dyDescent="0.35">
      <c r="A80" t="s">
        <v>147</v>
      </c>
      <c r="B80">
        <v>29.1</v>
      </c>
      <c r="C80" s="2" t="str">
        <f>VLOOKUP(A80,'RACI Deliverables'!$C$7:$D$44,2,FALSE)</f>
        <v>Suggestion Report on Infrastructure Upgradation</v>
      </c>
      <c r="D80" t="s">
        <v>225</v>
      </c>
      <c r="E80" t="s">
        <v>176</v>
      </c>
      <c r="F80" s="10" t="str">
        <f>IF(VLOOKUP(A80,'RACI Deliverables'!$C$7:$K$44,4,FALSE)="","",VLOOKUP(A80,'RACI Deliverables'!$C$7:$K$44,4,FALSE))</f>
        <v>A</v>
      </c>
      <c r="G80" s="10" t="str">
        <f>IF(VLOOKUP(A80,'RACI Deliverables'!$C$7:$K$44,5,FALSE)="","",VLOOKUP(A80,'RACI Deliverables'!$C$7:$K$44,5,FALSE))</f>
        <v/>
      </c>
      <c r="H80" s="10" t="str">
        <f>IF(VLOOKUP(A80,'RACI Deliverables'!$C$7:$K$44,6,FALSE)="","",VLOOKUP(A80,'RACI Deliverables'!$C$7:$K$44,6,FALSE))</f>
        <v/>
      </c>
      <c r="I80" s="10" t="str">
        <f>IF(VLOOKUP(A80,'RACI Deliverables'!$C$7:$K$44,7,FALSE)="","",VLOOKUP(A80,'RACI Deliverables'!$C$7:$K$44,7,FALSE))</f>
        <v/>
      </c>
      <c r="J80" s="10" t="str">
        <f>IF(VLOOKUP(A80,'RACI Deliverables'!$C$7:$K$44,8,FALSE)="","",VLOOKUP(A80,'RACI Deliverables'!$C$7:$K$44,8,FALSE))</f>
        <v/>
      </c>
      <c r="K80" s="10" t="str">
        <f>IF(VLOOKUP(A80,'RACI Deliverables'!$C$7:$K$44,9,FALSE)="","",VLOOKUP(A80,'RACI Deliverables'!$C$7:$K$44,9,FALSE))</f>
        <v>R</v>
      </c>
      <c r="L80" s="25">
        <f>VLOOKUP(A80,'RACI Deliverables'!$C$7:$O$44,11,FALSE)</f>
        <v>44664</v>
      </c>
      <c r="M80" s="25">
        <f>VLOOKUP(A80,'RACI Deliverables'!$C$7:$O$44,12,FALSE)</f>
        <v>44671</v>
      </c>
      <c r="N80">
        <f t="shared" si="0"/>
        <v>7</v>
      </c>
      <c r="O80" s="51"/>
      <c r="P80" s="51"/>
    </row>
    <row r="81" spans="1:16" x14ac:dyDescent="0.35">
      <c r="A81" t="s">
        <v>147</v>
      </c>
      <c r="B81">
        <v>29.2</v>
      </c>
      <c r="C81" s="2" t="str">
        <f>VLOOKUP(A81,'RACI Deliverables'!$C$7:$D$44,2,FALSE)</f>
        <v>Suggestion Report on Infrastructure Upgradation</v>
      </c>
      <c r="D81" t="s">
        <v>226</v>
      </c>
      <c r="E81" t="s">
        <v>184</v>
      </c>
      <c r="F81" s="10" t="str">
        <f>IF(VLOOKUP(A81,'RACI Deliverables'!$C$7:$K$44,4,FALSE)="","",VLOOKUP(A81,'RACI Deliverables'!$C$7:$K$44,4,FALSE))</f>
        <v>A</v>
      </c>
      <c r="G81" s="10" t="str">
        <f>IF(VLOOKUP(A81,'RACI Deliverables'!$C$7:$K$44,5,FALSE)="","",VLOOKUP(A81,'RACI Deliverables'!$C$7:$K$44,5,FALSE))</f>
        <v/>
      </c>
      <c r="H81" s="10" t="str">
        <f>IF(VLOOKUP(A81,'RACI Deliverables'!$C$7:$K$44,6,FALSE)="","",VLOOKUP(A81,'RACI Deliverables'!$C$7:$K$44,6,FALSE))</f>
        <v/>
      </c>
      <c r="I81" s="10" t="str">
        <f>IF(VLOOKUP(A81,'RACI Deliverables'!$C$7:$K$44,7,FALSE)="","",VLOOKUP(A81,'RACI Deliverables'!$C$7:$K$44,7,FALSE))</f>
        <v/>
      </c>
      <c r="J81" s="10" t="str">
        <f>IF(VLOOKUP(A81,'RACI Deliverables'!$C$7:$K$44,8,FALSE)="","",VLOOKUP(A81,'RACI Deliverables'!$C$7:$K$44,8,FALSE))</f>
        <v/>
      </c>
      <c r="K81" s="10" t="str">
        <f>IF(VLOOKUP(A81,'RACI Deliverables'!$C$7:$K$44,9,FALSE)="","",VLOOKUP(A81,'RACI Deliverables'!$C$7:$K$44,9,FALSE))</f>
        <v>R</v>
      </c>
      <c r="L81" s="25">
        <f>VLOOKUP(A81,'RACI Deliverables'!$C$7:$O$44,11,FALSE)</f>
        <v>44664</v>
      </c>
      <c r="M81" s="25">
        <f>VLOOKUP(A81,'RACI Deliverables'!$C$7:$O$44,12,FALSE)</f>
        <v>44671</v>
      </c>
      <c r="N81">
        <f t="shared" si="0"/>
        <v>7</v>
      </c>
      <c r="O81" s="51"/>
      <c r="P81" s="51"/>
    </row>
    <row r="82" spans="1:16" x14ac:dyDescent="0.35">
      <c r="A82" t="s">
        <v>147</v>
      </c>
      <c r="B82">
        <v>29.3</v>
      </c>
      <c r="C82" s="2" t="str">
        <f>VLOOKUP(A82,'RACI Deliverables'!$C$7:$D$44,2,FALSE)</f>
        <v>Suggestion Report on Infrastructure Upgradation</v>
      </c>
      <c r="D82" t="s">
        <v>201</v>
      </c>
      <c r="E82" t="s">
        <v>207</v>
      </c>
      <c r="F82" s="10" t="str">
        <f>IF(VLOOKUP(A82,'RACI Deliverables'!$C$7:$K$44,4,FALSE)="","",VLOOKUP(A82,'RACI Deliverables'!$C$7:$K$44,4,FALSE))</f>
        <v>A</v>
      </c>
      <c r="G82" s="10" t="str">
        <f>IF(VLOOKUP(A82,'RACI Deliverables'!$C$7:$K$44,5,FALSE)="","",VLOOKUP(A82,'RACI Deliverables'!$C$7:$K$44,5,FALSE))</f>
        <v/>
      </c>
      <c r="H82" s="10" t="str">
        <f>IF(VLOOKUP(A82,'RACI Deliverables'!$C$7:$K$44,6,FALSE)="","",VLOOKUP(A82,'RACI Deliverables'!$C$7:$K$44,6,FALSE))</f>
        <v/>
      </c>
      <c r="I82" s="10" t="str">
        <f>IF(VLOOKUP(A82,'RACI Deliverables'!$C$7:$K$44,7,FALSE)="","",VLOOKUP(A82,'RACI Deliverables'!$C$7:$K$44,7,FALSE))</f>
        <v/>
      </c>
      <c r="J82" s="10" t="str">
        <f>IF(VLOOKUP(A82,'RACI Deliverables'!$C$7:$K$44,8,FALSE)="","",VLOOKUP(A82,'RACI Deliverables'!$C$7:$K$44,8,FALSE))</f>
        <v/>
      </c>
      <c r="K82" s="10" t="str">
        <f>IF(VLOOKUP(A82,'RACI Deliverables'!$C$7:$K$44,9,FALSE)="","",VLOOKUP(A82,'RACI Deliverables'!$C$7:$K$44,9,FALSE))</f>
        <v>R</v>
      </c>
      <c r="L82" s="25">
        <f>VLOOKUP(A82,'RACI Deliverables'!$C$7:$O$44,11,FALSE)</f>
        <v>44664</v>
      </c>
      <c r="M82" s="25">
        <f>VLOOKUP(A82,'RACI Deliverables'!$C$7:$O$44,12,FALSE)</f>
        <v>44671</v>
      </c>
      <c r="N82">
        <f t="shared" si="0"/>
        <v>7</v>
      </c>
      <c r="O82" s="51"/>
      <c r="P82" s="51"/>
    </row>
    <row r="83" spans="1:16" x14ac:dyDescent="0.35">
      <c r="A83" t="s">
        <v>149</v>
      </c>
      <c r="B83">
        <v>30.1</v>
      </c>
      <c r="C83" t="str">
        <f>VLOOKUP(A83,'RACI Deliverables'!$C$7:$D$44,2,FALSE)</f>
        <v>Payrate Data and 
Model Calculations</v>
      </c>
      <c r="D83" t="s">
        <v>227</v>
      </c>
      <c r="E83" t="s">
        <v>176</v>
      </c>
      <c r="F83" s="10" t="str">
        <f>IF(VLOOKUP(A83,'RACI Deliverables'!$C$7:$K$44,4,FALSE)="","",VLOOKUP(A83,'RACI Deliverables'!$C$7:$K$44,4,FALSE))</f>
        <v/>
      </c>
      <c r="G83" s="10" t="str">
        <f>IF(VLOOKUP(A83,'RACI Deliverables'!$C$7:$K$44,5,FALSE)="","",VLOOKUP(A83,'RACI Deliverables'!$C$7:$K$44,5,FALSE))</f>
        <v/>
      </c>
      <c r="H83" s="10" t="str">
        <f>IF(VLOOKUP(A83,'RACI Deliverables'!$C$7:$K$44,6,FALSE)="","",VLOOKUP(A83,'RACI Deliverables'!$C$7:$K$44,6,FALSE))</f>
        <v/>
      </c>
      <c r="I83" s="10" t="str">
        <f>IF(VLOOKUP(A83,'RACI Deliverables'!$C$7:$K$44,7,FALSE)="","",VLOOKUP(A83,'RACI Deliverables'!$C$7:$K$44,7,FALSE))</f>
        <v>R</v>
      </c>
      <c r="J83" s="10" t="str">
        <f>IF(VLOOKUP(A83,'RACI Deliverables'!$C$7:$K$44,8,FALSE)="","",VLOOKUP(A83,'RACI Deliverables'!$C$7:$K$44,8,FALSE))</f>
        <v>A</v>
      </c>
      <c r="K83" s="10" t="str">
        <f>IF(VLOOKUP(A83,'RACI Deliverables'!$C$7:$K$44,9,FALSE)="","",VLOOKUP(A83,'RACI Deliverables'!$C$7:$K$44,9,FALSE))</f>
        <v/>
      </c>
      <c r="L83" s="25">
        <f>VLOOKUP(A83,'RACI Deliverables'!$C$7:$O$44,11,FALSE)</f>
        <v>44664</v>
      </c>
      <c r="M83" s="25">
        <f>VLOOKUP(A83,'RACI Deliverables'!$C$7:$O$44,12,FALSE)</f>
        <v>44671</v>
      </c>
      <c r="N83">
        <f t="shared" si="0"/>
        <v>7</v>
      </c>
      <c r="O83" s="51"/>
      <c r="P83" s="51"/>
    </row>
    <row r="84" spans="1:16" x14ac:dyDescent="0.35">
      <c r="A84" t="s">
        <v>149</v>
      </c>
      <c r="B84">
        <v>30.2</v>
      </c>
      <c r="C84" t="str">
        <f>VLOOKUP(A84,'RACI Deliverables'!$C$7:$D$44,2,FALSE)</f>
        <v>Payrate Data and 
Model Calculations</v>
      </c>
      <c r="D84" t="s">
        <v>228</v>
      </c>
      <c r="E84" t="s">
        <v>184</v>
      </c>
      <c r="F84" s="10" t="str">
        <f>IF(VLOOKUP(A84,'RACI Deliverables'!$C$7:$K$44,4,FALSE)="","",VLOOKUP(A84,'RACI Deliverables'!$C$7:$K$44,4,FALSE))</f>
        <v/>
      </c>
      <c r="G84" s="10" t="str">
        <f>IF(VLOOKUP(A84,'RACI Deliverables'!$C$7:$K$44,5,FALSE)="","",VLOOKUP(A84,'RACI Deliverables'!$C$7:$K$44,5,FALSE))</f>
        <v/>
      </c>
      <c r="H84" s="10" t="str">
        <f>IF(VLOOKUP(A84,'RACI Deliverables'!$C$7:$K$44,6,FALSE)="","",VLOOKUP(A84,'RACI Deliverables'!$C$7:$K$44,6,FALSE))</f>
        <v/>
      </c>
      <c r="I84" s="10" t="str">
        <f>IF(VLOOKUP(A84,'RACI Deliverables'!$C$7:$K$44,7,FALSE)="","",VLOOKUP(A84,'RACI Deliverables'!$C$7:$K$44,7,FALSE))</f>
        <v>R</v>
      </c>
      <c r="J84" s="10" t="str">
        <f>IF(VLOOKUP(A84,'RACI Deliverables'!$C$7:$K$44,8,FALSE)="","",VLOOKUP(A84,'RACI Deliverables'!$C$7:$K$44,8,FALSE))</f>
        <v>A</v>
      </c>
      <c r="K84" s="10" t="str">
        <f>IF(VLOOKUP(A84,'RACI Deliverables'!$C$7:$K$44,9,FALSE)="","",VLOOKUP(A84,'RACI Deliverables'!$C$7:$K$44,9,FALSE))</f>
        <v/>
      </c>
      <c r="L84" s="25">
        <f>VLOOKUP(A84,'RACI Deliverables'!$C$7:$O$44,11,FALSE)</f>
        <v>44664</v>
      </c>
      <c r="M84" s="25">
        <f>VLOOKUP(A84,'RACI Deliverables'!$C$7:$O$44,12,FALSE)</f>
        <v>44671</v>
      </c>
      <c r="N84">
        <f t="shared" si="0"/>
        <v>7</v>
      </c>
      <c r="O84" s="51"/>
      <c r="P84" s="51"/>
    </row>
    <row r="85" spans="1:16" x14ac:dyDescent="0.35">
      <c r="A85" t="s">
        <v>149</v>
      </c>
      <c r="B85">
        <v>30.3</v>
      </c>
      <c r="C85" t="str">
        <f>VLOOKUP(A85,'RACI Deliverables'!$C$7:$D$44,2,FALSE)</f>
        <v>Payrate Data and 
Model Calculations</v>
      </c>
      <c r="D85" t="s">
        <v>182</v>
      </c>
      <c r="E85" t="s">
        <v>207</v>
      </c>
      <c r="F85" s="10" t="str">
        <f>IF(VLOOKUP(A85,'RACI Deliverables'!$C$7:$K$44,4,FALSE)="","",VLOOKUP(A85,'RACI Deliverables'!$C$7:$K$44,4,FALSE))</f>
        <v/>
      </c>
      <c r="G85" s="10" t="str">
        <f>IF(VLOOKUP(A85,'RACI Deliverables'!$C$7:$K$44,5,FALSE)="","",VLOOKUP(A85,'RACI Deliverables'!$C$7:$K$44,5,FALSE))</f>
        <v/>
      </c>
      <c r="H85" s="10" t="str">
        <f>IF(VLOOKUP(A85,'RACI Deliverables'!$C$7:$K$44,6,FALSE)="","",VLOOKUP(A85,'RACI Deliverables'!$C$7:$K$44,6,FALSE))</f>
        <v/>
      </c>
      <c r="I85" s="10" t="str">
        <f>IF(VLOOKUP(A85,'RACI Deliverables'!$C$7:$K$44,7,FALSE)="","",VLOOKUP(A85,'RACI Deliverables'!$C$7:$K$44,7,FALSE))</f>
        <v>R</v>
      </c>
      <c r="J85" s="10" t="str">
        <f>IF(VLOOKUP(A85,'RACI Deliverables'!$C$7:$K$44,8,FALSE)="","",VLOOKUP(A85,'RACI Deliverables'!$C$7:$K$44,8,FALSE))</f>
        <v>A</v>
      </c>
      <c r="K85" s="10" t="str">
        <f>IF(VLOOKUP(A85,'RACI Deliverables'!$C$7:$K$44,9,FALSE)="","",VLOOKUP(A85,'RACI Deliverables'!$C$7:$K$44,9,FALSE))</f>
        <v/>
      </c>
      <c r="L85" s="25">
        <f>VLOOKUP(A85,'RACI Deliverables'!$C$7:$O$44,11,FALSE)</f>
        <v>44664</v>
      </c>
      <c r="M85" s="25">
        <f>VLOOKUP(A85,'RACI Deliverables'!$C$7:$O$44,12,FALSE)</f>
        <v>44671</v>
      </c>
      <c r="N85">
        <f t="shared" si="0"/>
        <v>7</v>
      </c>
      <c r="O85" s="51"/>
      <c r="P85" s="51"/>
    </row>
    <row r="86" spans="1:16" x14ac:dyDescent="0.35">
      <c r="A86" t="s">
        <v>151</v>
      </c>
      <c r="B86">
        <v>31.1</v>
      </c>
      <c r="C86" s="2" t="str">
        <f>VLOOKUP(A86,'RACI Deliverables'!$C$7:$D$44,2,FALSE)</f>
        <v>Gantt Chart</v>
      </c>
      <c r="D86" t="s">
        <v>229</v>
      </c>
      <c r="E86" t="s">
        <v>176</v>
      </c>
      <c r="F86" s="10" t="str">
        <f>IF(VLOOKUP(A86,'RACI Deliverables'!$C$7:$K$44,4,FALSE)="","",VLOOKUP(A86,'RACI Deliverables'!$C$7:$K$44,4,FALSE))</f>
        <v/>
      </c>
      <c r="G86" s="10" t="str">
        <f>IF(VLOOKUP(A86,'RACI Deliverables'!$C$7:$K$44,5,FALSE)="","",VLOOKUP(A86,'RACI Deliverables'!$C$7:$K$44,5,FALSE))</f>
        <v>R</v>
      </c>
      <c r="H86" s="10" t="str">
        <f>IF(VLOOKUP(A86,'RACI Deliverables'!$C$7:$K$44,6,FALSE)="","",VLOOKUP(A86,'RACI Deliverables'!$C$7:$K$44,6,FALSE))</f>
        <v>A</v>
      </c>
      <c r="I86" s="10" t="str">
        <f>IF(VLOOKUP(A86,'RACI Deliverables'!$C$7:$K$44,7,FALSE)="","",VLOOKUP(A86,'RACI Deliverables'!$C$7:$K$44,7,FALSE))</f>
        <v/>
      </c>
      <c r="J86" s="10" t="str">
        <f>IF(VLOOKUP(A86,'RACI Deliverables'!$C$7:$K$44,8,FALSE)="","",VLOOKUP(A86,'RACI Deliverables'!$C$7:$K$44,8,FALSE))</f>
        <v/>
      </c>
      <c r="K86" s="10" t="str">
        <f>IF(VLOOKUP(A86,'RACI Deliverables'!$C$7:$K$44,9,FALSE)="","",VLOOKUP(A86,'RACI Deliverables'!$C$7:$K$44,9,FALSE))</f>
        <v/>
      </c>
      <c r="L86" s="25">
        <f>VLOOKUP(A86,'RACI Deliverables'!$C$7:$O$44,11,FALSE)</f>
        <v>44651</v>
      </c>
      <c r="M86" s="25">
        <f>VLOOKUP(A86,'RACI Deliverables'!$C$7:$O$44,12,FALSE)</f>
        <v>44653</v>
      </c>
      <c r="N86">
        <f t="shared" si="0"/>
        <v>2</v>
      </c>
      <c r="O86" s="51"/>
      <c r="P86" s="51"/>
    </row>
    <row r="87" spans="1:16" x14ac:dyDescent="0.35">
      <c r="A87" t="s">
        <v>151</v>
      </c>
      <c r="B87">
        <v>31.2</v>
      </c>
      <c r="C87" s="2" t="str">
        <f>VLOOKUP(A87,'RACI Deliverables'!$C$7:$D$44,2,FALSE)</f>
        <v>Gantt Chart</v>
      </c>
      <c r="D87" t="s">
        <v>182</v>
      </c>
      <c r="E87" t="s">
        <v>207</v>
      </c>
      <c r="F87" s="10" t="str">
        <f>IF(VLOOKUP(A87,'RACI Deliverables'!$C$7:$K$44,4,FALSE)="","",VLOOKUP(A87,'RACI Deliverables'!$C$7:$K$44,4,FALSE))</f>
        <v/>
      </c>
      <c r="G87" s="10" t="str">
        <f>IF(VLOOKUP(A87,'RACI Deliverables'!$C$7:$K$44,5,FALSE)="","",VLOOKUP(A87,'RACI Deliverables'!$C$7:$K$44,5,FALSE))</f>
        <v>R</v>
      </c>
      <c r="H87" s="10" t="str">
        <f>IF(VLOOKUP(A87,'RACI Deliverables'!$C$7:$K$44,6,FALSE)="","",VLOOKUP(A87,'RACI Deliverables'!$C$7:$K$44,6,FALSE))</f>
        <v>A</v>
      </c>
      <c r="I87" s="10" t="str">
        <f>IF(VLOOKUP(A87,'RACI Deliverables'!$C$7:$K$44,7,FALSE)="","",VLOOKUP(A87,'RACI Deliverables'!$C$7:$K$44,7,FALSE))</f>
        <v/>
      </c>
      <c r="J87" s="10" t="str">
        <f>IF(VLOOKUP(A87,'RACI Deliverables'!$C$7:$K$44,8,FALSE)="","",VLOOKUP(A87,'RACI Deliverables'!$C$7:$K$44,8,FALSE))</f>
        <v/>
      </c>
      <c r="K87" s="10" t="str">
        <f>IF(VLOOKUP(A87,'RACI Deliverables'!$C$7:$K$44,9,FALSE)="","",VLOOKUP(A87,'RACI Deliverables'!$C$7:$K$44,9,FALSE))</f>
        <v/>
      </c>
      <c r="L87" s="25">
        <f>VLOOKUP(A87,'RACI Deliverables'!$C$7:$O$44,11,FALSE)</f>
        <v>44651</v>
      </c>
      <c r="M87" s="25">
        <f>VLOOKUP(A87,'RACI Deliverables'!$C$7:$O$44,12,FALSE)</f>
        <v>44653</v>
      </c>
      <c r="N87">
        <f t="shared" si="0"/>
        <v>2</v>
      </c>
      <c r="O87" s="51"/>
      <c r="P87" s="51"/>
    </row>
    <row r="88" spans="1:16" x14ac:dyDescent="0.35">
      <c r="A88" t="s">
        <v>155</v>
      </c>
      <c r="B88">
        <v>32.1</v>
      </c>
      <c r="C88" s="2" t="str">
        <f>VLOOKUP(A88,'RACI Deliverables'!$C$7:$D$44,2,FALSE)</f>
        <v>Merged Final Report</v>
      </c>
      <c r="D88" t="s">
        <v>230</v>
      </c>
      <c r="E88" t="s">
        <v>176</v>
      </c>
      <c r="F88" s="10" t="str">
        <f>IF(VLOOKUP(A88,'RACI Deliverables'!$C$7:$K$44,4,FALSE)="","",VLOOKUP(A88,'RACI Deliverables'!$C$7:$K$44,4,FALSE))</f>
        <v>A</v>
      </c>
      <c r="G88" s="10" t="str">
        <f>IF(VLOOKUP(A88,'RACI Deliverables'!$C$7:$K$44,5,FALSE)="","",VLOOKUP(A88,'RACI Deliverables'!$C$7:$K$44,5,FALSE))</f>
        <v/>
      </c>
      <c r="H88" s="10" t="str">
        <f>IF(VLOOKUP(A88,'RACI Deliverables'!$C$7:$K$44,6,FALSE)="","",VLOOKUP(A88,'RACI Deliverables'!$C$7:$K$44,6,FALSE))</f>
        <v>R</v>
      </c>
      <c r="I88" s="10" t="str">
        <f>IF(VLOOKUP(A88,'RACI Deliverables'!$C$7:$K$44,7,FALSE)="","",VLOOKUP(A88,'RACI Deliverables'!$C$7:$K$44,7,FALSE))</f>
        <v/>
      </c>
      <c r="J88" s="10" t="str">
        <f>IF(VLOOKUP(A88,'RACI Deliverables'!$C$7:$K$44,8,FALSE)="","",VLOOKUP(A88,'RACI Deliverables'!$C$7:$K$44,8,FALSE))</f>
        <v/>
      </c>
      <c r="K88" s="10" t="str">
        <f>IF(VLOOKUP(A88,'RACI Deliverables'!$C$7:$K$44,9,FALSE)="","",VLOOKUP(A88,'RACI Deliverables'!$C$7:$K$44,9,FALSE))</f>
        <v/>
      </c>
      <c r="L88" s="25">
        <f>VLOOKUP(A88,'RACI Deliverables'!$C$7:$O$44,11,FALSE)</f>
        <v>44670</v>
      </c>
      <c r="M88" s="25">
        <f>VLOOKUP(A88,'RACI Deliverables'!$C$7:$O$44,12,FALSE)</f>
        <v>44673</v>
      </c>
      <c r="N88">
        <f t="shared" si="0"/>
        <v>3</v>
      </c>
      <c r="O88" s="51"/>
      <c r="P88" s="51"/>
    </row>
    <row r="89" spans="1:16" x14ac:dyDescent="0.35">
      <c r="A89" t="s">
        <v>155</v>
      </c>
      <c r="B89">
        <v>32.200000000000003</v>
      </c>
      <c r="C89" s="2" t="str">
        <f>VLOOKUP(A89,'RACI Deliverables'!$C$7:$D$44,2,FALSE)</f>
        <v>Merged Final Report</v>
      </c>
      <c r="D89" t="s">
        <v>231</v>
      </c>
      <c r="E89" t="s">
        <v>207</v>
      </c>
      <c r="F89" s="10" t="str">
        <f>IF(VLOOKUP(A89,'RACI Deliverables'!$C$7:$K$44,4,FALSE)="","",VLOOKUP(A89,'RACI Deliverables'!$C$7:$K$44,4,FALSE))</f>
        <v>A</v>
      </c>
      <c r="G89" s="10" t="str">
        <f>IF(VLOOKUP(A89,'RACI Deliverables'!$C$7:$K$44,5,FALSE)="","",VLOOKUP(A89,'RACI Deliverables'!$C$7:$K$44,5,FALSE))</f>
        <v/>
      </c>
      <c r="H89" s="10" t="str">
        <f>IF(VLOOKUP(A89,'RACI Deliverables'!$C$7:$K$44,6,FALSE)="","",VLOOKUP(A89,'RACI Deliverables'!$C$7:$K$44,6,FALSE))</f>
        <v>R</v>
      </c>
      <c r="I89" s="10" t="str">
        <f>IF(VLOOKUP(A89,'RACI Deliverables'!$C$7:$K$44,7,FALSE)="","",VLOOKUP(A89,'RACI Deliverables'!$C$7:$K$44,7,FALSE))</f>
        <v/>
      </c>
      <c r="J89" s="10" t="str">
        <f>IF(VLOOKUP(A89,'RACI Deliverables'!$C$7:$K$44,8,FALSE)="","",VLOOKUP(A89,'RACI Deliverables'!$C$7:$K$44,8,FALSE))</f>
        <v/>
      </c>
      <c r="K89" s="10" t="str">
        <f>IF(VLOOKUP(A89,'RACI Deliverables'!$C$7:$K$44,9,FALSE)="","",VLOOKUP(A89,'RACI Deliverables'!$C$7:$K$44,9,FALSE))</f>
        <v/>
      </c>
      <c r="L89" s="25">
        <f>VLOOKUP(A89,'RACI Deliverables'!$C$7:$O$44,11,FALSE)</f>
        <v>44670</v>
      </c>
      <c r="M89" s="25">
        <f>VLOOKUP(A89,'RACI Deliverables'!$C$7:$O$44,12,FALSE)</f>
        <v>44673</v>
      </c>
      <c r="N89">
        <f t="shared" si="0"/>
        <v>3</v>
      </c>
      <c r="O89" s="51"/>
      <c r="P89" s="51"/>
    </row>
    <row r="90" spans="1:16" x14ac:dyDescent="0.35">
      <c r="A90" t="s">
        <v>157</v>
      </c>
      <c r="B90">
        <v>33.1</v>
      </c>
      <c r="C90" s="2" t="str">
        <f>VLOOKUP(A90,'RACI Deliverables'!$C$7:$D$44,2,FALSE)</f>
        <v>Powerpoint Presentation</v>
      </c>
      <c r="D90" t="s">
        <v>232</v>
      </c>
      <c r="E90" t="s">
        <v>176</v>
      </c>
      <c r="F90" s="10" t="str">
        <f>IF(VLOOKUP(A90,'RACI Deliverables'!$C$7:$K$44,4,FALSE)="","",VLOOKUP(A90,'RACI Deliverables'!$C$7:$K$44,4,FALSE))</f>
        <v/>
      </c>
      <c r="G90" s="10" t="str">
        <f>IF(VLOOKUP(A90,'RACI Deliverables'!$C$7:$K$44,5,FALSE)="","",VLOOKUP(A90,'RACI Deliverables'!$C$7:$K$44,5,FALSE))</f>
        <v/>
      </c>
      <c r="H90" s="10" t="str">
        <f>IF(VLOOKUP(A90,'RACI Deliverables'!$C$7:$K$44,6,FALSE)="","",VLOOKUP(A90,'RACI Deliverables'!$C$7:$K$44,6,FALSE))</f>
        <v/>
      </c>
      <c r="I90" s="10" t="str">
        <f>IF(VLOOKUP(A90,'RACI Deliverables'!$C$7:$K$44,7,FALSE)="","",VLOOKUP(A90,'RACI Deliverables'!$C$7:$K$44,7,FALSE))</f>
        <v/>
      </c>
      <c r="J90" s="10" t="str">
        <f>IF(VLOOKUP(A90,'RACI Deliverables'!$C$7:$K$44,8,FALSE)="","",VLOOKUP(A90,'RACI Deliverables'!$C$7:$K$44,8,FALSE))</f>
        <v>A</v>
      </c>
      <c r="K90" s="10" t="str">
        <f>IF(VLOOKUP(A90,'RACI Deliverables'!$C$7:$K$44,9,FALSE)="","",VLOOKUP(A90,'RACI Deliverables'!$C$7:$K$44,9,FALSE))</f>
        <v>R</v>
      </c>
      <c r="L90" s="25">
        <f>VLOOKUP(A90,'RACI Deliverables'!$C$7:$O$44,11,FALSE)</f>
        <v>44670</v>
      </c>
      <c r="M90" s="25">
        <f>VLOOKUP(A90,'RACI Deliverables'!$C$7:$O$44,12,FALSE)</f>
        <v>44673</v>
      </c>
      <c r="N90">
        <f t="shared" si="0"/>
        <v>3</v>
      </c>
      <c r="O90" s="51"/>
      <c r="P90" s="51"/>
    </row>
    <row r="91" spans="1:16" x14ac:dyDescent="0.35">
      <c r="A91" t="s">
        <v>157</v>
      </c>
      <c r="B91">
        <v>33.200000000000003</v>
      </c>
      <c r="C91" s="2" t="str">
        <f>VLOOKUP(A91,'RACI Deliverables'!$C$7:$D$44,2,FALSE)</f>
        <v>Powerpoint Presentation</v>
      </c>
      <c r="D91" t="s">
        <v>231</v>
      </c>
      <c r="E91" t="s">
        <v>207</v>
      </c>
      <c r="F91" s="10" t="str">
        <f>IF(VLOOKUP(A91,'RACI Deliverables'!$C$7:$K$44,4,FALSE)="","",VLOOKUP(A91,'RACI Deliverables'!$C$7:$K$44,4,FALSE))</f>
        <v/>
      </c>
      <c r="G91" s="10" t="str">
        <f>IF(VLOOKUP(A91,'RACI Deliverables'!$C$7:$K$44,5,FALSE)="","",VLOOKUP(A91,'RACI Deliverables'!$C$7:$K$44,5,FALSE))</f>
        <v/>
      </c>
      <c r="H91" s="10" t="str">
        <f>IF(VLOOKUP(A91,'RACI Deliverables'!$C$7:$K$44,6,FALSE)="","",VLOOKUP(A91,'RACI Deliverables'!$C$7:$K$44,6,FALSE))</f>
        <v/>
      </c>
      <c r="I91" s="10" t="str">
        <f>IF(VLOOKUP(A91,'RACI Deliverables'!$C$7:$K$44,7,FALSE)="","",VLOOKUP(A91,'RACI Deliverables'!$C$7:$K$44,7,FALSE))</f>
        <v/>
      </c>
      <c r="J91" s="10" t="str">
        <f>IF(VLOOKUP(A91,'RACI Deliverables'!$C$7:$K$44,8,FALSE)="","",VLOOKUP(A91,'RACI Deliverables'!$C$7:$K$44,8,FALSE))</f>
        <v>A</v>
      </c>
      <c r="K91" s="10" t="str">
        <f>IF(VLOOKUP(A91,'RACI Deliverables'!$C$7:$K$44,9,FALSE)="","",VLOOKUP(A91,'RACI Deliverables'!$C$7:$K$44,9,FALSE))</f>
        <v>R</v>
      </c>
      <c r="L91" s="25">
        <f>VLOOKUP(A91,'RACI Deliverables'!$C$7:$O$44,11,FALSE)</f>
        <v>44670</v>
      </c>
      <c r="M91" s="25">
        <f>VLOOKUP(A91,'RACI Deliverables'!$C$7:$O$44,12,FALSE)</f>
        <v>44673</v>
      </c>
      <c r="N91">
        <f t="shared" si="0"/>
        <v>3</v>
      </c>
      <c r="O91" s="51"/>
      <c r="P91" s="51"/>
    </row>
    <row r="92" spans="1:16" x14ac:dyDescent="0.35">
      <c r="A92" t="s">
        <v>159</v>
      </c>
      <c r="B92">
        <v>34.1</v>
      </c>
      <c r="C92" s="2" t="str">
        <f>VLOOKUP(A92,'RACI Deliverables'!$C$7:$D$44,2,FALSE)</f>
        <v>Final RFI report</v>
      </c>
      <c r="D92" t="s">
        <v>233</v>
      </c>
      <c r="E92" t="s">
        <v>176</v>
      </c>
      <c r="F92" s="10" t="str">
        <f>IF(VLOOKUP(A92,'RACI Deliverables'!$C$7:$K$44,4,FALSE)="","",VLOOKUP(A92,'RACI Deliverables'!$C$7:$K$44,4,FALSE))</f>
        <v>R</v>
      </c>
      <c r="G92" s="10" t="str">
        <f>IF(VLOOKUP(A92,'RACI Deliverables'!$C$7:$K$44,5,FALSE)="","",VLOOKUP(A92,'RACI Deliverables'!$C$7:$K$44,5,FALSE))</f>
        <v>A</v>
      </c>
      <c r="H92" s="10" t="str">
        <f>IF(VLOOKUP(A92,'RACI Deliverables'!$C$7:$K$44,6,FALSE)="","",VLOOKUP(A92,'RACI Deliverables'!$C$7:$K$44,6,FALSE))</f>
        <v>R</v>
      </c>
      <c r="I92" s="10" t="str">
        <f>IF(VLOOKUP(A92,'RACI Deliverables'!$C$7:$K$44,7,FALSE)="","",VLOOKUP(A92,'RACI Deliverables'!$C$7:$K$44,7,FALSE))</f>
        <v/>
      </c>
      <c r="J92" s="10" t="str">
        <f>IF(VLOOKUP(A92,'RACI Deliverables'!$C$7:$K$44,8,FALSE)="","",VLOOKUP(A92,'RACI Deliverables'!$C$7:$K$44,8,FALSE))</f>
        <v/>
      </c>
      <c r="K92" s="10" t="str">
        <f>IF(VLOOKUP(A92,'RACI Deliverables'!$C$7:$K$44,9,FALSE)="","",VLOOKUP(A92,'RACI Deliverables'!$C$7:$K$44,9,FALSE))</f>
        <v/>
      </c>
      <c r="L92" s="25">
        <f>VLOOKUP(A92,'RACI Deliverables'!$C$7:$O$44,11,FALSE)</f>
        <v>44651</v>
      </c>
      <c r="M92" s="25">
        <f>VLOOKUP(A92,'RACI Deliverables'!$C$7:$O$44,12,FALSE)</f>
        <v>44671</v>
      </c>
      <c r="N92">
        <f t="shared" si="0"/>
        <v>20</v>
      </c>
      <c r="O92" s="51"/>
      <c r="P92" s="51"/>
    </row>
    <row r="93" spans="1:16" x14ac:dyDescent="0.35">
      <c r="A93" t="s">
        <v>159</v>
      </c>
      <c r="B93">
        <v>34.200000000000003</v>
      </c>
      <c r="C93" s="2" t="str">
        <f>VLOOKUP(A93,'RACI Deliverables'!$C$7:$D$44,2,FALSE)</f>
        <v>Final RFI report</v>
      </c>
      <c r="D93" t="s">
        <v>231</v>
      </c>
      <c r="E93" t="s">
        <v>207</v>
      </c>
      <c r="F93" s="10" t="str">
        <f>IF(VLOOKUP(A93,'RACI Deliverables'!$C$7:$K$44,4,FALSE)="","",VLOOKUP(A93,'RACI Deliverables'!$C$7:$K$44,4,FALSE))</f>
        <v>R</v>
      </c>
      <c r="G93" s="10" t="str">
        <f>IF(VLOOKUP(A93,'RACI Deliverables'!$C$7:$K$44,5,FALSE)="","",VLOOKUP(A93,'RACI Deliverables'!$C$7:$K$44,5,FALSE))</f>
        <v>A</v>
      </c>
      <c r="H93" s="10" t="str">
        <f>IF(VLOOKUP(A93,'RACI Deliverables'!$C$7:$K$44,6,FALSE)="","",VLOOKUP(A93,'RACI Deliverables'!$C$7:$K$44,6,FALSE))</f>
        <v>R</v>
      </c>
      <c r="I93" s="10" t="str">
        <f>IF(VLOOKUP(A93,'RACI Deliverables'!$C$7:$K$44,7,FALSE)="","",VLOOKUP(A93,'RACI Deliverables'!$C$7:$K$44,7,FALSE))</f>
        <v/>
      </c>
      <c r="J93" s="10" t="str">
        <f>IF(VLOOKUP(A93,'RACI Deliverables'!$C$7:$K$44,8,FALSE)="","",VLOOKUP(A93,'RACI Deliverables'!$C$7:$K$44,8,FALSE))</f>
        <v/>
      </c>
      <c r="K93" s="10" t="str">
        <f>IF(VLOOKUP(A93,'RACI Deliverables'!$C$7:$K$44,9,FALSE)="","",VLOOKUP(A93,'RACI Deliverables'!$C$7:$K$44,9,FALSE))</f>
        <v/>
      </c>
      <c r="L93" s="25">
        <f>VLOOKUP(A93,'RACI Deliverables'!$C$7:$O$44,11,FALSE)</f>
        <v>44651</v>
      </c>
      <c r="M93" s="25">
        <f>VLOOKUP(A93,'RACI Deliverables'!$C$7:$O$44,12,FALSE)</f>
        <v>44671</v>
      </c>
      <c r="N93">
        <f t="shared" si="0"/>
        <v>20</v>
      </c>
      <c r="O93" s="51"/>
      <c r="P93" s="51"/>
    </row>
    <row r="94" spans="1:16" x14ac:dyDescent="0.35">
      <c r="A94" t="s">
        <v>161</v>
      </c>
      <c r="B94">
        <v>35.1</v>
      </c>
      <c r="C94" s="2" t="str">
        <f>VLOOKUP(A94,'RACI Deliverables'!$C$7:$D$44,2,FALSE)</f>
        <v>RACI+, Documentation, Backup Sheets</v>
      </c>
      <c r="D94" t="s">
        <v>234</v>
      </c>
      <c r="E94" t="s">
        <v>176</v>
      </c>
      <c r="F94" s="10" t="str">
        <f>IF(VLOOKUP(A94,'RACI Deliverables'!$C$7:$K$44,4,FALSE)="","",VLOOKUP(A94,'RACI Deliverables'!$C$7:$K$44,4,FALSE))</f>
        <v/>
      </c>
      <c r="G94" s="10" t="str">
        <f>IF(VLOOKUP(A94,'RACI Deliverables'!$C$7:$K$44,5,FALSE)="","",VLOOKUP(A94,'RACI Deliverables'!$C$7:$K$44,5,FALSE))</f>
        <v>R</v>
      </c>
      <c r="H94" s="10" t="str">
        <f>IF(VLOOKUP(A94,'RACI Deliverables'!$C$7:$K$44,6,FALSE)="","",VLOOKUP(A94,'RACI Deliverables'!$C$7:$K$44,6,FALSE))</f>
        <v>A</v>
      </c>
      <c r="I94" s="10" t="str">
        <f>IF(VLOOKUP(A94,'RACI Deliverables'!$C$7:$K$44,7,FALSE)="","",VLOOKUP(A94,'RACI Deliverables'!$C$7:$K$44,7,FALSE))</f>
        <v/>
      </c>
      <c r="J94" s="10" t="str">
        <f>IF(VLOOKUP(A94,'RACI Deliverables'!$C$7:$K$44,8,FALSE)="","",VLOOKUP(A94,'RACI Deliverables'!$C$7:$K$44,8,FALSE))</f>
        <v/>
      </c>
      <c r="K94" s="10" t="str">
        <f>IF(VLOOKUP(A94,'RACI Deliverables'!$C$7:$K$44,9,FALSE)="","",VLOOKUP(A94,'RACI Deliverables'!$C$7:$K$44,9,FALSE))</f>
        <v/>
      </c>
      <c r="L94" s="25">
        <f>VLOOKUP(A94,'RACI Deliverables'!$C$7:$O$44,11,FALSE)</f>
        <v>44651</v>
      </c>
      <c r="M94" s="25">
        <f>VLOOKUP(A94,'RACI Deliverables'!$C$7:$O$44,12,FALSE)</f>
        <v>44671</v>
      </c>
      <c r="N94">
        <f t="shared" si="0"/>
        <v>20</v>
      </c>
      <c r="O94" s="51"/>
      <c r="P94" s="51"/>
    </row>
    <row r="95" spans="1:16" x14ac:dyDescent="0.35">
      <c r="A95" t="s">
        <v>161</v>
      </c>
      <c r="B95">
        <v>35.200000000000003</v>
      </c>
      <c r="C95" s="2" t="str">
        <f>VLOOKUP(A95,'RACI Deliverables'!$C$7:$D$44,2,FALSE)</f>
        <v>RACI+, Documentation, Backup Sheets</v>
      </c>
      <c r="D95" t="s">
        <v>201</v>
      </c>
      <c r="E95" t="s">
        <v>207</v>
      </c>
      <c r="F95" s="10" t="str">
        <f>IF(VLOOKUP(A95,'RACI Deliverables'!$C$7:$K$44,4,FALSE)="","",VLOOKUP(A95,'RACI Deliverables'!$C$7:$K$44,4,FALSE))</f>
        <v/>
      </c>
      <c r="G95" s="10" t="str">
        <f>IF(VLOOKUP(A95,'RACI Deliverables'!$C$7:$K$44,5,FALSE)="","",VLOOKUP(A95,'RACI Deliverables'!$C$7:$K$44,5,FALSE))</f>
        <v>R</v>
      </c>
      <c r="H95" s="10" t="str">
        <f>IF(VLOOKUP(A95,'RACI Deliverables'!$C$7:$K$44,6,FALSE)="","",VLOOKUP(A95,'RACI Deliverables'!$C$7:$K$44,6,FALSE))</f>
        <v>A</v>
      </c>
      <c r="I95" s="10" t="str">
        <f>IF(VLOOKUP(A95,'RACI Deliverables'!$C$7:$K$44,7,FALSE)="","",VLOOKUP(A95,'RACI Deliverables'!$C$7:$K$44,7,FALSE))</f>
        <v/>
      </c>
      <c r="J95" s="10" t="str">
        <f>IF(VLOOKUP(A95,'RACI Deliverables'!$C$7:$K$44,8,FALSE)="","",VLOOKUP(A95,'RACI Deliverables'!$C$7:$K$44,8,FALSE))</f>
        <v/>
      </c>
      <c r="K95" s="10" t="str">
        <f>IF(VLOOKUP(A95,'RACI Deliverables'!$C$7:$K$44,9,FALSE)="","",VLOOKUP(A95,'RACI Deliverables'!$C$7:$K$44,9,FALSE))</f>
        <v/>
      </c>
      <c r="L95" s="25">
        <f>VLOOKUP(A95,'RACI Deliverables'!$C$7:$O$44,11,FALSE)</f>
        <v>44651</v>
      </c>
      <c r="M95" s="25">
        <f>VLOOKUP(A95,'RACI Deliverables'!$C$7:$O$44,12,FALSE)</f>
        <v>44671</v>
      </c>
      <c r="N95">
        <f t="shared" si="0"/>
        <v>20</v>
      </c>
      <c r="O95" s="51"/>
      <c r="P95" s="51"/>
    </row>
    <row r="96" spans="1:16" x14ac:dyDescent="0.35">
      <c r="A96" t="s">
        <v>163</v>
      </c>
      <c r="B96">
        <v>36.1</v>
      </c>
      <c r="C96" t="str">
        <f>VLOOKUP(A96,'RACI Deliverables'!$C$7:$D$44,2,FALSE)</f>
        <v>Time and Effort Reporting</v>
      </c>
      <c r="D96" t="s">
        <v>194</v>
      </c>
      <c r="E96" t="s">
        <v>176</v>
      </c>
      <c r="F96" s="10" t="str">
        <f>IF(VLOOKUP(A96,'RACI Deliverables'!$C$7:$K$44,4,FALSE)="","",VLOOKUP(A96,'RACI Deliverables'!$C$7:$K$44,4,FALSE))</f>
        <v>R</v>
      </c>
      <c r="G96" s="10" t="str">
        <f>IF(VLOOKUP(A96,'RACI Deliverables'!$C$7:$K$44,5,FALSE)="","",VLOOKUP(A96,'RACI Deliverables'!$C$7:$K$44,5,FALSE))</f>
        <v>R</v>
      </c>
      <c r="H96" s="10" t="str">
        <f>IF(VLOOKUP(A96,'RACI Deliverables'!$C$7:$K$44,6,FALSE)="","",VLOOKUP(A96,'RACI Deliverables'!$C$7:$K$44,6,FALSE))</f>
        <v>R</v>
      </c>
      <c r="I96" s="10" t="str">
        <f>IF(VLOOKUP(A96,'RACI Deliverables'!$C$7:$K$44,7,FALSE)="","",VLOOKUP(A96,'RACI Deliverables'!$C$7:$K$44,7,FALSE))</f>
        <v>R</v>
      </c>
      <c r="J96" s="10" t="str">
        <f>IF(VLOOKUP(A96,'RACI Deliverables'!$C$7:$K$44,8,FALSE)="","",VLOOKUP(A96,'RACI Deliverables'!$C$7:$K$44,8,FALSE))</f>
        <v>R</v>
      </c>
      <c r="K96" s="10" t="str">
        <f>IF(VLOOKUP(A96,'RACI Deliverables'!$C$7:$K$44,9,FALSE)="","",VLOOKUP(A96,'RACI Deliverables'!$C$7:$K$44,9,FALSE))</f>
        <v>R</v>
      </c>
      <c r="L96" s="25">
        <f>VLOOKUP(A96,'RACI Deliverables'!$C$7:$O$44,11,FALSE)</f>
        <v>44651</v>
      </c>
      <c r="M96" s="25">
        <f>VLOOKUP(A96,'RACI Deliverables'!$C$7:$O$44,12,FALSE)</f>
        <v>44671</v>
      </c>
      <c r="N96">
        <f t="shared" si="0"/>
        <v>20</v>
      </c>
      <c r="O96" s="51"/>
      <c r="P96" s="51"/>
    </row>
    <row r="97" spans="1:16" x14ac:dyDescent="0.35">
      <c r="A97" t="s">
        <v>163</v>
      </c>
      <c r="B97">
        <v>36.200000000000003</v>
      </c>
      <c r="C97" t="str">
        <f>VLOOKUP(A97,'RACI Deliverables'!$C$7:$D$44,2,FALSE)</f>
        <v>Time and Effort Reporting</v>
      </c>
      <c r="D97" t="s">
        <v>235</v>
      </c>
      <c r="E97" t="s">
        <v>184</v>
      </c>
      <c r="F97" s="10" t="str">
        <f>IF(VLOOKUP(A97,'RACI Deliverables'!$C$7:$K$44,4,FALSE)="","",VLOOKUP(A97,'RACI Deliverables'!$C$7:$K$44,4,FALSE))</f>
        <v>R</v>
      </c>
      <c r="G97" s="10" t="str">
        <f>IF(VLOOKUP(A97,'RACI Deliverables'!$C$7:$K$44,5,FALSE)="","",VLOOKUP(A97,'RACI Deliverables'!$C$7:$K$44,5,FALSE))</f>
        <v>R</v>
      </c>
      <c r="H97" s="10" t="str">
        <f>IF(VLOOKUP(A97,'RACI Deliverables'!$C$7:$K$44,6,FALSE)="","",VLOOKUP(A97,'RACI Deliverables'!$C$7:$K$44,6,FALSE))</f>
        <v>R</v>
      </c>
      <c r="I97" s="10" t="str">
        <f>IF(VLOOKUP(A97,'RACI Deliverables'!$C$7:$K$44,7,FALSE)="","",VLOOKUP(A97,'RACI Deliverables'!$C$7:$K$44,7,FALSE))</f>
        <v>R</v>
      </c>
      <c r="J97" s="10" t="str">
        <f>IF(VLOOKUP(A97,'RACI Deliverables'!$C$7:$K$44,8,FALSE)="","",VLOOKUP(A97,'RACI Deliverables'!$C$7:$K$44,8,FALSE))</f>
        <v>R</v>
      </c>
      <c r="K97" s="10" t="str">
        <f>IF(VLOOKUP(A97,'RACI Deliverables'!$C$7:$K$44,9,FALSE)="","",VLOOKUP(A97,'RACI Deliverables'!$C$7:$K$44,9,FALSE))</f>
        <v>R</v>
      </c>
      <c r="L97" s="25">
        <f>VLOOKUP(A97,'RACI Deliverables'!$C$7:$O$44,11,FALSE)</f>
        <v>44651</v>
      </c>
      <c r="M97" s="25">
        <f>VLOOKUP(A97,'RACI Deliverables'!$C$7:$O$44,12,FALSE)</f>
        <v>44671</v>
      </c>
      <c r="N97">
        <f t="shared" si="0"/>
        <v>20</v>
      </c>
      <c r="O97" s="51"/>
      <c r="P97" s="51"/>
    </row>
    <row r="98" spans="1:16" x14ac:dyDescent="0.35">
      <c r="A98" t="s">
        <v>163</v>
      </c>
      <c r="B98">
        <v>36.299999999999997</v>
      </c>
      <c r="C98" t="str">
        <f>VLOOKUP(A98,'RACI Deliverables'!$C$7:$D$44,2,FALSE)</f>
        <v>Time and Effort Reporting</v>
      </c>
      <c r="D98" t="s">
        <v>201</v>
      </c>
      <c r="E98" t="s">
        <v>207</v>
      </c>
      <c r="F98" s="10" t="str">
        <f>IF(VLOOKUP(A98,'RACI Deliverables'!$C$7:$K$44,4,FALSE)="","",VLOOKUP(A98,'RACI Deliverables'!$C$7:$K$44,4,FALSE))</f>
        <v>R</v>
      </c>
      <c r="G98" s="10" t="str">
        <f>IF(VLOOKUP(A98,'RACI Deliverables'!$C$7:$K$44,5,FALSE)="","",VLOOKUP(A98,'RACI Deliverables'!$C$7:$K$44,5,FALSE))</f>
        <v>R</v>
      </c>
      <c r="H98" s="10" t="str">
        <f>IF(VLOOKUP(A98,'RACI Deliverables'!$C$7:$K$44,6,FALSE)="","",VLOOKUP(A98,'RACI Deliverables'!$C$7:$K$44,6,FALSE))</f>
        <v>R</v>
      </c>
      <c r="I98" s="10" t="str">
        <f>IF(VLOOKUP(A98,'RACI Deliverables'!$C$7:$K$44,7,FALSE)="","",VLOOKUP(A98,'RACI Deliverables'!$C$7:$K$44,7,FALSE))</f>
        <v>R</v>
      </c>
      <c r="J98" s="10" t="str">
        <f>IF(VLOOKUP(A98,'RACI Deliverables'!$C$7:$K$44,8,FALSE)="","",VLOOKUP(A98,'RACI Deliverables'!$C$7:$K$44,8,FALSE))</f>
        <v>R</v>
      </c>
      <c r="K98" s="10" t="str">
        <f>IF(VLOOKUP(A98,'RACI Deliverables'!$C$7:$K$44,9,FALSE)="","",VLOOKUP(A98,'RACI Deliverables'!$C$7:$K$44,9,FALSE))</f>
        <v>R</v>
      </c>
      <c r="L98" s="25">
        <f>VLOOKUP(A98,'RACI Deliverables'!$C$7:$O$44,11,FALSE)</f>
        <v>44651</v>
      </c>
      <c r="M98" s="25">
        <f>VLOOKUP(A98,'RACI Deliverables'!$C$7:$O$44,12,FALSE)</f>
        <v>44671</v>
      </c>
      <c r="N98">
        <f t="shared" si="0"/>
        <v>20</v>
      </c>
      <c r="O98" s="51"/>
      <c r="P98" s="51"/>
    </row>
    <row r="99" spans="1:16" x14ac:dyDescent="0.35">
      <c r="C99"/>
      <c r="D99"/>
      <c r="E99"/>
      <c r="F99" s="10"/>
      <c r="G99" s="10"/>
      <c r="H99" s="10"/>
      <c r="I99" s="10"/>
      <c r="J99" s="10"/>
      <c r="K99" s="10"/>
      <c r="L99" s="25"/>
      <c r="M99" s="25"/>
      <c r="N99"/>
      <c r="O99" s="51"/>
      <c r="P99" s="51"/>
    </row>
    <row r="100" spans="1:16" x14ac:dyDescent="0.35">
      <c r="C100"/>
      <c r="D100"/>
      <c r="E100"/>
      <c r="F100" s="10"/>
      <c r="G100" s="10"/>
      <c r="H100" s="10"/>
      <c r="I100" s="10"/>
      <c r="J100" s="10"/>
      <c r="K100" s="10"/>
      <c r="L100" s="25"/>
      <c r="M100" s="25"/>
      <c r="N100"/>
      <c r="O100" s="51"/>
      <c r="P100" s="51"/>
    </row>
    <row r="101" spans="1:16" x14ac:dyDescent="0.35">
      <c r="D101"/>
      <c r="E101"/>
      <c r="F101" s="10"/>
      <c r="G101" s="10"/>
      <c r="H101" s="10"/>
      <c r="I101" s="10"/>
      <c r="J101" s="10"/>
      <c r="K101" s="10"/>
      <c r="L101" s="25"/>
      <c r="M101" s="25"/>
      <c r="N101"/>
      <c r="O101" s="51"/>
      <c r="P101" s="51"/>
    </row>
    <row r="102" spans="1:16" x14ac:dyDescent="0.35">
      <c r="D102"/>
      <c r="E102"/>
      <c r="F102" s="10"/>
      <c r="G102" s="10"/>
      <c r="H102" s="10"/>
      <c r="I102" s="10"/>
      <c r="J102" s="10"/>
      <c r="K102" s="10"/>
      <c r="L102" s="25"/>
      <c r="M102" s="25"/>
      <c r="N102"/>
      <c r="O102" s="51"/>
      <c r="P102" s="51"/>
    </row>
    <row r="103" spans="1:16" x14ac:dyDescent="0.35">
      <c r="D103"/>
      <c r="E103"/>
      <c r="F103" s="10"/>
      <c r="G103" s="10"/>
      <c r="H103" s="10"/>
      <c r="I103" s="10"/>
      <c r="J103" s="10"/>
      <c r="K103" s="10"/>
      <c r="L103" s="25"/>
      <c r="M103" s="25"/>
      <c r="N103"/>
      <c r="O103" s="51"/>
      <c r="P103" s="51"/>
    </row>
    <row r="104" spans="1:16" x14ac:dyDescent="0.35">
      <c r="C104" s="42"/>
      <c r="D104"/>
      <c r="E104"/>
      <c r="F104" s="10"/>
      <c r="G104" s="10"/>
      <c r="H104" s="10"/>
      <c r="I104" s="10"/>
      <c r="J104" s="10"/>
      <c r="K104" s="10"/>
      <c r="L104" s="25"/>
      <c r="M104" s="25"/>
      <c r="N104"/>
      <c r="O104" s="51"/>
      <c r="P104" s="51"/>
    </row>
    <row r="105" spans="1:16" x14ac:dyDescent="0.35">
      <c r="D105"/>
      <c r="E105"/>
      <c r="F105" s="10"/>
      <c r="G105" s="10"/>
      <c r="H105" s="10"/>
      <c r="I105" s="10"/>
      <c r="J105" s="10"/>
      <c r="K105" s="10"/>
      <c r="L105" s="25"/>
      <c r="M105" s="25"/>
      <c r="N105"/>
      <c r="O105" s="51"/>
      <c r="P105" s="51"/>
    </row>
    <row r="106" spans="1:16" x14ac:dyDescent="0.35">
      <c r="D106"/>
      <c r="E106"/>
      <c r="F106" s="10"/>
      <c r="G106" s="10"/>
      <c r="H106" s="10"/>
      <c r="I106" s="10"/>
      <c r="J106" s="10"/>
      <c r="K106" s="10"/>
      <c r="L106" s="25"/>
      <c r="M106" s="25"/>
      <c r="N106"/>
      <c r="O106" s="51"/>
      <c r="P106" s="51"/>
    </row>
    <row r="107" spans="1:16" x14ac:dyDescent="0.35">
      <c r="D107"/>
      <c r="E107"/>
      <c r="F107" s="10"/>
      <c r="G107" s="10"/>
      <c r="H107" s="10"/>
      <c r="I107" s="10"/>
      <c r="J107" s="10"/>
      <c r="K107" s="10"/>
      <c r="L107" s="25"/>
      <c r="M107" s="25"/>
      <c r="N107"/>
      <c r="O107" s="51"/>
      <c r="P107" s="51"/>
    </row>
    <row r="108" spans="1:16" x14ac:dyDescent="0.35">
      <c r="D108"/>
      <c r="E108"/>
      <c r="F108" s="10"/>
      <c r="G108" s="10"/>
      <c r="H108" s="10"/>
      <c r="I108" s="10"/>
      <c r="J108" s="10"/>
      <c r="K108" s="10"/>
      <c r="L108" s="25"/>
      <c r="M108" s="25"/>
      <c r="N108"/>
      <c r="O108" s="51"/>
      <c r="P108" s="51"/>
    </row>
    <row r="109" spans="1:16" x14ac:dyDescent="0.35">
      <c r="D109"/>
      <c r="E109"/>
      <c r="F109" s="10"/>
      <c r="G109" s="10"/>
      <c r="H109" s="10"/>
      <c r="I109" s="10"/>
      <c r="J109" s="10"/>
      <c r="K109" s="10"/>
      <c r="L109" s="25"/>
      <c r="M109" s="25"/>
      <c r="N109"/>
      <c r="O109" s="51"/>
      <c r="P109" s="51"/>
    </row>
    <row r="110" spans="1:16" x14ac:dyDescent="0.35">
      <c r="D110"/>
      <c r="E110"/>
      <c r="F110" s="10"/>
      <c r="G110" s="10"/>
      <c r="H110" s="10"/>
      <c r="I110" s="10"/>
      <c r="J110" s="10"/>
      <c r="K110" s="10"/>
      <c r="L110" s="25"/>
      <c r="M110" s="25"/>
      <c r="N110"/>
      <c r="O110" s="51"/>
      <c r="P110" s="51"/>
    </row>
    <row r="111" spans="1:16" x14ac:dyDescent="0.35">
      <c r="D111"/>
      <c r="E111"/>
      <c r="F111" s="10"/>
      <c r="G111" s="10"/>
      <c r="H111" s="10"/>
      <c r="I111" s="10"/>
      <c r="J111" s="10"/>
      <c r="K111" s="10"/>
      <c r="L111" s="25"/>
      <c r="M111" s="25"/>
      <c r="N111"/>
      <c r="O111" s="51"/>
      <c r="P111" s="51"/>
    </row>
    <row r="112" spans="1:16" x14ac:dyDescent="0.35">
      <c r="D112"/>
      <c r="E112"/>
      <c r="F112" s="10"/>
      <c r="G112" s="10"/>
      <c r="H112" s="10"/>
      <c r="I112" s="10"/>
      <c r="J112" s="10"/>
      <c r="K112" s="10"/>
      <c r="L112" s="25"/>
      <c r="M112" s="25"/>
      <c r="N112"/>
      <c r="O112" s="51"/>
      <c r="P112" s="51"/>
    </row>
    <row r="113" spans="4:18" x14ac:dyDescent="0.35">
      <c r="D113"/>
      <c r="E113"/>
      <c r="F113" s="10"/>
      <c r="G113" s="10"/>
      <c r="H113" s="10"/>
      <c r="I113" s="10"/>
      <c r="J113" s="10"/>
      <c r="K113" s="10"/>
      <c r="L113" s="25"/>
      <c r="M113" s="25"/>
      <c r="N113"/>
      <c r="O113" s="51"/>
      <c r="P113" s="51"/>
    </row>
    <row r="114" spans="4:18" x14ac:dyDescent="0.35">
      <c r="D114"/>
      <c r="E114"/>
      <c r="F114" s="10"/>
      <c r="G114" s="10"/>
      <c r="H114" s="10"/>
      <c r="I114" s="10"/>
      <c r="J114" s="10"/>
      <c r="K114" s="10"/>
      <c r="L114" s="25"/>
      <c r="M114" s="25"/>
      <c r="N114"/>
      <c r="O114" s="51"/>
      <c r="P114" s="51"/>
    </row>
    <row r="115" spans="4:18" x14ac:dyDescent="0.35">
      <c r="D115"/>
    </row>
    <row r="116" spans="4:18" ht="29" x14ac:dyDescent="0.35">
      <c r="I116" s="24" t="str">
        <f t="shared" ref="I116:N116" si="1">LEFT(F5,8)</f>
        <v>MayurKum</v>
      </c>
      <c r="J116" s="20" t="str">
        <f t="shared" si="1"/>
        <v xml:space="preserve">Prajwal </v>
      </c>
      <c r="K116" s="20" t="str">
        <f t="shared" si="1"/>
        <v>Anusha A</v>
      </c>
      <c r="L116" s="20" t="str">
        <f t="shared" si="1"/>
        <v>Jigeesha</v>
      </c>
      <c r="M116" s="20" t="str">
        <f t="shared" si="1"/>
        <v>Cathleen</v>
      </c>
      <c r="N116" s="20" t="str">
        <f t="shared" si="1"/>
        <v>Chaitany</v>
      </c>
      <c r="R116" s="4"/>
    </row>
    <row r="117" spans="4:18" x14ac:dyDescent="0.35">
      <c r="G117" s="13" t="s">
        <v>236</v>
      </c>
      <c r="H117" s="13" t="s">
        <v>93</v>
      </c>
      <c r="I117">
        <f t="shared" ref="I117:N120" si="2">COUNTIF(F$8:F$114,$H117)</f>
        <v>18</v>
      </c>
      <c r="J117">
        <f t="shared" si="2"/>
        <v>22</v>
      </c>
      <c r="K117">
        <f t="shared" si="2"/>
        <v>25</v>
      </c>
      <c r="L117">
        <f t="shared" si="2"/>
        <v>19</v>
      </c>
      <c r="M117">
        <f t="shared" si="2"/>
        <v>20</v>
      </c>
      <c r="N117">
        <f t="shared" si="2"/>
        <v>19</v>
      </c>
      <c r="R117" s="4"/>
    </row>
    <row r="118" spans="4:18" x14ac:dyDescent="0.35">
      <c r="H118" s="13" t="s">
        <v>91</v>
      </c>
      <c r="I118">
        <f t="shared" si="2"/>
        <v>14</v>
      </c>
      <c r="J118">
        <f t="shared" si="2"/>
        <v>11</v>
      </c>
      <c r="K118">
        <f t="shared" si="2"/>
        <v>21</v>
      </c>
      <c r="L118">
        <f t="shared" si="2"/>
        <v>10</v>
      </c>
      <c r="M118">
        <f t="shared" si="2"/>
        <v>19</v>
      </c>
      <c r="N118">
        <f t="shared" si="2"/>
        <v>13</v>
      </c>
      <c r="R118" s="4"/>
    </row>
    <row r="119" spans="4:18" x14ac:dyDescent="0.35">
      <c r="G119" s="20"/>
      <c r="H119" s="20" t="s">
        <v>96</v>
      </c>
      <c r="I119">
        <f t="shared" si="2"/>
        <v>0</v>
      </c>
      <c r="J119">
        <f t="shared" si="2"/>
        <v>0</v>
      </c>
      <c r="K119">
        <f t="shared" si="2"/>
        <v>0</v>
      </c>
      <c r="L119">
        <f t="shared" si="2"/>
        <v>0</v>
      </c>
      <c r="M119">
        <f t="shared" si="2"/>
        <v>0</v>
      </c>
      <c r="N119">
        <f t="shared" si="2"/>
        <v>0</v>
      </c>
      <c r="R119" s="4"/>
    </row>
    <row r="120" spans="4:18" x14ac:dyDescent="0.35">
      <c r="G120" s="20"/>
      <c r="H120" s="20" t="s">
        <v>108</v>
      </c>
      <c r="I120">
        <f t="shared" si="2"/>
        <v>0</v>
      </c>
      <c r="J120">
        <f t="shared" si="2"/>
        <v>0</v>
      </c>
      <c r="K120">
        <f t="shared" si="2"/>
        <v>0</v>
      </c>
      <c r="L120">
        <f t="shared" si="2"/>
        <v>0</v>
      </c>
      <c r="M120">
        <f t="shared" si="2"/>
        <v>0</v>
      </c>
      <c r="N120">
        <f t="shared" si="2"/>
        <v>0</v>
      </c>
      <c r="R120" s="4"/>
    </row>
    <row r="121" spans="4:18" x14ac:dyDescent="0.35">
      <c r="F121" s="20"/>
      <c r="G121" s="20"/>
      <c r="H121" s="21"/>
      <c r="I121" s="21"/>
      <c r="J121"/>
      <c r="K121"/>
      <c r="L121"/>
      <c r="M121"/>
      <c r="N121" s="4"/>
      <c r="R121" s="4"/>
    </row>
    <row r="122" spans="4:18" ht="29" x14ac:dyDescent="0.35">
      <c r="F122" s="20"/>
      <c r="G122" s="20"/>
      <c r="H122" s="22"/>
      <c r="I122" s="24" t="str">
        <f>I116</f>
        <v>MayurKum</v>
      </c>
      <c r="J122" s="20" t="str">
        <f>J116</f>
        <v xml:space="preserve">Prajwal </v>
      </c>
      <c r="K122" s="20" t="str">
        <f t="shared" ref="K122:M122" si="3">K116</f>
        <v>Anusha A</v>
      </c>
      <c r="L122" s="20" t="str">
        <f t="shared" si="3"/>
        <v>Jigeesha</v>
      </c>
      <c r="M122" s="20" t="str">
        <f t="shared" si="3"/>
        <v>Cathleen</v>
      </c>
      <c r="N122" s="20" t="str">
        <f>N116</f>
        <v>Chaitany</v>
      </c>
      <c r="R122" s="4"/>
    </row>
    <row r="123" spans="4:18" x14ac:dyDescent="0.35">
      <c r="F123" s="20"/>
      <c r="G123" s="20"/>
      <c r="H123" s="21"/>
      <c r="I123" s="21"/>
      <c r="J123"/>
      <c r="K123"/>
      <c r="L123"/>
      <c r="M123"/>
      <c r="N123"/>
      <c r="R123" s="4"/>
    </row>
    <row r="124" spans="4:18" x14ac:dyDescent="0.35">
      <c r="I124" s="20"/>
      <c r="J124" s="20"/>
      <c r="K124" s="20"/>
      <c r="L124" s="20"/>
      <c r="M124" s="21"/>
      <c r="N124" s="21"/>
      <c r="Q124" s="4"/>
      <c r="R124" s="4"/>
    </row>
    <row r="125" spans="4:18" x14ac:dyDescent="0.35">
      <c r="I125" s="20"/>
      <c r="J125" s="20"/>
      <c r="K125" s="20"/>
      <c r="L125" s="20"/>
      <c r="M125" s="21"/>
      <c r="N125" s="21"/>
      <c r="Q125" s="4"/>
      <c r="R125" s="4"/>
    </row>
    <row r="126" spans="4:18" x14ac:dyDescent="0.35">
      <c r="I126" s="20"/>
      <c r="J126" s="20"/>
      <c r="K126" s="20"/>
      <c r="L126" s="20"/>
      <c r="M126" s="21"/>
      <c r="N126" s="21"/>
      <c r="Q126" s="4"/>
      <c r="R126" s="4"/>
    </row>
  </sheetData>
  <mergeCells count="2">
    <mergeCell ref="A5:C5"/>
    <mergeCell ref="Q7:U7"/>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5C820-2CA0-4BFB-891D-979D377B5734}">
  <dimension ref="A1:I44"/>
  <sheetViews>
    <sheetView zoomScale="95" zoomScaleNormal="95" workbookViewId="0">
      <selection activeCell="B40" sqref="B40"/>
    </sheetView>
  </sheetViews>
  <sheetFormatPr defaultColWidth="8.81640625" defaultRowHeight="14.5" x14ac:dyDescent="0.35"/>
  <cols>
    <col min="1" max="1" width="11.7265625" customWidth="1"/>
    <col min="2" max="2" width="60.7265625" customWidth="1"/>
    <col min="3" max="3" width="11.7265625" style="21" customWidth="1"/>
    <col min="4" max="4" width="14.81640625" style="21" customWidth="1"/>
    <col min="5" max="5" width="10.81640625" customWidth="1"/>
    <col min="6" max="6" width="10.453125" bestFit="1" customWidth="1"/>
    <col min="7" max="7" width="14.26953125" customWidth="1"/>
    <col min="9" max="9" width="9.81640625" bestFit="1" customWidth="1"/>
  </cols>
  <sheetData>
    <row r="1" spans="1:9" x14ac:dyDescent="0.35">
      <c r="F1" s="49"/>
    </row>
    <row r="2" spans="1:9" x14ac:dyDescent="0.35">
      <c r="A2" s="30" t="s">
        <v>168</v>
      </c>
      <c r="B2" s="30" t="s">
        <v>237</v>
      </c>
      <c r="C2" s="33" t="s">
        <v>238</v>
      </c>
      <c r="D2" s="33" t="s">
        <v>239</v>
      </c>
      <c r="E2" s="30" t="s">
        <v>240</v>
      </c>
      <c r="G2" s="54"/>
      <c r="I2" s="54"/>
    </row>
    <row r="3" spans="1:9" x14ac:dyDescent="0.35">
      <c r="A3" t="s">
        <v>91</v>
      </c>
      <c r="B3" t="str">
        <f>VLOOKUP(A3,'RACI Deliverables'!$C$7:$O$46,2,FALSE)</f>
        <v>Letter of Transmittal</v>
      </c>
      <c r="C3" s="21">
        <f>VLOOKUP(A3,'RACI Deliverables'!$C$7:$O$46,11,FALSE)</f>
        <v>44645</v>
      </c>
      <c r="D3" s="21">
        <f>VLOOKUP(A3,'RACI Deliverables'!$C$7:$O$46,12,FALSE)</f>
        <v>44646</v>
      </c>
      <c r="E3">
        <f>VLOOKUP(A3,'RACI Deliverables'!$C$7:$O$46,13,FALSE)</f>
        <v>1</v>
      </c>
    </row>
    <row r="4" spans="1:9" x14ac:dyDescent="0.35">
      <c r="A4" t="s">
        <v>94</v>
      </c>
      <c r="B4" t="str">
        <f>VLOOKUP(A4,'RACI Deliverables'!$C$7:$O$46,2,FALSE)</f>
        <v>Cover Page</v>
      </c>
      <c r="C4" s="21">
        <f>VLOOKUP(A4,'RACI Deliverables'!$C$7:$O$46,11,FALSE)</f>
        <v>44645</v>
      </c>
      <c r="D4" s="21">
        <f>VLOOKUP(A4,'RACI Deliverables'!$C$7:$O$46,12,FALSE)</f>
        <v>44646</v>
      </c>
      <c r="E4">
        <f>VLOOKUP(A4,'RACI Deliverables'!$C$7:$O$46,13,FALSE)</f>
        <v>1</v>
      </c>
    </row>
    <row r="5" spans="1:9" x14ac:dyDescent="0.35">
      <c r="A5" t="s">
        <v>96</v>
      </c>
      <c r="B5" t="str">
        <f>VLOOKUP(A5,'RACI Deliverables'!$C$7:$O$46,2,FALSE)</f>
        <v>Page Headers, Footers and Numbering</v>
      </c>
      <c r="C5" s="21">
        <f>VLOOKUP(A5,'RACI Deliverables'!$C$7:$O$46,11,FALSE)</f>
        <v>44645</v>
      </c>
      <c r="D5" s="21">
        <f>VLOOKUP(A5,'RACI Deliverables'!$C$7:$O$46,12,FALSE)</f>
        <v>44646</v>
      </c>
      <c r="E5">
        <f>VLOOKUP(A5,'RACI Deliverables'!$C$7:$O$46,13,FALSE)</f>
        <v>1</v>
      </c>
    </row>
    <row r="6" spans="1:9" x14ac:dyDescent="0.35">
      <c r="A6" t="s">
        <v>98</v>
      </c>
      <c r="B6" t="str">
        <f>VLOOKUP(A6,'RACI Deliverables'!$C$7:$O$46,2,FALSE)</f>
        <v>TOC</v>
      </c>
      <c r="C6" s="21">
        <f>VLOOKUP(A6,'RACI Deliverables'!$C$7:$O$46,11,FALSE)</f>
        <v>44645</v>
      </c>
      <c r="D6" s="21">
        <f>VLOOKUP(A6,'RACI Deliverables'!$C$7:$O$46,12,FALSE)</f>
        <v>44646</v>
      </c>
      <c r="E6">
        <f>VLOOKUP(A6,'RACI Deliverables'!$C$7:$O$46,13,FALSE)</f>
        <v>1</v>
      </c>
    </row>
    <row r="7" spans="1:9" x14ac:dyDescent="0.35">
      <c r="A7" t="s">
        <v>100</v>
      </c>
      <c r="B7" t="str">
        <f>VLOOKUP(A7,'RACI Deliverables'!$C$7:$O$46,2,FALSE)</f>
        <v>Document History</v>
      </c>
      <c r="C7" s="21">
        <f>VLOOKUP(A7,'RACI Deliverables'!$C$7:$O$46,11,FALSE)</f>
        <v>44651</v>
      </c>
      <c r="D7" s="21">
        <f>VLOOKUP(A7,'RACI Deliverables'!$C$7:$O$46,12,FALSE)</f>
        <v>44653</v>
      </c>
      <c r="E7">
        <f>VLOOKUP(A7,'RACI Deliverables'!$C$7:$O$46,13,FALSE)</f>
        <v>2</v>
      </c>
    </row>
    <row r="8" spans="1:9" x14ac:dyDescent="0.35">
      <c r="A8" t="s">
        <v>102</v>
      </c>
      <c r="B8" t="str">
        <f>VLOOKUP(A8,'RACI Deliverables'!$C$7:$O$46,2,FALSE)</f>
        <v>Executive Summary</v>
      </c>
      <c r="C8" s="21">
        <f>VLOOKUP(A8,'RACI Deliverables'!$C$7:$O$46,11,FALSE)</f>
        <v>44651</v>
      </c>
      <c r="D8" s="21">
        <f>VLOOKUP(A8,'RACI Deliverables'!$C$7:$O$46,12,FALSE)</f>
        <v>44653</v>
      </c>
      <c r="E8">
        <f>VLOOKUP(A8,'RACI Deliverables'!$C$7:$O$46,13,FALSE)</f>
        <v>2</v>
      </c>
    </row>
    <row r="9" spans="1:9" x14ac:dyDescent="0.35">
      <c r="A9" t="s">
        <v>104</v>
      </c>
      <c r="B9" t="str">
        <f>VLOOKUP(A9,'RACI Deliverables'!$C$7:$O$46,2,FALSE)</f>
        <v>Assumptions</v>
      </c>
      <c r="C9" s="21">
        <f>VLOOKUP(A9,'RACI Deliverables'!$C$7:$O$46,11,FALSE)</f>
        <v>44651</v>
      </c>
      <c r="D9" s="21">
        <f>VLOOKUP(A9,'RACI Deliverables'!$C$7:$O$46,12,FALSE)</f>
        <v>44653</v>
      </c>
      <c r="E9">
        <f>VLOOKUP(A9,'RACI Deliverables'!$C$7:$O$46,13,FALSE)</f>
        <v>2</v>
      </c>
    </row>
    <row r="10" spans="1:9" x14ac:dyDescent="0.35">
      <c r="A10" t="s">
        <v>106</v>
      </c>
      <c r="B10" t="str">
        <f>VLOOKUP(A10,'RACI Deliverables'!$C$7:$O$46,2,FALSE)</f>
        <v>Conclusions</v>
      </c>
      <c r="C10" s="21">
        <f>VLOOKUP(A10,'RACI Deliverables'!$C$7:$O$46,11,FALSE)</f>
        <v>44651</v>
      </c>
      <c r="D10" s="21">
        <f>VLOOKUP(A10,'RACI Deliverables'!$C$7:$O$46,12,FALSE)</f>
        <v>44653</v>
      </c>
      <c r="E10">
        <f>VLOOKUP(A10,'RACI Deliverables'!$C$7:$O$46,13,FALSE)</f>
        <v>2</v>
      </c>
    </row>
    <row r="11" spans="1:9" x14ac:dyDescent="0.35">
      <c r="A11" t="s">
        <v>108</v>
      </c>
      <c r="B11" t="str">
        <f>VLOOKUP(A11,'RACI Deliverables'!$C$7:$O$46,2,FALSE)</f>
        <v>Background and overview of client</v>
      </c>
      <c r="C11" s="21">
        <f>VLOOKUP(A11,'RACI Deliverables'!$C$7:$O$46,11,FALSE)</f>
        <v>44651</v>
      </c>
      <c r="D11" s="21">
        <f>VLOOKUP(A11,'RACI Deliverables'!$C$7:$O$46,12,FALSE)</f>
        <v>44653</v>
      </c>
      <c r="E11">
        <f>VLOOKUP(A11,'RACI Deliverables'!$C$7:$O$46,13,FALSE)</f>
        <v>2</v>
      </c>
    </row>
    <row r="12" spans="1:9" x14ac:dyDescent="0.35">
      <c r="A12" t="s">
        <v>110</v>
      </c>
      <c r="B12" t="str">
        <f>VLOOKUP(A12,'RACI Deliverables'!$C$7:$O$46,2,FALSE)</f>
        <v>Requests for Information with NDA (included as an Appendix)</v>
      </c>
      <c r="C12" s="21">
        <f>VLOOKUP(A12,'RACI Deliverables'!$C$7:$O$46,11,FALSE)</f>
        <v>44651</v>
      </c>
      <c r="D12" s="21">
        <f>VLOOKUP(A12,'RACI Deliverables'!$C$7:$O$46,12,FALSE)</f>
        <v>44653</v>
      </c>
      <c r="E12">
        <f>VLOOKUP(A12,'RACI Deliverables'!$C$7:$O$46,13,FALSE)</f>
        <v>2</v>
      </c>
    </row>
    <row r="13" spans="1:9" x14ac:dyDescent="0.35">
      <c r="A13" t="s">
        <v>112</v>
      </c>
      <c r="B13" t="str">
        <f>VLOOKUP(A13,'RACI Deliverables'!$C$7:$O$46,2,FALSE)</f>
        <v>Project Scope Document</v>
      </c>
      <c r="C13" s="21">
        <f>VLOOKUP(A13,'RACI Deliverables'!$C$7:$O$46,11,FALSE)</f>
        <v>44651</v>
      </c>
      <c r="D13" s="21">
        <f>VLOOKUP(A13,'RACI Deliverables'!$C$7:$O$46,12,FALSE)</f>
        <v>44653</v>
      </c>
      <c r="E13">
        <f>VLOOKUP(A13,'RACI Deliverables'!$C$7:$O$46,13,FALSE)</f>
        <v>2</v>
      </c>
    </row>
    <row r="14" spans="1:9" x14ac:dyDescent="0.35">
      <c r="A14" t="s">
        <v>114</v>
      </c>
      <c r="B14" t="str">
        <f>VLOOKUP(A14,'RACI Deliverables'!$C$7:$O$46,2,FALSE)</f>
        <v>Business Challenges</v>
      </c>
      <c r="C14" s="21">
        <f>VLOOKUP(A14,'RACI Deliverables'!$C$7:$O$46,11,FALSE)</f>
        <v>44651</v>
      </c>
      <c r="D14" s="21">
        <f>VLOOKUP(A14,'RACI Deliverables'!$C$7:$O$46,12,FALSE)</f>
        <v>44653</v>
      </c>
      <c r="E14">
        <f>VLOOKUP(A14,'RACI Deliverables'!$C$7:$O$46,13,FALSE)</f>
        <v>2</v>
      </c>
    </row>
    <row r="15" spans="1:9" x14ac:dyDescent="0.35">
      <c r="A15" t="s">
        <v>116</v>
      </c>
      <c r="B15" t="str">
        <f>VLOOKUP(A15,'RACI Deliverables'!$C$7:$O$46,2,FALSE)</f>
        <v>Current Brands Involved and their Statuses</v>
      </c>
      <c r="C15" s="21">
        <f>VLOOKUP(A15,'RACI Deliverables'!$C$7:$O$46,11,FALSE)</f>
        <v>44651</v>
      </c>
      <c r="D15" s="21">
        <f>VLOOKUP(A15,'RACI Deliverables'!$C$7:$O$46,12,FALSE)</f>
        <v>44653</v>
      </c>
      <c r="E15">
        <f>VLOOKUP(A15,'RACI Deliverables'!$C$7:$O$46,13,FALSE)</f>
        <v>2</v>
      </c>
    </row>
    <row r="16" spans="1:9" x14ac:dyDescent="0.35">
      <c r="A16" t="s">
        <v>151</v>
      </c>
      <c r="B16" t="str">
        <f>VLOOKUP(A16,'RACI Deliverables'!$C$7:$O$46,2,FALSE)</f>
        <v>Gantt Chart</v>
      </c>
      <c r="C16" s="21">
        <f>VLOOKUP(A16,'RACI Deliverables'!$C$7:$O$46,11,FALSE)</f>
        <v>44651</v>
      </c>
      <c r="D16" s="21">
        <f>VLOOKUP(A16,'RACI Deliverables'!$C$7:$O$46,12,FALSE)</f>
        <v>44653</v>
      </c>
      <c r="E16">
        <f>VLOOKUP(A16,'RACI Deliverables'!$C$7:$O$46,13,FALSE)</f>
        <v>2</v>
      </c>
    </row>
    <row r="17" spans="1:5" x14ac:dyDescent="0.35">
      <c r="A17" t="s">
        <v>159</v>
      </c>
      <c r="B17" t="str">
        <f>VLOOKUP(A17,'RACI Deliverables'!$C$7:$O$46,2,FALSE)</f>
        <v>Final RFI report</v>
      </c>
      <c r="C17" s="21">
        <f>VLOOKUP(A17,'RACI Deliverables'!$C$7:$O$46,11,FALSE)</f>
        <v>44651</v>
      </c>
      <c r="D17" s="21">
        <f>VLOOKUP(A17,'RACI Deliverables'!$C$7:$O$46,12,FALSE)</f>
        <v>44671</v>
      </c>
      <c r="E17">
        <f>VLOOKUP(A17,'RACI Deliverables'!$C$7:$O$46,13,FALSE)</f>
        <v>20</v>
      </c>
    </row>
    <row r="18" spans="1:5" x14ac:dyDescent="0.35">
      <c r="A18" t="s">
        <v>161</v>
      </c>
      <c r="B18" t="str">
        <f>VLOOKUP(A18,'RACI Deliverables'!$C$7:$O$46,2,FALSE)</f>
        <v>RACI+, Documentation, Backup Sheets</v>
      </c>
      <c r="C18" s="21">
        <f>VLOOKUP(A18,'RACI Deliverables'!$C$7:$O$46,11,FALSE)</f>
        <v>44651</v>
      </c>
      <c r="D18" s="21">
        <f>VLOOKUP(A18,'RACI Deliverables'!$C$7:$O$46,12,FALSE)</f>
        <v>44671</v>
      </c>
      <c r="E18">
        <f>VLOOKUP(A18,'RACI Deliverables'!$C$7:$O$46,13,FALSE)</f>
        <v>20</v>
      </c>
    </row>
    <row r="19" spans="1:5" x14ac:dyDescent="0.35">
      <c r="A19" t="s">
        <v>163</v>
      </c>
      <c r="B19" t="str">
        <f>VLOOKUP(A19,'RACI Deliverables'!$C$7:$O$46,2,FALSE)</f>
        <v>Time and Effort Reporting</v>
      </c>
      <c r="C19" s="21">
        <f>VLOOKUP(A19,'RACI Deliverables'!$C$7:$O$46,11,FALSE)</f>
        <v>44651</v>
      </c>
      <c r="D19" s="21">
        <f>VLOOKUP(A19,'RACI Deliverables'!$C$7:$O$46,12,FALSE)</f>
        <v>44671</v>
      </c>
      <c r="E19">
        <f>VLOOKUP(A19,'RACI Deliverables'!$C$7:$O$46,13,FALSE)</f>
        <v>20</v>
      </c>
    </row>
    <row r="20" spans="1:5" x14ac:dyDescent="0.35">
      <c r="A20" t="s">
        <v>93</v>
      </c>
      <c r="B20" t="str">
        <f>VLOOKUP(A20,'RACI Deliverables'!$C$7:$O$46,2,FALSE)</f>
        <v>Data analysis operational Excel Report for Greeters, Tech Supports and Experts</v>
      </c>
      <c r="C20" s="21">
        <f>VLOOKUP(A20,'RACI Deliverables'!$C$7:$O$46,11,FALSE)</f>
        <v>44656</v>
      </c>
      <c r="D20" s="21">
        <f>VLOOKUP(A20,'RACI Deliverables'!$C$7:$O$46,12,FALSE)</f>
        <v>44669</v>
      </c>
      <c r="E20">
        <f>VLOOKUP(A20,'RACI Deliverables'!$C$7:$O$46,13,FALSE)</f>
        <v>13</v>
      </c>
    </row>
    <row r="21" spans="1:5" x14ac:dyDescent="0.35">
      <c r="A21" t="s">
        <v>127</v>
      </c>
      <c r="B21" t="str">
        <f>VLOOKUP(A21,'RACI Deliverables'!$C$7:$O$46,2,FALSE)</f>
        <v>Data analysis operational Excel Report for CSR and Managers</v>
      </c>
      <c r="C21" s="21">
        <f>VLOOKUP(A21,'RACI Deliverables'!$C$7:$O$46,11,FALSE)</f>
        <v>44656</v>
      </c>
      <c r="D21" s="21">
        <f>VLOOKUP(A21,'RACI Deliverables'!$C$7:$O$46,12,FALSE)</f>
        <v>44669</v>
      </c>
      <c r="E21">
        <f>VLOOKUP(A21,'RACI Deliverables'!$C$7:$O$46,13,FALSE)</f>
        <v>13</v>
      </c>
    </row>
    <row r="22" spans="1:5" x14ac:dyDescent="0.35">
      <c r="A22" t="s">
        <v>118</v>
      </c>
      <c r="B22" t="str">
        <f>VLOOKUP(A22,'RACI Deliverables'!$C$7:$O$46,2,FALSE)</f>
        <v>Detailed References for all Sources of Knowledge</v>
      </c>
      <c r="C22" s="21">
        <f>VLOOKUP(A22,'RACI Deliverables'!$C$7:$O$46,11,FALSE)</f>
        <v>44661</v>
      </c>
      <c r="D22" s="21">
        <f>VLOOKUP(A22,'RACI Deliverables'!$C$7:$O$46,12,FALSE)</f>
        <v>44672</v>
      </c>
      <c r="E22">
        <f>VLOOKUP(A22,'RACI Deliverables'!$C$7:$O$46,13,FALSE)</f>
        <v>11</v>
      </c>
    </row>
    <row r="23" spans="1:5" x14ac:dyDescent="0.35">
      <c r="A23" t="s">
        <v>120</v>
      </c>
      <c r="B23" t="str">
        <f>VLOOKUP(A23,'RACI Deliverables'!$C$7:$O$46,2,FALSE)</f>
        <v>Possible Future Analysis and Development for Call centre analysis</v>
      </c>
      <c r="C23" s="21">
        <f>VLOOKUP(A23,'RACI Deliverables'!$C$7:$O$46,11,FALSE)</f>
        <v>44661</v>
      </c>
      <c r="D23" s="21">
        <f>VLOOKUP(A23,'RACI Deliverables'!$C$7:$O$46,12,FALSE)</f>
        <v>44672</v>
      </c>
      <c r="E23">
        <f>VLOOKUP(A23,'RACI Deliverables'!$C$7:$O$46,13,FALSE)</f>
        <v>11</v>
      </c>
    </row>
    <row r="24" spans="1:5" x14ac:dyDescent="0.35">
      <c r="A24" t="s">
        <v>122</v>
      </c>
      <c r="B24" t="str">
        <f>VLOOKUP(A24,'RACI Deliverables'!$C$7:$O$46,2,FALSE)</f>
        <v>Measuring 
Success and Failure in call centre analysis</v>
      </c>
      <c r="C24" s="21">
        <f>VLOOKUP(A24,'RACI Deliverables'!$C$7:$O$46,11,FALSE)</f>
        <v>44661</v>
      </c>
      <c r="D24" s="21">
        <f>VLOOKUP(A24,'RACI Deliverables'!$C$7:$O$46,12,FALSE)</f>
        <v>44672</v>
      </c>
      <c r="E24">
        <f>VLOOKUP(A24,'RACI Deliverables'!$C$7:$O$46,13,FALSE)</f>
        <v>11</v>
      </c>
    </row>
    <row r="25" spans="1:5" x14ac:dyDescent="0.35">
      <c r="A25" t="s">
        <v>124</v>
      </c>
      <c r="B25" t="str">
        <f>VLOOKUP(A25,'RACI Deliverables'!$C$7:$O$46,2,FALSE)</f>
        <v>Probable benefits of suggestions in the Call centre analysis</v>
      </c>
      <c r="C25" s="21">
        <f>VLOOKUP(A25,'RACI Deliverables'!$C$7:$O$46,11,FALSE)</f>
        <v>44661</v>
      </c>
      <c r="D25" s="21">
        <f>VLOOKUP(A25,'RACI Deliverables'!$C$7:$O$46,12,FALSE)</f>
        <v>44672</v>
      </c>
      <c r="E25">
        <f>VLOOKUP(A25,'RACI Deliverables'!$C$7:$O$46,13,FALSE)</f>
        <v>11</v>
      </c>
    </row>
    <row r="26" spans="1:5" x14ac:dyDescent="0.35">
      <c r="A26" t="s">
        <v>141</v>
      </c>
      <c r="B26" t="str">
        <f>VLOOKUP(A26,'RACI Deliverables'!$C$7:$O$46,2,FALSE)</f>
        <v>Suggestion on changing staff report</v>
      </c>
      <c r="C26" s="21">
        <f>VLOOKUP(A26,'RACI Deliverables'!$C$7:$O$46,11,FALSE)</f>
        <v>44664</v>
      </c>
      <c r="D26" s="21">
        <f>VLOOKUP(A26,'RACI Deliverables'!$C$7:$O$46,12,FALSE)</f>
        <v>44671</v>
      </c>
      <c r="E26">
        <f>VLOOKUP(A26,'RACI Deliverables'!$C$7:$O$46,13,FALSE)</f>
        <v>7</v>
      </c>
    </row>
    <row r="27" spans="1:5" x14ac:dyDescent="0.35">
      <c r="A27" t="s">
        <v>143</v>
      </c>
      <c r="B27" t="str">
        <f>VLOOKUP(A27,'RACI Deliverables'!$C$7:$O$46,2,FALSE)</f>
        <v>Numerical Projection for Suggested Change in staff members</v>
      </c>
      <c r="C27" s="21">
        <f>VLOOKUP(A27,'RACI Deliverables'!$C$7:$O$46,11,FALSE)</f>
        <v>44664</v>
      </c>
      <c r="D27" s="21">
        <f>VLOOKUP(A27,'RACI Deliverables'!$C$7:$O$46,12,FALSE)</f>
        <v>44671</v>
      </c>
      <c r="E27">
        <f>VLOOKUP(A27,'RACI Deliverables'!$C$7:$O$46,13,FALSE)</f>
        <v>7</v>
      </c>
    </row>
    <row r="28" spans="1:5" x14ac:dyDescent="0.35">
      <c r="A28" t="s">
        <v>145</v>
      </c>
      <c r="B28" t="str">
        <f>VLOOKUP(A28,'RACI Deliverables'!$C$7:$O$46,2,FALSE)</f>
        <v>Detailed suggestion about Website technology</v>
      </c>
      <c r="C28" s="21">
        <f>VLOOKUP(A28,'RACI Deliverables'!$C$7:$O$46,11,FALSE)</f>
        <v>44664</v>
      </c>
      <c r="D28" s="21">
        <f>VLOOKUP(A28,'RACI Deliverables'!$C$7:$O$46,12,FALSE)</f>
        <v>44671</v>
      </c>
      <c r="E28">
        <f>VLOOKUP(A28,'RACI Deliverables'!$C$7:$O$46,13,FALSE)</f>
        <v>7</v>
      </c>
    </row>
    <row r="29" spans="1:5" x14ac:dyDescent="0.35">
      <c r="A29" t="s">
        <v>147</v>
      </c>
      <c r="B29" t="str">
        <f>VLOOKUP(A29,'RACI Deliverables'!$C$7:$O$46,2,FALSE)</f>
        <v>Suggestion Report on Infrastructure Upgradation</v>
      </c>
      <c r="C29" s="21">
        <f>VLOOKUP(A29,'RACI Deliverables'!$C$7:$O$46,11,FALSE)</f>
        <v>44664</v>
      </c>
      <c r="D29" s="21">
        <f>VLOOKUP(A29,'RACI Deliverables'!$C$7:$O$46,12,FALSE)</f>
        <v>44671</v>
      </c>
      <c r="E29">
        <f>VLOOKUP(A29,'RACI Deliverables'!$C$7:$O$46,13,FALSE)</f>
        <v>7</v>
      </c>
    </row>
    <row r="30" spans="1:5" x14ac:dyDescent="0.35">
      <c r="A30" t="s">
        <v>149</v>
      </c>
      <c r="B30" t="str">
        <f>VLOOKUP(A30,'RACI Deliverables'!$C$7:$O$46,2,FALSE)</f>
        <v>Payrate Data and 
Model Calculations</v>
      </c>
      <c r="C30" s="21">
        <f>VLOOKUP(A30,'RACI Deliverables'!$C$7:$O$46,11,FALSE)</f>
        <v>44664</v>
      </c>
      <c r="D30" s="21">
        <f>VLOOKUP(A30,'RACI Deliverables'!$C$7:$O$46,12,FALSE)</f>
        <v>44671</v>
      </c>
      <c r="E30">
        <f>VLOOKUP(A30,'RACI Deliverables'!$C$7:$O$46,13,FALSE)</f>
        <v>7</v>
      </c>
    </row>
    <row r="31" spans="1:5" x14ac:dyDescent="0.35">
      <c r="A31" t="s">
        <v>129</v>
      </c>
      <c r="B31" t="str">
        <f>VLOOKUP(A31,'RACI Deliverables'!$C$7:$O$46,2,FALSE)</f>
        <v>AS-IS Process Flow</v>
      </c>
      <c r="C31" s="21">
        <f>VLOOKUP(A31,'RACI Deliverables'!$C$7:$O$46,11,FALSE)</f>
        <v>44667</v>
      </c>
      <c r="D31" s="21">
        <f>VLOOKUP(A31,'RACI Deliverables'!$C$7:$O$46,12,FALSE)</f>
        <v>44671</v>
      </c>
      <c r="E31">
        <f>VLOOKUP(A31,'RACI Deliverables'!$C$7:$O$46,13,FALSE)</f>
        <v>4</v>
      </c>
    </row>
    <row r="32" spans="1:5" x14ac:dyDescent="0.35">
      <c r="A32" t="s">
        <v>131</v>
      </c>
      <c r="B32" t="str">
        <f>VLOOKUP(A32,'RACI Deliverables'!$C$7:$O$46,2,FALSE)</f>
        <v>To-Be Process flow</v>
      </c>
      <c r="C32" s="21">
        <f>VLOOKUP(A32,'RACI Deliverables'!$C$7:$O$46,11,FALSE)</f>
        <v>44667</v>
      </c>
      <c r="D32" s="21">
        <f>VLOOKUP(A32,'RACI Deliverables'!$C$7:$O$46,12,FALSE)</f>
        <v>44671</v>
      </c>
      <c r="E32">
        <f>VLOOKUP(A32,'RACI Deliverables'!$C$7:$O$46,13,FALSE)</f>
        <v>4</v>
      </c>
    </row>
    <row r="33" spans="1:5" x14ac:dyDescent="0.35">
      <c r="A33" t="s">
        <v>133</v>
      </c>
      <c r="B33" t="str">
        <f>VLOOKUP(A33,'RACI Deliverables'!$C$7:$O$46,2,FALSE)</f>
        <v>AS-IS Pseudocode</v>
      </c>
      <c r="C33" s="21">
        <f>VLOOKUP(A33,'RACI Deliverables'!$C$7:$O$46,11,FALSE)</f>
        <v>44667</v>
      </c>
      <c r="D33" s="21">
        <f>VLOOKUP(A33,'RACI Deliverables'!$C$7:$O$46,12,FALSE)</f>
        <v>44671</v>
      </c>
      <c r="E33">
        <f>VLOOKUP(A33,'RACI Deliverables'!$C$7:$O$46,13,FALSE)</f>
        <v>4</v>
      </c>
    </row>
    <row r="34" spans="1:5" x14ac:dyDescent="0.35">
      <c r="A34" t="s">
        <v>135</v>
      </c>
      <c r="B34" t="str">
        <f>VLOOKUP(A34,'RACI Deliverables'!$C$7:$O$46,2,FALSE)</f>
        <v>To-Be Pseudocode</v>
      </c>
      <c r="C34" s="21">
        <f>VLOOKUP(A34,'RACI Deliverables'!$C$7:$O$46,11,FALSE)</f>
        <v>44667</v>
      </c>
      <c r="D34" s="21">
        <f>VLOOKUP(A34,'RACI Deliverables'!$C$7:$O$46,12,FALSE)</f>
        <v>44671</v>
      </c>
      <c r="E34">
        <f>VLOOKUP(A34,'RACI Deliverables'!$C$7:$O$46,13,FALSE)</f>
        <v>4</v>
      </c>
    </row>
    <row r="35" spans="1:5" x14ac:dyDescent="0.35">
      <c r="A35" t="s">
        <v>137</v>
      </c>
      <c r="B35" t="str">
        <f>VLOOKUP(A35,'RACI Deliverables'!$C$7:$O$46,2,FALSE)</f>
        <v>AS-IS Swimlanes</v>
      </c>
      <c r="C35" s="21">
        <f>VLOOKUP(A35,'RACI Deliverables'!$C$7:$O$46,11,FALSE)</f>
        <v>44667</v>
      </c>
      <c r="D35" s="21">
        <f>VLOOKUP(A35,'RACI Deliverables'!$C$7:$O$46,12,FALSE)</f>
        <v>44671</v>
      </c>
      <c r="E35">
        <f>VLOOKUP(A35,'RACI Deliverables'!$C$7:$O$46,13,FALSE)</f>
        <v>4</v>
      </c>
    </row>
    <row r="36" spans="1:5" x14ac:dyDescent="0.35">
      <c r="A36" t="s">
        <v>139</v>
      </c>
      <c r="B36" t="str">
        <f>VLOOKUP(A36,'RACI Deliverables'!$C$7:$O$46,2,FALSE)</f>
        <v>To-Be Swimlanes</v>
      </c>
      <c r="C36" s="21">
        <f>VLOOKUP(A36,'RACI Deliverables'!$C$7:$O$46,11,FALSE)</f>
        <v>44667</v>
      </c>
      <c r="D36" s="21">
        <f>VLOOKUP(A36,'RACI Deliverables'!$C$7:$O$46,12,FALSE)</f>
        <v>44671</v>
      </c>
      <c r="E36">
        <f>VLOOKUP(A36,'RACI Deliverables'!$C$7:$O$46,13,FALSE)</f>
        <v>4</v>
      </c>
    </row>
    <row r="37" spans="1:5" x14ac:dyDescent="0.35">
      <c r="A37" t="s">
        <v>155</v>
      </c>
      <c r="B37" t="str">
        <f>VLOOKUP(A37,'RACI Deliverables'!$C$7:$O$46,2,FALSE)</f>
        <v>Merged Final Report</v>
      </c>
      <c r="C37" s="21">
        <f>VLOOKUP(A37,'RACI Deliverables'!$C$7:$O$46,11,FALSE)</f>
        <v>44670</v>
      </c>
      <c r="D37" s="21">
        <f>VLOOKUP(A37,'RACI Deliverables'!$C$7:$O$46,12,FALSE)</f>
        <v>44673</v>
      </c>
      <c r="E37">
        <f>VLOOKUP(A37,'RACI Deliverables'!$C$7:$O$46,13,FALSE)</f>
        <v>3</v>
      </c>
    </row>
    <row r="38" spans="1:5" x14ac:dyDescent="0.35">
      <c r="A38" t="s">
        <v>157</v>
      </c>
      <c r="B38" t="str">
        <f>VLOOKUP(A38,'RACI Deliverables'!$C$7:$O$46,2,FALSE)</f>
        <v>Powerpoint Presentation</v>
      </c>
      <c r="C38" s="21">
        <f>VLOOKUP(A38,'RACI Deliverables'!$C$7:$O$46,11,FALSE)</f>
        <v>44670</v>
      </c>
      <c r="D38" s="21">
        <f>VLOOKUP(A38,'RACI Deliverables'!$C$7:$O$46,12,FALSE)</f>
        <v>44673</v>
      </c>
      <c r="E38">
        <f>VLOOKUP(A38,'RACI Deliverables'!$C$7:$O$46,13,FALSE)</f>
        <v>3</v>
      </c>
    </row>
    <row r="39" spans="1:5" x14ac:dyDescent="0.35">
      <c r="D39" s="49"/>
    </row>
    <row r="44" spans="1:5" x14ac:dyDescent="0.35">
      <c r="D44" s="49"/>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A5B2F-16BF-4E78-9156-0FB39C90B634}">
  <dimension ref="A1:R85"/>
  <sheetViews>
    <sheetView zoomScale="85" zoomScaleNormal="85" workbookViewId="0">
      <pane ySplit="6" topLeftCell="A10" activePane="bottomLeft" state="frozen"/>
      <selection pane="bottomLeft" activeCell="D10" sqref="D10"/>
    </sheetView>
  </sheetViews>
  <sheetFormatPr defaultColWidth="8.81640625" defaultRowHeight="14.5" x14ac:dyDescent="0.35"/>
  <cols>
    <col min="1" max="1" width="4.7265625" customWidth="1"/>
    <col min="2" max="2" width="12.453125" customWidth="1"/>
    <col min="3" max="3" width="6.26953125" customWidth="1"/>
    <col min="4" max="4" width="65.453125" style="2" customWidth="1"/>
    <col min="5" max="5" width="12.453125" style="19" customWidth="1"/>
    <col min="6" max="6" width="7.453125" customWidth="1"/>
    <col min="7" max="7" width="7.26953125" customWidth="1"/>
    <col min="8" max="8" width="8.7265625" customWidth="1"/>
    <col min="9" max="10" width="6.453125" customWidth="1"/>
    <col min="11" max="11" width="7.7265625" customWidth="1"/>
    <col min="12" max="12" width="13.453125" customWidth="1"/>
    <col min="13" max="13" width="13.453125" style="12" customWidth="1"/>
    <col min="14" max="15" width="13.1796875" style="21" customWidth="1"/>
    <col min="16" max="16" width="26.7265625" hidden="1" customWidth="1"/>
    <col min="17" max="17" width="28.26953125" hidden="1" customWidth="1"/>
    <col min="18" max="18" width="33" hidden="1" customWidth="1"/>
  </cols>
  <sheetData>
    <row r="1" spans="1:18" ht="38.25" customHeight="1" x14ac:dyDescent="0.35">
      <c r="A1" s="1" t="s">
        <v>66</v>
      </c>
      <c r="C1" s="1"/>
    </row>
    <row r="2" spans="1:18" hidden="1" x14ac:dyDescent="0.35"/>
    <row r="3" spans="1:18" hidden="1" x14ac:dyDescent="0.35">
      <c r="A3" s="1" t="s">
        <v>67</v>
      </c>
      <c r="C3" s="1"/>
      <c r="D3" s="2" t="s">
        <v>68</v>
      </c>
      <c r="E3" s="19" t="s">
        <v>69</v>
      </c>
      <c r="F3" s="12" t="s">
        <v>70</v>
      </c>
    </row>
    <row r="4" spans="1:18" ht="52.5" hidden="1" customHeight="1" x14ac:dyDescent="0.35">
      <c r="A4" s="1" t="s">
        <v>71</v>
      </c>
      <c r="C4" s="1"/>
      <c r="D4" s="11">
        <v>44589</v>
      </c>
      <c r="E4" s="12"/>
    </row>
    <row r="5" spans="1:18" ht="27" customHeight="1" x14ac:dyDescent="0.35">
      <c r="A5" s="55"/>
      <c r="B5" s="55"/>
      <c r="D5" s="6"/>
      <c r="E5" s="40"/>
      <c r="F5" s="31" t="s">
        <v>72</v>
      </c>
      <c r="G5" s="31" t="s">
        <v>73</v>
      </c>
      <c r="H5" s="31" t="s">
        <v>74</v>
      </c>
      <c r="I5" s="31" t="s">
        <v>75</v>
      </c>
      <c r="J5" s="31" t="s">
        <v>76</v>
      </c>
      <c r="K5" s="31" t="s">
        <v>77</v>
      </c>
      <c r="L5" s="31"/>
      <c r="M5" s="38"/>
      <c r="N5" s="31"/>
      <c r="O5" s="31"/>
      <c r="P5" s="31"/>
      <c r="Q5" s="31"/>
      <c r="R5" s="31"/>
    </row>
    <row r="6" spans="1:18" s="30" customFormat="1" ht="42.75" customHeight="1" x14ac:dyDescent="0.35">
      <c r="A6" s="26" t="s">
        <v>78</v>
      </c>
      <c r="B6" s="26"/>
      <c r="C6" s="26" t="s">
        <v>79</v>
      </c>
      <c r="D6" s="26" t="s">
        <v>80</v>
      </c>
      <c r="E6" s="41" t="s">
        <v>81</v>
      </c>
      <c r="F6" s="27" t="str">
        <f>LEFT(F5,8)&amp;" Plan"</f>
        <v>MayurKum Plan</v>
      </c>
      <c r="G6" s="27" t="str">
        <f t="shared" ref="G6:J6" si="0">LEFT(G5,8)&amp;" Plan"</f>
        <v>Prajwal  Plan</v>
      </c>
      <c r="H6" s="27" t="str">
        <f t="shared" si="0"/>
        <v>Anusha A Plan</v>
      </c>
      <c r="I6" s="27" t="str">
        <f t="shared" si="0"/>
        <v>Jigeesha Plan</v>
      </c>
      <c r="J6" s="27" t="str">
        <f t="shared" si="0"/>
        <v>Cathleen Plan</v>
      </c>
      <c r="K6" s="27" t="s">
        <v>77</v>
      </c>
      <c r="L6" s="27" t="s">
        <v>82</v>
      </c>
      <c r="M6" s="39" t="s">
        <v>83</v>
      </c>
      <c r="N6" s="37" t="s">
        <v>84</v>
      </c>
      <c r="O6" s="37" t="s">
        <v>85</v>
      </c>
      <c r="P6" s="29" t="s">
        <v>86</v>
      </c>
      <c r="Q6" s="27" t="s">
        <v>87</v>
      </c>
      <c r="R6" s="29" t="s">
        <v>88</v>
      </c>
    </row>
    <row r="7" spans="1:18" x14ac:dyDescent="0.35">
      <c r="A7" t="s">
        <v>89</v>
      </c>
      <c r="B7" t="s">
        <v>90</v>
      </c>
      <c r="C7" t="s">
        <v>91</v>
      </c>
      <c r="D7" s="34" t="s">
        <v>92</v>
      </c>
      <c r="E7" s="19">
        <v>20</v>
      </c>
      <c r="F7" s="5" t="s">
        <v>241</v>
      </c>
      <c r="G7" s="5"/>
      <c r="H7" s="5" t="s">
        <v>91</v>
      </c>
      <c r="I7" s="5"/>
      <c r="J7" s="5"/>
      <c r="K7" s="5"/>
      <c r="L7" s="5"/>
      <c r="M7" s="23">
        <v>44588</v>
      </c>
      <c r="N7" s="21">
        <v>44589</v>
      </c>
      <c r="O7" s="45">
        <f>N7-M7</f>
        <v>1</v>
      </c>
      <c r="P7" s="9"/>
      <c r="Q7" s="9"/>
      <c r="R7" s="9"/>
    </row>
    <row r="8" spans="1:18" x14ac:dyDescent="0.35">
      <c r="A8" t="s">
        <v>89</v>
      </c>
      <c r="B8" t="s">
        <v>90</v>
      </c>
      <c r="C8" t="s">
        <v>94</v>
      </c>
      <c r="D8" s="34" t="s">
        <v>95</v>
      </c>
      <c r="E8" s="19">
        <v>20</v>
      </c>
      <c r="F8" s="5"/>
      <c r="G8" s="5"/>
      <c r="H8" s="5" t="s">
        <v>93</v>
      </c>
      <c r="I8" s="5" t="s">
        <v>91</v>
      </c>
      <c r="J8" s="5"/>
      <c r="K8" s="5"/>
      <c r="L8" s="5"/>
      <c r="M8" s="23">
        <v>44588</v>
      </c>
      <c r="N8" s="21">
        <v>44589</v>
      </c>
      <c r="O8" s="45">
        <f t="shared" ref="O8:O68" si="1">N8-M8</f>
        <v>1</v>
      </c>
      <c r="P8" s="9"/>
      <c r="Q8" s="9"/>
      <c r="R8" s="9"/>
    </row>
    <row r="9" spans="1:18" x14ac:dyDescent="0.35">
      <c r="A9" t="s">
        <v>89</v>
      </c>
      <c r="B9" t="s">
        <v>90</v>
      </c>
      <c r="C9" t="s">
        <v>96</v>
      </c>
      <c r="D9" s="34" t="s">
        <v>97</v>
      </c>
      <c r="E9" s="19">
        <v>20</v>
      </c>
      <c r="F9" s="5" t="s">
        <v>91</v>
      </c>
      <c r="G9" s="5" t="s">
        <v>93</v>
      </c>
      <c r="H9" s="5"/>
      <c r="I9" s="5"/>
      <c r="J9" s="5"/>
      <c r="K9" s="5"/>
      <c r="L9" s="5"/>
      <c r="M9" s="23">
        <v>44588</v>
      </c>
      <c r="N9" s="21">
        <v>44589</v>
      </c>
      <c r="O9" s="45">
        <f t="shared" si="1"/>
        <v>1</v>
      </c>
      <c r="P9" s="9"/>
      <c r="Q9" s="9"/>
      <c r="R9" s="9"/>
    </row>
    <row r="10" spans="1:18" x14ac:dyDescent="0.35">
      <c r="A10" t="s">
        <v>89</v>
      </c>
      <c r="B10" t="s">
        <v>90</v>
      </c>
      <c r="C10" t="s">
        <v>98</v>
      </c>
      <c r="D10" s="34" t="s">
        <v>99</v>
      </c>
      <c r="E10" s="19">
        <v>20</v>
      </c>
      <c r="F10" s="5"/>
      <c r="G10" s="5"/>
      <c r="H10" s="5"/>
      <c r="I10" s="5" t="s">
        <v>93</v>
      </c>
      <c r="J10" s="5" t="s">
        <v>91</v>
      </c>
      <c r="K10" s="5"/>
      <c r="L10" s="5"/>
      <c r="M10" s="23">
        <v>44588</v>
      </c>
      <c r="N10" s="21">
        <v>44589</v>
      </c>
      <c r="O10" s="45">
        <f t="shared" si="1"/>
        <v>1</v>
      </c>
      <c r="P10" s="9"/>
      <c r="Q10" s="9"/>
      <c r="R10" s="9"/>
    </row>
    <row r="11" spans="1:18" x14ac:dyDescent="0.35">
      <c r="A11" t="s">
        <v>89</v>
      </c>
      <c r="B11" t="s">
        <v>90</v>
      </c>
      <c r="C11" t="s">
        <v>100</v>
      </c>
      <c r="D11" s="34" t="s">
        <v>101</v>
      </c>
      <c r="E11" s="19">
        <v>20</v>
      </c>
      <c r="F11" s="5"/>
      <c r="G11" s="5"/>
      <c r="H11" s="5"/>
      <c r="I11" s="5"/>
      <c r="J11" s="5" t="s">
        <v>93</v>
      </c>
      <c r="K11" s="5" t="s">
        <v>91</v>
      </c>
      <c r="L11" s="5"/>
      <c r="M11" s="23">
        <v>44588</v>
      </c>
      <c r="N11" s="21">
        <v>44589</v>
      </c>
      <c r="O11" s="45">
        <f t="shared" si="1"/>
        <v>1</v>
      </c>
      <c r="P11" s="9"/>
      <c r="Q11" s="9"/>
      <c r="R11" s="9"/>
    </row>
    <row r="12" spans="1:18" x14ac:dyDescent="0.35">
      <c r="A12" t="s">
        <v>89</v>
      </c>
      <c r="B12" t="s">
        <v>90</v>
      </c>
      <c r="C12" t="s">
        <v>102</v>
      </c>
      <c r="D12" s="34" t="s">
        <v>103</v>
      </c>
      <c r="E12" s="19">
        <v>21</v>
      </c>
      <c r="F12" s="5"/>
      <c r="G12" s="5" t="s">
        <v>91</v>
      </c>
      <c r="H12" s="5"/>
      <c r="I12" s="5"/>
      <c r="J12" s="5"/>
      <c r="K12" s="5" t="s">
        <v>93</v>
      </c>
      <c r="L12" s="5"/>
      <c r="M12" s="23">
        <v>44588</v>
      </c>
      <c r="N12" s="21">
        <v>44589</v>
      </c>
      <c r="O12" s="45">
        <f t="shared" si="1"/>
        <v>1</v>
      </c>
      <c r="P12" s="9"/>
      <c r="Q12" s="9"/>
      <c r="R12" s="9"/>
    </row>
    <row r="13" spans="1:18" x14ac:dyDescent="0.35">
      <c r="A13" t="s">
        <v>89</v>
      </c>
      <c r="B13" t="s">
        <v>90</v>
      </c>
      <c r="C13" t="s">
        <v>104</v>
      </c>
      <c r="D13" s="34" t="s">
        <v>105</v>
      </c>
      <c r="E13" s="19">
        <v>21</v>
      </c>
      <c r="F13" s="5" t="s">
        <v>93</v>
      </c>
      <c r="G13" s="5"/>
      <c r="H13" s="5"/>
      <c r="I13" s="5" t="s">
        <v>91</v>
      </c>
      <c r="J13" s="5"/>
      <c r="K13" s="5"/>
      <c r="L13" s="5"/>
      <c r="M13" s="23">
        <v>44588</v>
      </c>
      <c r="N13" s="21">
        <v>44589</v>
      </c>
      <c r="O13" s="45">
        <f t="shared" si="1"/>
        <v>1</v>
      </c>
      <c r="P13" s="9"/>
      <c r="Q13" s="9"/>
      <c r="R13" s="9"/>
    </row>
    <row r="14" spans="1:18" x14ac:dyDescent="0.35">
      <c r="A14" t="s">
        <v>89</v>
      </c>
      <c r="B14" t="s">
        <v>90</v>
      </c>
      <c r="C14" t="s">
        <v>106</v>
      </c>
      <c r="D14" s="34" t="s">
        <v>107</v>
      </c>
      <c r="E14" s="19">
        <v>21</v>
      </c>
      <c r="F14" s="5"/>
      <c r="G14" s="5" t="s">
        <v>93</v>
      </c>
      <c r="H14" s="5"/>
      <c r="I14" s="5"/>
      <c r="J14" s="5"/>
      <c r="K14" s="5" t="s">
        <v>91</v>
      </c>
      <c r="L14" s="5"/>
      <c r="M14" s="23">
        <v>44588</v>
      </c>
      <c r="N14" s="21">
        <v>44589</v>
      </c>
      <c r="O14" s="45">
        <f t="shared" si="1"/>
        <v>1</v>
      </c>
      <c r="P14" s="9"/>
      <c r="Q14" s="9"/>
      <c r="R14" s="9"/>
    </row>
    <row r="15" spans="1:18" x14ac:dyDescent="0.35">
      <c r="A15" t="s">
        <v>89</v>
      </c>
      <c r="B15" t="s">
        <v>90</v>
      </c>
      <c r="C15" t="s">
        <v>108</v>
      </c>
      <c r="D15" s="34" t="s">
        <v>109</v>
      </c>
      <c r="E15" s="19">
        <v>22</v>
      </c>
      <c r="F15" s="5" t="s">
        <v>91</v>
      </c>
      <c r="G15" s="5"/>
      <c r="H15" s="5" t="s">
        <v>93</v>
      </c>
      <c r="I15" s="5"/>
      <c r="J15" s="5"/>
      <c r="K15" s="5"/>
      <c r="L15" s="5"/>
      <c r="M15" s="23">
        <v>44588</v>
      </c>
      <c r="N15" s="21">
        <v>44589</v>
      </c>
      <c r="O15" s="45">
        <f t="shared" si="1"/>
        <v>1</v>
      </c>
      <c r="P15" s="9"/>
      <c r="Q15" s="9"/>
      <c r="R15" s="9"/>
    </row>
    <row r="16" spans="1:18" x14ac:dyDescent="0.35">
      <c r="A16" t="s">
        <v>89</v>
      </c>
      <c r="B16" t="s">
        <v>90</v>
      </c>
      <c r="C16" t="s">
        <v>110</v>
      </c>
      <c r="D16" s="34" t="s">
        <v>111</v>
      </c>
      <c r="E16" s="19">
        <v>22</v>
      </c>
      <c r="F16" s="5"/>
      <c r="G16" s="5"/>
      <c r="H16" s="5" t="s">
        <v>91</v>
      </c>
      <c r="I16" s="5" t="s">
        <v>93</v>
      </c>
      <c r="J16" s="5"/>
      <c r="K16" s="5"/>
      <c r="L16" s="5"/>
      <c r="M16" s="23">
        <v>44581</v>
      </c>
      <c r="N16" s="21">
        <v>44582</v>
      </c>
      <c r="O16" s="45">
        <f t="shared" si="1"/>
        <v>1</v>
      </c>
      <c r="P16" s="9"/>
      <c r="Q16" s="9"/>
      <c r="R16" s="9"/>
    </row>
    <row r="17" spans="1:18" x14ac:dyDescent="0.35">
      <c r="A17" t="s">
        <v>89</v>
      </c>
      <c r="B17" t="s">
        <v>90</v>
      </c>
      <c r="C17" t="s">
        <v>112</v>
      </c>
      <c r="D17" s="34" t="s">
        <v>113</v>
      </c>
      <c r="E17" s="19">
        <v>24</v>
      </c>
      <c r="F17" s="5" t="s">
        <v>91</v>
      </c>
      <c r="G17" s="5" t="s">
        <v>91</v>
      </c>
      <c r="H17" s="5"/>
      <c r="I17" s="5" t="s">
        <v>93</v>
      </c>
      <c r="J17" s="5"/>
      <c r="K17" s="5"/>
      <c r="L17" s="5"/>
      <c r="M17" s="23">
        <v>44588</v>
      </c>
      <c r="N17" s="21">
        <v>44589</v>
      </c>
      <c r="O17" s="45">
        <f t="shared" si="1"/>
        <v>1</v>
      </c>
      <c r="P17" s="9"/>
      <c r="Q17" s="9"/>
      <c r="R17" s="9"/>
    </row>
    <row r="18" spans="1:18" ht="29" x14ac:dyDescent="0.35">
      <c r="A18" t="s">
        <v>89</v>
      </c>
      <c r="B18" t="s">
        <v>90</v>
      </c>
      <c r="C18" t="s">
        <v>114</v>
      </c>
      <c r="D18" s="34" t="s">
        <v>242</v>
      </c>
      <c r="E18" s="19" t="s">
        <v>243</v>
      </c>
      <c r="F18" s="5" t="s">
        <v>93</v>
      </c>
      <c r="G18" s="5" t="s">
        <v>91</v>
      </c>
      <c r="H18" s="5"/>
      <c r="I18" s="5"/>
      <c r="J18" s="5"/>
      <c r="K18" s="5"/>
      <c r="L18" s="5"/>
      <c r="M18" s="23">
        <v>44595</v>
      </c>
      <c r="N18" s="21">
        <v>44599</v>
      </c>
      <c r="O18" s="45">
        <f t="shared" si="1"/>
        <v>4</v>
      </c>
      <c r="P18" s="9"/>
      <c r="Q18" s="9"/>
      <c r="R18" s="9"/>
    </row>
    <row r="19" spans="1:18" x14ac:dyDescent="0.35">
      <c r="A19" t="s">
        <v>89</v>
      </c>
      <c r="B19" t="s">
        <v>90</v>
      </c>
      <c r="C19" t="s">
        <v>116</v>
      </c>
      <c r="D19" s="34" t="s">
        <v>244</v>
      </c>
      <c r="E19" s="19" t="s">
        <v>243</v>
      </c>
      <c r="F19" s="5"/>
      <c r="G19" s="5"/>
      <c r="H19" s="5" t="s">
        <v>93</v>
      </c>
      <c r="I19" s="5"/>
      <c r="J19" s="5" t="s">
        <v>91</v>
      </c>
      <c r="K19" s="5"/>
      <c r="L19" s="5"/>
      <c r="M19" s="23">
        <v>44595</v>
      </c>
      <c r="N19" s="21">
        <v>44599</v>
      </c>
      <c r="O19" s="45">
        <f t="shared" si="1"/>
        <v>4</v>
      </c>
      <c r="P19" s="9"/>
      <c r="Q19" s="9"/>
      <c r="R19" s="9"/>
    </row>
    <row r="20" spans="1:18" ht="29" x14ac:dyDescent="0.35">
      <c r="A20" t="s">
        <v>89</v>
      </c>
      <c r="B20" t="s">
        <v>90</v>
      </c>
      <c r="C20" t="s">
        <v>118</v>
      </c>
      <c r="D20" s="34" t="s">
        <v>245</v>
      </c>
      <c r="E20" s="19">
        <v>43</v>
      </c>
      <c r="F20" s="5"/>
      <c r="G20" s="5"/>
      <c r="H20" s="5"/>
      <c r="I20" s="5" t="s">
        <v>93</v>
      </c>
      <c r="J20" s="5"/>
      <c r="K20" s="5" t="s">
        <v>91</v>
      </c>
      <c r="L20" s="5"/>
      <c r="M20" s="23">
        <v>44595</v>
      </c>
      <c r="N20" s="21">
        <v>44599</v>
      </c>
      <c r="O20" s="45">
        <f t="shared" si="1"/>
        <v>4</v>
      </c>
      <c r="P20" s="9"/>
      <c r="Q20" s="9"/>
      <c r="R20" s="9"/>
    </row>
    <row r="21" spans="1:18" x14ac:dyDescent="0.35">
      <c r="A21" t="s">
        <v>89</v>
      </c>
      <c r="B21" t="s">
        <v>90</v>
      </c>
      <c r="C21" t="s">
        <v>120</v>
      </c>
      <c r="D21" s="34" t="s">
        <v>246</v>
      </c>
      <c r="E21" s="19" t="s">
        <v>247</v>
      </c>
      <c r="F21" s="5" t="s">
        <v>93</v>
      </c>
      <c r="G21" s="5"/>
      <c r="H21" s="5"/>
      <c r="I21" s="5"/>
      <c r="J21" s="5" t="s">
        <v>91</v>
      </c>
      <c r="K21" s="5"/>
      <c r="L21" s="5"/>
      <c r="M21" s="23">
        <v>44597</v>
      </c>
      <c r="N21" s="36">
        <v>44600</v>
      </c>
      <c r="O21" s="45">
        <f t="shared" si="1"/>
        <v>3</v>
      </c>
      <c r="P21" s="9"/>
      <c r="Q21" s="9"/>
      <c r="R21" s="9"/>
    </row>
    <row r="22" spans="1:18" ht="29" x14ac:dyDescent="0.35">
      <c r="A22" t="s">
        <v>89</v>
      </c>
      <c r="B22" t="s">
        <v>90</v>
      </c>
      <c r="C22" t="s">
        <v>122</v>
      </c>
      <c r="D22" s="47" t="s">
        <v>248</v>
      </c>
      <c r="E22" s="19">
        <v>43</v>
      </c>
      <c r="F22" s="5"/>
      <c r="G22" s="5"/>
      <c r="H22" s="5" t="s">
        <v>91</v>
      </c>
      <c r="I22" s="5"/>
      <c r="J22" s="5"/>
      <c r="K22" s="5" t="s">
        <v>93</v>
      </c>
      <c r="L22" s="5"/>
      <c r="M22" s="23">
        <v>44597</v>
      </c>
      <c r="N22" s="36">
        <v>44600</v>
      </c>
      <c r="O22" s="45">
        <f t="shared" si="1"/>
        <v>3</v>
      </c>
      <c r="P22" s="9"/>
      <c r="Q22" s="9"/>
      <c r="R22" s="9"/>
    </row>
    <row r="23" spans="1:18" ht="29" x14ac:dyDescent="0.35">
      <c r="A23" t="s">
        <v>89</v>
      </c>
      <c r="B23" t="s">
        <v>90</v>
      </c>
      <c r="C23" t="s">
        <v>124</v>
      </c>
      <c r="D23" s="48" t="s">
        <v>249</v>
      </c>
      <c r="E23" s="19">
        <v>44</v>
      </c>
      <c r="F23" s="5"/>
      <c r="G23" s="5" t="s">
        <v>91</v>
      </c>
      <c r="H23" s="5"/>
      <c r="I23" s="5"/>
      <c r="J23" s="5" t="s">
        <v>93</v>
      </c>
      <c r="K23" s="5"/>
      <c r="L23" s="5"/>
      <c r="M23" s="23">
        <v>44597</v>
      </c>
      <c r="N23" s="36">
        <v>44600</v>
      </c>
      <c r="O23" s="45">
        <f t="shared" si="1"/>
        <v>3</v>
      </c>
      <c r="P23" s="9"/>
      <c r="Q23" s="9"/>
      <c r="R23" s="9"/>
    </row>
    <row r="24" spans="1:18" x14ac:dyDescent="0.35">
      <c r="A24" t="s">
        <v>89</v>
      </c>
      <c r="B24" t="s">
        <v>90</v>
      </c>
      <c r="C24" t="s">
        <v>93</v>
      </c>
      <c r="D24" s="34" t="s">
        <v>250</v>
      </c>
      <c r="E24" s="19">
        <v>46</v>
      </c>
      <c r="F24" s="5" t="s">
        <v>91</v>
      </c>
      <c r="G24" s="5"/>
      <c r="H24" s="5" t="s">
        <v>93</v>
      </c>
      <c r="I24" s="5"/>
      <c r="J24" s="5"/>
      <c r="K24" s="5"/>
      <c r="L24" s="5"/>
      <c r="M24" s="23">
        <v>44597</v>
      </c>
      <c r="N24" s="36">
        <v>44600</v>
      </c>
      <c r="O24" s="45">
        <f t="shared" si="1"/>
        <v>3</v>
      </c>
      <c r="P24" s="9"/>
      <c r="Q24" s="9"/>
      <c r="R24" s="9"/>
    </row>
    <row r="25" spans="1:18" x14ac:dyDescent="0.35">
      <c r="A25" t="s">
        <v>89</v>
      </c>
      <c r="B25" t="s">
        <v>90</v>
      </c>
      <c r="C25" t="s">
        <v>127</v>
      </c>
      <c r="D25" s="34" t="s">
        <v>251</v>
      </c>
      <c r="E25" s="19">
        <v>23</v>
      </c>
      <c r="F25" s="5"/>
      <c r="G25" s="5"/>
      <c r="H25" s="5" t="s">
        <v>93</v>
      </c>
      <c r="I25" s="5" t="s">
        <v>91</v>
      </c>
      <c r="J25" s="5"/>
      <c r="K25" s="5"/>
      <c r="L25" s="5"/>
      <c r="M25" s="23">
        <v>44602</v>
      </c>
      <c r="N25" s="21">
        <v>44609</v>
      </c>
      <c r="O25" s="45">
        <f t="shared" si="1"/>
        <v>7</v>
      </c>
      <c r="P25" s="9"/>
      <c r="Q25" s="9"/>
      <c r="R25" s="9"/>
    </row>
    <row r="26" spans="1:18" x14ac:dyDescent="0.35">
      <c r="A26" t="s">
        <v>89</v>
      </c>
      <c r="B26" t="s">
        <v>90</v>
      </c>
      <c r="C26" t="s">
        <v>129</v>
      </c>
      <c r="D26" s="34" t="s">
        <v>115</v>
      </c>
      <c r="E26" s="19">
        <v>26</v>
      </c>
      <c r="F26" s="5" t="s">
        <v>93</v>
      </c>
      <c r="G26" s="5"/>
      <c r="H26" s="5" t="s">
        <v>91</v>
      </c>
      <c r="I26" s="5"/>
      <c r="J26" s="5"/>
      <c r="K26" s="5"/>
      <c r="L26" s="5"/>
      <c r="M26" s="23">
        <v>44595</v>
      </c>
      <c r="N26" s="21">
        <v>44602</v>
      </c>
      <c r="O26" s="45">
        <f t="shared" si="1"/>
        <v>7</v>
      </c>
      <c r="P26" s="9"/>
      <c r="Q26" s="9"/>
      <c r="R26" s="9"/>
    </row>
    <row r="27" spans="1:18" x14ac:dyDescent="0.35">
      <c r="A27" t="s">
        <v>89</v>
      </c>
      <c r="B27" t="s">
        <v>90</v>
      </c>
      <c r="C27" t="s">
        <v>131</v>
      </c>
      <c r="D27" s="34" t="s">
        <v>117</v>
      </c>
      <c r="E27" s="19">
        <v>26</v>
      </c>
      <c r="F27" s="5"/>
      <c r="G27" s="5"/>
      <c r="H27" s="5"/>
      <c r="I27" s="5"/>
      <c r="J27" s="5" t="s">
        <v>91</v>
      </c>
      <c r="K27" s="5" t="s">
        <v>93</v>
      </c>
      <c r="L27" s="5"/>
      <c r="M27" s="23">
        <v>44595</v>
      </c>
      <c r="N27" s="21">
        <v>44598</v>
      </c>
      <c r="O27" s="45">
        <f t="shared" si="1"/>
        <v>3</v>
      </c>
      <c r="P27" s="9"/>
      <c r="Q27" s="9"/>
      <c r="R27" s="9"/>
    </row>
    <row r="28" spans="1:18" x14ac:dyDescent="0.35">
      <c r="A28" t="s">
        <v>89</v>
      </c>
      <c r="B28" t="s">
        <v>90</v>
      </c>
      <c r="C28" t="s">
        <v>133</v>
      </c>
      <c r="D28" s="34" t="s">
        <v>252</v>
      </c>
      <c r="E28" s="19">
        <v>26</v>
      </c>
      <c r="F28" s="5"/>
      <c r="G28" s="5"/>
      <c r="H28" s="5"/>
      <c r="I28" s="5" t="s">
        <v>93</v>
      </c>
      <c r="J28" s="5"/>
      <c r="K28" s="5" t="s">
        <v>91</v>
      </c>
      <c r="L28" s="5"/>
      <c r="M28" s="23">
        <v>44596</v>
      </c>
      <c r="N28" s="21">
        <v>44602</v>
      </c>
      <c r="O28" s="45">
        <f t="shared" si="1"/>
        <v>6</v>
      </c>
      <c r="P28" s="9"/>
      <c r="Q28" s="9"/>
      <c r="R28" s="9"/>
    </row>
    <row r="29" spans="1:18" x14ac:dyDescent="0.35">
      <c r="A29" t="s">
        <v>89</v>
      </c>
      <c r="B29" t="s">
        <v>90</v>
      </c>
      <c r="C29" t="s">
        <v>135</v>
      </c>
      <c r="D29" s="34" t="s">
        <v>253</v>
      </c>
      <c r="E29" s="19">
        <v>41</v>
      </c>
      <c r="F29" s="5"/>
      <c r="G29" s="5" t="s">
        <v>93</v>
      </c>
      <c r="H29" s="5"/>
      <c r="I29" s="5"/>
      <c r="J29" s="5" t="s">
        <v>91</v>
      </c>
      <c r="K29" s="5"/>
      <c r="L29" s="5"/>
      <c r="M29" s="23">
        <v>44590</v>
      </c>
      <c r="N29" s="21">
        <v>44598</v>
      </c>
      <c r="O29" s="45">
        <f t="shared" si="1"/>
        <v>8</v>
      </c>
      <c r="P29" s="9"/>
      <c r="Q29" s="9"/>
      <c r="R29" s="9"/>
    </row>
    <row r="30" spans="1:18" x14ac:dyDescent="0.35">
      <c r="A30" t="s">
        <v>89</v>
      </c>
      <c r="B30" t="s">
        <v>90</v>
      </c>
      <c r="C30" t="s">
        <v>137</v>
      </c>
      <c r="D30" s="34" t="s">
        <v>254</v>
      </c>
      <c r="E30" s="19">
        <v>45</v>
      </c>
      <c r="F30" s="5"/>
      <c r="G30" s="5"/>
      <c r="H30" s="5" t="s">
        <v>93</v>
      </c>
      <c r="I30" s="5" t="s">
        <v>93</v>
      </c>
      <c r="J30" s="5" t="s">
        <v>91</v>
      </c>
      <c r="K30" s="5"/>
      <c r="L30" s="5"/>
      <c r="M30" s="23">
        <v>44588</v>
      </c>
      <c r="N30" s="21">
        <v>44589</v>
      </c>
      <c r="O30" s="45">
        <f t="shared" si="1"/>
        <v>1</v>
      </c>
      <c r="P30" s="9"/>
      <c r="Q30" s="9"/>
      <c r="R30" s="9"/>
    </row>
    <row r="31" spans="1:18" x14ac:dyDescent="0.35">
      <c r="A31" t="s">
        <v>89</v>
      </c>
      <c r="B31" t="s">
        <v>90</v>
      </c>
      <c r="C31" t="s">
        <v>139</v>
      </c>
      <c r="D31" s="34" t="s">
        <v>152</v>
      </c>
      <c r="F31" s="5" t="s">
        <v>91</v>
      </c>
      <c r="G31" s="5" t="s">
        <v>93</v>
      </c>
      <c r="H31" s="5"/>
      <c r="I31" s="5"/>
      <c r="J31" s="5" t="s">
        <v>93</v>
      </c>
      <c r="K31" s="5"/>
      <c r="L31" s="5"/>
      <c r="M31" s="23">
        <v>44588</v>
      </c>
      <c r="N31" s="21">
        <v>44589</v>
      </c>
      <c r="O31" s="45">
        <f t="shared" si="1"/>
        <v>1</v>
      </c>
      <c r="P31" s="9"/>
      <c r="Q31" s="9"/>
      <c r="R31" s="9"/>
    </row>
    <row r="32" spans="1:18" x14ac:dyDescent="0.35">
      <c r="A32" t="s">
        <v>89</v>
      </c>
      <c r="B32" t="s">
        <v>90</v>
      </c>
      <c r="C32" t="s">
        <v>141</v>
      </c>
      <c r="D32" s="34" t="s">
        <v>255</v>
      </c>
      <c r="F32" s="5" t="s">
        <v>93</v>
      </c>
      <c r="G32" s="5" t="s">
        <v>91</v>
      </c>
      <c r="H32" s="5"/>
      <c r="I32" s="5"/>
      <c r="J32" s="5"/>
      <c r="K32" s="5"/>
      <c r="L32" s="5"/>
      <c r="M32" s="23">
        <v>44607</v>
      </c>
      <c r="N32" s="21">
        <v>44609</v>
      </c>
      <c r="O32" s="45">
        <f t="shared" si="1"/>
        <v>2</v>
      </c>
      <c r="P32" s="9"/>
      <c r="Q32" s="9"/>
      <c r="R32" s="9"/>
    </row>
    <row r="33" spans="1:16" ht="29" x14ac:dyDescent="0.35">
      <c r="A33" t="s">
        <v>89</v>
      </c>
      <c r="B33" t="s">
        <v>90</v>
      </c>
      <c r="C33" t="s">
        <v>143</v>
      </c>
      <c r="D33" s="34" t="s">
        <v>256</v>
      </c>
      <c r="E33" s="12" t="s">
        <v>257</v>
      </c>
      <c r="I33" t="s">
        <v>91</v>
      </c>
      <c r="K33" t="s">
        <v>93</v>
      </c>
      <c r="M33" s="23">
        <v>44596</v>
      </c>
      <c r="N33" s="21">
        <v>44599</v>
      </c>
      <c r="O33" s="45">
        <f t="shared" si="1"/>
        <v>3</v>
      </c>
      <c r="P33" s="11"/>
    </row>
    <row r="34" spans="1:16" x14ac:dyDescent="0.35">
      <c r="A34" t="s">
        <v>89</v>
      </c>
      <c r="B34" t="s">
        <v>90</v>
      </c>
      <c r="C34" t="s">
        <v>147</v>
      </c>
      <c r="D34" s="34" t="s">
        <v>258</v>
      </c>
      <c r="E34" s="19" t="s">
        <v>243</v>
      </c>
      <c r="G34" t="s">
        <v>93</v>
      </c>
      <c r="J34" s="5" t="s">
        <v>91</v>
      </c>
      <c r="M34" s="23">
        <v>44600</v>
      </c>
      <c r="N34" s="21">
        <v>44603</v>
      </c>
      <c r="O34" s="45">
        <f t="shared" si="1"/>
        <v>3</v>
      </c>
      <c r="P34" s="11"/>
    </row>
    <row r="35" spans="1:16" x14ac:dyDescent="0.35">
      <c r="A35" t="s">
        <v>89</v>
      </c>
      <c r="B35" t="s">
        <v>90</v>
      </c>
      <c r="C35" t="s">
        <v>149</v>
      </c>
      <c r="D35" s="34" t="s">
        <v>259</v>
      </c>
      <c r="E35" s="19" t="s">
        <v>243</v>
      </c>
      <c r="F35" t="s">
        <v>93</v>
      </c>
      <c r="M35" s="23">
        <v>44597</v>
      </c>
      <c r="N35" s="21">
        <v>44602</v>
      </c>
      <c r="O35" s="45">
        <f t="shared" si="1"/>
        <v>5</v>
      </c>
      <c r="P35" s="11"/>
    </row>
    <row r="36" spans="1:16" x14ac:dyDescent="0.35">
      <c r="A36" t="s">
        <v>89</v>
      </c>
      <c r="B36" t="s">
        <v>90</v>
      </c>
      <c r="C36" t="s">
        <v>151</v>
      </c>
      <c r="D36" s="34" t="s">
        <v>260</v>
      </c>
      <c r="E36" s="19" t="s">
        <v>243</v>
      </c>
      <c r="G36" t="s">
        <v>93</v>
      </c>
      <c r="I36" t="s">
        <v>91</v>
      </c>
      <c r="M36" s="23">
        <v>44597</v>
      </c>
      <c r="N36" s="21">
        <v>44602</v>
      </c>
      <c r="O36" s="45">
        <f t="shared" si="1"/>
        <v>5</v>
      </c>
      <c r="P36" s="11"/>
    </row>
    <row r="37" spans="1:16" x14ac:dyDescent="0.35">
      <c r="A37" t="s">
        <v>89</v>
      </c>
      <c r="B37" t="s">
        <v>90</v>
      </c>
      <c r="C37" t="s">
        <v>155</v>
      </c>
      <c r="D37" s="34" t="s">
        <v>261</v>
      </c>
      <c r="E37" s="19" t="s">
        <v>262</v>
      </c>
      <c r="I37" t="s">
        <v>93</v>
      </c>
      <c r="J37" t="s">
        <v>91</v>
      </c>
      <c r="M37" s="23">
        <v>44598</v>
      </c>
      <c r="N37" s="21">
        <v>44602</v>
      </c>
      <c r="O37" s="45">
        <f t="shared" si="1"/>
        <v>4</v>
      </c>
      <c r="P37" s="11"/>
    </row>
    <row r="38" spans="1:16" ht="29" x14ac:dyDescent="0.35">
      <c r="A38" t="s">
        <v>89</v>
      </c>
      <c r="B38" t="s">
        <v>90</v>
      </c>
      <c r="C38" t="s">
        <v>157</v>
      </c>
      <c r="D38" s="34" t="s">
        <v>263</v>
      </c>
      <c r="E38" s="19" t="s">
        <v>262</v>
      </c>
      <c r="G38" t="s">
        <v>91</v>
      </c>
      <c r="K38" t="s">
        <v>93</v>
      </c>
      <c r="M38" s="23">
        <v>44600</v>
      </c>
      <c r="N38" s="21">
        <v>44602</v>
      </c>
      <c r="O38" s="45">
        <f t="shared" si="1"/>
        <v>2</v>
      </c>
      <c r="P38" s="11"/>
    </row>
    <row r="39" spans="1:16" ht="29" x14ac:dyDescent="0.35">
      <c r="A39" t="s">
        <v>89</v>
      </c>
      <c r="B39" t="s">
        <v>90</v>
      </c>
      <c r="C39" t="s">
        <v>159</v>
      </c>
      <c r="D39" s="34" t="s">
        <v>264</v>
      </c>
      <c r="E39" s="19" t="s">
        <v>262</v>
      </c>
      <c r="H39" t="s">
        <v>91</v>
      </c>
      <c r="I39" t="s">
        <v>93</v>
      </c>
      <c r="M39" s="23">
        <v>44600</v>
      </c>
      <c r="N39" s="21">
        <v>44602</v>
      </c>
      <c r="O39" s="45">
        <f t="shared" si="1"/>
        <v>2</v>
      </c>
      <c r="P39" s="11"/>
    </row>
    <row r="40" spans="1:16" ht="29" x14ac:dyDescent="0.35">
      <c r="A40" t="s">
        <v>89</v>
      </c>
      <c r="B40" t="s">
        <v>90</v>
      </c>
      <c r="C40" t="s">
        <v>161</v>
      </c>
      <c r="D40" s="34" t="s">
        <v>265</v>
      </c>
      <c r="E40" s="19" t="s">
        <v>262</v>
      </c>
      <c r="I40" t="s">
        <v>91</v>
      </c>
      <c r="J40" t="s">
        <v>93</v>
      </c>
      <c r="M40" s="23">
        <v>44600</v>
      </c>
      <c r="N40" s="21">
        <v>44602</v>
      </c>
      <c r="O40" s="45">
        <f t="shared" si="1"/>
        <v>2</v>
      </c>
      <c r="P40" s="11"/>
    </row>
    <row r="41" spans="1:16" x14ac:dyDescent="0.35">
      <c r="A41" t="s">
        <v>89</v>
      </c>
      <c r="B41" t="s">
        <v>90</v>
      </c>
      <c r="C41" t="s">
        <v>163</v>
      </c>
      <c r="D41" s="34" t="s">
        <v>266</v>
      </c>
      <c r="E41" s="12">
        <v>49</v>
      </c>
      <c r="F41" t="s">
        <v>93</v>
      </c>
      <c r="G41" t="s">
        <v>91</v>
      </c>
      <c r="M41" s="23">
        <v>44596</v>
      </c>
      <c r="N41" s="21">
        <v>44600</v>
      </c>
      <c r="O41" s="45">
        <f t="shared" si="1"/>
        <v>4</v>
      </c>
      <c r="P41" s="11"/>
    </row>
    <row r="42" spans="1:16" x14ac:dyDescent="0.35">
      <c r="A42" t="s">
        <v>89</v>
      </c>
      <c r="B42" t="s">
        <v>90</v>
      </c>
      <c r="C42" t="s">
        <v>267</v>
      </c>
      <c r="D42" s="34" t="s">
        <v>268</v>
      </c>
      <c r="E42" s="12" t="s">
        <v>257</v>
      </c>
      <c r="F42" t="s">
        <v>91</v>
      </c>
      <c r="K42" t="s">
        <v>93</v>
      </c>
      <c r="M42" s="23">
        <v>44597</v>
      </c>
      <c r="N42" s="21">
        <v>44600</v>
      </c>
      <c r="O42" s="45">
        <f t="shared" si="1"/>
        <v>3</v>
      </c>
      <c r="P42" s="11"/>
    </row>
    <row r="43" spans="1:16" ht="21.75" customHeight="1" x14ac:dyDescent="0.35">
      <c r="A43" t="s">
        <v>89</v>
      </c>
      <c r="B43" t="s">
        <v>90</v>
      </c>
      <c r="C43" t="s">
        <v>269</v>
      </c>
      <c r="D43" s="34" t="s">
        <v>270</v>
      </c>
      <c r="E43" s="12" t="s">
        <v>271</v>
      </c>
      <c r="G43" t="s">
        <v>93</v>
      </c>
      <c r="K43" t="s">
        <v>91</v>
      </c>
      <c r="M43" s="23">
        <v>44597</v>
      </c>
      <c r="N43" s="21">
        <v>44601</v>
      </c>
      <c r="O43" s="45">
        <f t="shared" si="1"/>
        <v>4</v>
      </c>
    </row>
    <row r="44" spans="1:16" ht="21.75" customHeight="1" x14ac:dyDescent="0.35">
      <c r="A44" t="s">
        <v>89</v>
      </c>
      <c r="B44" t="s">
        <v>90</v>
      </c>
      <c r="C44" t="s">
        <v>272</v>
      </c>
      <c r="D44" s="34" t="s">
        <v>273</v>
      </c>
      <c r="E44" s="12" t="s">
        <v>271</v>
      </c>
      <c r="F44" t="s">
        <v>93</v>
      </c>
      <c r="K44" t="s">
        <v>91</v>
      </c>
      <c r="M44" s="23">
        <v>44597</v>
      </c>
      <c r="N44" s="21">
        <v>44601</v>
      </c>
      <c r="O44" s="45">
        <f t="shared" si="1"/>
        <v>4</v>
      </c>
    </row>
    <row r="45" spans="1:16" ht="21.75" customHeight="1" x14ac:dyDescent="0.35">
      <c r="A45" t="s">
        <v>89</v>
      </c>
      <c r="B45" t="s">
        <v>90</v>
      </c>
      <c r="C45" t="s">
        <v>274</v>
      </c>
      <c r="D45" s="34" t="s">
        <v>275</v>
      </c>
      <c r="E45" s="12" t="s">
        <v>271</v>
      </c>
      <c r="F45" t="s">
        <v>91</v>
      </c>
      <c r="K45" t="s">
        <v>93</v>
      </c>
      <c r="M45" s="23">
        <v>44597</v>
      </c>
      <c r="N45" s="21">
        <v>44601</v>
      </c>
      <c r="O45" s="45">
        <f t="shared" si="1"/>
        <v>4</v>
      </c>
    </row>
    <row r="46" spans="1:16" ht="21.75" customHeight="1" x14ac:dyDescent="0.35">
      <c r="A46" t="s">
        <v>89</v>
      </c>
      <c r="B46" t="s">
        <v>90</v>
      </c>
      <c r="C46" t="s">
        <v>276</v>
      </c>
      <c r="D46" s="34" t="s">
        <v>277</v>
      </c>
      <c r="E46" s="12" t="s">
        <v>271</v>
      </c>
      <c r="I46" t="s">
        <v>91</v>
      </c>
      <c r="J46" t="s">
        <v>93</v>
      </c>
      <c r="M46" s="23">
        <v>44597</v>
      </c>
      <c r="N46" s="21">
        <v>44601</v>
      </c>
      <c r="O46" s="45">
        <f t="shared" si="1"/>
        <v>4</v>
      </c>
    </row>
    <row r="47" spans="1:16" ht="21.75" customHeight="1" x14ac:dyDescent="0.35">
      <c r="A47" t="s">
        <v>89</v>
      </c>
      <c r="B47" t="s">
        <v>90</v>
      </c>
      <c r="C47" t="s">
        <v>278</v>
      </c>
      <c r="D47" s="34" t="s">
        <v>279</v>
      </c>
      <c r="E47" s="12" t="s">
        <v>271</v>
      </c>
      <c r="H47" t="s">
        <v>93</v>
      </c>
      <c r="J47" t="s">
        <v>91</v>
      </c>
      <c r="M47" s="23">
        <v>44597</v>
      </c>
      <c r="N47" s="21">
        <v>44601</v>
      </c>
      <c r="O47" s="45">
        <f t="shared" si="1"/>
        <v>4</v>
      </c>
    </row>
    <row r="48" spans="1:16" ht="21.75" customHeight="1" x14ac:dyDescent="0.35">
      <c r="A48" t="s">
        <v>89</v>
      </c>
      <c r="B48" t="s">
        <v>90</v>
      </c>
      <c r="C48" t="s">
        <v>280</v>
      </c>
      <c r="D48" s="34" t="s">
        <v>281</v>
      </c>
      <c r="E48" s="12" t="s">
        <v>271</v>
      </c>
      <c r="G48" t="s">
        <v>93</v>
      </c>
      <c r="J48" t="s">
        <v>91</v>
      </c>
      <c r="M48" s="23">
        <v>44597</v>
      </c>
      <c r="N48" s="21">
        <v>44601</v>
      </c>
      <c r="O48" s="45">
        <f t="shared" si="1"/>
        <v>4</v>
      </c>
    </row>
    <row r="49" spans="1:15" ht="21.75" customHeight="1" x14ac:dyDescent="0.35">
      <c r="A49" t="s">
        <v>89</v>
      </c>
      <c r="B49" t="s">
        <v>90</v>
      </c>
      <c r="C49" t="s">
        <v>282</v>
      </c>
      <c r="D49" s="34" t="s">
        <v>283</v>
      </c>
      <c r="E49" s="12" t="s">
        <v>271</v>
      </c>
      <c r="H49" t="s">
        <v>91</v>
      </c>
      <c r="I49" t="s">
        <v>93</v>
      </c>
      <c r="M49" s="23">
        <v>44597</v>
      </c>
      <c r="N49" s="21">
        <v>44601</v>
      </c>
      <c r="O49" s="45">
        <f t="shared" si="1"/>
        <v>4</v>
      </c>
    </row>
    <row r="50" spans="1:15" ht="21.75" customHeight="1" x14ac:dyDescent="0.35">
      <c r="A50" t="s">
        <v>89</v>
      </c>
      <c r="B50" t="s">
        <v>90</v>
      </c>
      <c r="C50" t="s">
        <v>284</v>
      </c>
      <c r="D50" s="34" t="s">
        <v>285</v>
      </c>
      <c r="E50" s="12" t="s">
        <v>286</v>
      </c>
      <c r="F50" t="s">
        <v>93</v>
      </c>
      <c r="G50" t="s">
        <v>93</v>
      </c>
      <c r="H50" t="s">
        <v>91</v>
      </c>
      <c r="M50" s="23">
        <v>44593</v>
      </c>
      <c r="N50" s="21">
        <v>44595</v>
      </c>
      <c r="O50" s="45">
        <f t="shared" si="1"/>
        <v>2</v>
      </c>
    </row>
    <row r="51" spans="1:15" ht="27.75" customHeight="1" x14ac:dyDescent="0.35">
      <c r="A51" t="s">
        <v>89</v>
      </c>
      <c r="B51" t="s">
        <v>90</v>
      </c>
      <c r="C51" t="s">
        <v>287</v>
      </c>
      <c r="D51" s="34" t="s">
        <v>288</v>
      </c>
      <c r="E51" s="12" t="s">
        <v>286</v>
      </c>
      <c r="F51" t="s">
        <v>91</v>
      </c>
      <c r="H51" t="s">
        <v>93</v>
      </c>
      <c r="M51" s="23">
        <v>44597</v>
      </c>
      <c r="N51" s="21">
        <v>44602</v>
      </c>
      <c r="O51" s="45">
        <f t="shared" si="1"/>
        <v>5</v>
      </c>
    </row>
    <row r="52" spans="1:15" ht="29.25" customHeight="1" x14ac:dyDescent="0.35">
      <c r="A52" t="s">
        <v>89</v>
      </c>
      <c r="B52" t="s">
        <v>90</v>
      </c>
      <c r="C52" t="s">
        <v>289</v>
      </c>
      <c r="D52" s="34" t="s">
        <v>290</v>
      </c>
      <c r="E52" s="12" t="s">
        <v>286</v>
      </c>
      <c r="H52" t="s">
        <v>91</v>
      </c>
      <c r="K52" t="s">
        <v>93</v>
      </c>
      <c r="M52" s="23">
        <v>44597</v>
      </c>
      <c r="N52" s="21">
        <v>44602</v>
      </c>
      <c r="O52" s="45">
        <f t="shared" si="1"/>
        <v>5</v>
      </c>
    </row>
    <row r="53" spans="1:15" ht="21.75" customHeight="1" x14ac:dyDescent="0.35">
      <c r="A53" t="s">
        <v>89</v>
      </c>
      <c r="B53" t="s">
        <v>90</v>
      </c>
      <c r="C53" t="s">
        <v>291</v>
      </c>
      <c r="D53" s="34" t="s">
        <v>292</v>
      </c>
      <c r="E53" s="12" t="s">
        <v>286</v>
      </c>
      <c r="J53" t="s">
        <v>93</v>
      </c>
      <c r="K53" t="s">
        <v>91</v>
      </c>
      <c r="M53" s="23">
        <v>44597</v>
      </c>
      <c r="N53" s="21">
        <v>44602</v>
      </c>
      <c r="O53" s="45">
        <f t="shared" si="1"/>
        <v>5</v>
      </c>
    </row>
    <row r="54" spans="1:15" ht="21.75" customHeight="1" x14ac:dyDescent="0.35">
      <c r="A54" t="s">
        <v>89</v>
      </c>
      <c r="B54" t="s">
        <v>90</v>
      </c>
      <c r="C54" t="s">
        <v>293</v>
      </c>
      <c r="D54" s="34" t="s">
        <v>294</v>
      </c>
      <c r="E54" s="12" t="s">
        <v>286</v>
      </c>
      <c r="F54" t="s">
        <v>91</v>
      </c>
      <c r="H54" t="s">
        <v>93</v>
      </c>
      <c r="M54" s="23">
        <v>44597</v>
      </c>
      <c r="N54" s="21">
        <v>44602</v>
      </c>
      <c r="O54" s="45">
        <f t="shared" si="1"/>
        <v>5</v>
      </c>
    </row>
    <row r="55" spans="1:15" ht="21.75" customHeight="1" x14ac:dyDescent="0.35">
      <c r="A55" t="s">
        <v>89</v>
      </c>
      <c r="B55" t="s">
        <v>90</v>
      </c>
      <c r="C55" t="s">
        <v>295</v>
      </c>
      <c r="D55" s="34" t="s">
        <v>296</v>
      </c>
      <c r="E55" s="12" t="s">
        <v>297</v>
      </c>
      <c r="G55" t="s">
        <v>91</v>
      </c>
      <c r="K55" t="s">
        <v>93</v>
      </c>
      <c r="M55" s="23">
        <v>44597</v>
      </c>
      <c r="N55" s="21">
        <v>44602</v>
      </c>
      <c r="O55" s="45">
        <f t="shared" si="1"/>
        <v>5</v>
      </c>
    </row>
    <row r="56" spans="1:15" ht="21.75" customHeight="1" x14ac:dyDescent="0.35">
      <c r="A56" t="s">
        <v>89</v>
      </c>
      <c r="B56" t="s">
        <v>90</v>
      </c>
      <c r="C56" t="s">
        <v>298</v>
      </c>
      <c r="D56" s="34" t="s">
        <v>299</v>
      </c>
      <c r="E56" s="12" t="s">
        <v>297</v>
      </c>
      <c r="I56" t="s">
        <v>93</v>
      </c>
      <c r="J56" t="s">
        <v>91</v>
      </c>
      <c r="M56" s="23">
        <v>44597</v>
      </c>
      <c r="N56" s="21">
        <v>44602</v>
      </c>
      <c r="O56" s="45">
        <f t="shared" si="1"/>
        <v>5</v>
      </c>
    </row>
    <row r="57" spans="1:15" ht="33.75" customHeight="1" x14ac:dyDescent="0.35">
      <c r="A57" t="s">
        <v>89</v>
      </c>
      <c r="B57" t="s">
        <v>90</v>
      </c>
      <c r="C57" t="s">
        <v>300</v>
      </c>
      <c r="D57" s="34" t="s">
        <v>301</v>
      </c>
      <c r="E57" s="12" t="s">
        <v>297</v>
      </c>
      <c r="I57" t="s">
        <v>91</v>
      </c>
      <c r="K57" t="s">
        <v>93</v>
      </c>
      <c r="M57" s="23">
        <v>44599</v>
      </c>
      <c r="N57" s="21">
        <v>44603</v>
      </c>
      <c r="O57" s="45">
        <f t="shared" si="1"/>
        <v>4</v>
      </c>
    </row>
    <row r="58" spans="1:15" ht="21.75" customHeight="1" x14ac:dyDescent="0.35">
      <c r="A58" t="s">
        <v>89</v>
      </c>
      <c r="B58" t="s">
        <v>90</v>
      </c>
      <c r="C58" t="s">
        <v>302</v>
      </c>
      <c r="D58" s="34" t="s">
        <v>303</v>
      </c>
      <c r="E58" s="12" t="s">
        <v>297</v>
      </c>
      <c r="G58" t="s">
        <v>93</v>
      </c>
      <c r="K58" t="s">
        <v>91</v>
      </c>
      <c r="M58" s="23">
        <v>44599</v>
      </c>
      <c r="N58" s="21">
        <v>44603</v>
      </c>
      <c r="O58" s="45">
        <f t="shared" si="1"/>
        <v>4</v>
      </c>
    </row>
    <row r="59" spans="1:15" ht="21.75" customHeight="1" x14ac:dyDescent="0.35">
      <c r="A59" t="s">
        <v>89</v>
      </c>
      <c r="B59" t="s">
        <v>90</v>
      </c>
      <c r="C59" t="s">
        <v>304</v>
      </c>
      <c r="D59" s="34" t="s">
        <v>305</v>
      </c>
      <c r="E59" s="12" t="s">
        <v>297</v>
      </c>
      <c r="H59" t="s">
        <v>93</v>
      </c>
      <c r="I59" t="s">
        <v>91</v>
      </c>
      <c r="M59" s="23">
        <v>44599</v>
      </c>
      <c r="N59" s="21">
        <v>44603</v>
      </c>
      <c r="O59" s="45">
        <f t="shared" si="1"/>
        <v>4</v>
      </c>
    </row>
    <row r="60" spans="1:15" ht="21.75" customHeight="1" x14ac:dyDescent="0.35">
      <c r="A60" t="s">
        <v>89</v>
      </c>
      <c r="B60" t="s">
        <v>90</v>
      </c>
      <c r="C60" t="s">
        <v>306</v>
      </c>
      <c r="D60" s="34" t="s">
        <v>307</v>
      </c>
      <c r="E60" s="12" t="s">
        <v>297</v>
      </c>
      <c r="J60" t="s">
        <v>93</v>
      </c>
      <c r="K60" t="s">
        <v>91</v>
      </c>
      <c r="M60" s="23">
        <v>44599</v>
      </c>
      <c r="N60" s="21">
        <v>44603</v>
      </c>
      <c r="O60" s="45">
        <f t="shared" si="1"/>
        <v>4</v>
      </c>
    </row>
    <row r="61" spans="1:15" ht="41.25" customHeight="1" x14ac:dyDescent="0.35">
      <c r="A61" t="s">
        <v>89</v>
      </c>
      <c r="B61" t="s">
        <v>90</v>
      </c>
      <c r="C61" t="s">
        <v>308</v>
      </c>
      <c r="D61" s="34" t="s">
        <v>309</v>
      </c>
      <c r="E61" s="12" t="s">
        <v>310</v>
      </c>
      <c r="H61" t="s">
        <v>93</v>
      </c>
      <c r="K61" t="s">
        <v>91</v>
      </c>
      <c r="M61" s="23">
        <v>44595</v>
      </c>
      <c r="N61" s="21">
        <v>44598</v>
      </c>
      <c r="O61" s="45">
        <f t="shared" si="1"/>
        <v>3</v>
      </c>
    </row>
    <row r="62" spans="1:15" ht="21.75" customHeight="1" x14ac:dyDescent="0.35">
      <c r="A62" t="s">
        <v>89</v>
      </c>
      <c r="B62" t="s">
        <v>90</v>
      </c>
      <c r="C62" t="s">
        <v>311</v>
      </c>
      <c r="D62" s="34" t="s">
        <v>312</v>
      </c>
      <c r="E62" s="12" t="s">
        <v>310</v>
      </c>
      <c r="I62" t="s">
        <v>93</v>
      </c>
      <c r="J62" t="s">
        <v>91</v>
      </c>
      <c r="M62" s="23">
        <v>44595</v>
      </c>
      <c r="N62" s="21">
        <v>44598</v>
      </c>
      <c r="O62" s="45">
        <f t="shared" si="1"/>
        <v>3</v>
      </c>
    </row>
    <row r="63" spans="1:15" ht="21.75" customHeight="1" x14ac:dyDescent="0.35">
      <c r="A63" t="s">
        <v>89</v>
      </c>
      <c r="B63" t="s">
        <v>90</v>
      </c>
      <c r="C63" t="s">
        <v>313</v>
      </c>
      <c r="D63" s="34" t="s">
        <v>314</v>
      </c>
      <c r="E63" s="12" t="s">
        <v>310</v>
      </c>
      <c r="F63" t="s">
        <v>93</v>
      </c>
      <c r="G63" t="s">
        <v>91</v>
      </c>
      <c r="M63" s="23">
        <v>44595</v>
      </c>
      <c r="N63" s="21">
        <v>44598</v>
      </c>
      <c r="O63" s="45">
        <f t="shared" si="1"/>
        <v>3</v>
      </c>
    </row>
    <row r="64" spans="1:15" ht="36" customHeight="1" x14ac:dyDescent="0.35">
      <c r="A64" t="s">
        <v>89</v>
      </c>
      <c r="B64" t="s">
        <v>90</v>
      </c>
      <c r="C64" t="s">
        <v>315</v>
      </c>
      <c r="D64" s="34" t="s">
        <v>316</v>
      </c>
      <c r="E64" s="12" t="s">
        <v>317</v>
      </c>
      <c r="G64" t="s">
        <v>93</v>
      </c>
      <c r="K64" t="s">
        <v>91</v>
      </c>
      <c r="M64" s="23">
        <v>44598</v>
      </c>
      <c r="N64" s="21">
        <v>44602</v>
      </c>
      <c r="O64" s="45">
        <f t="shared" si="1"/>
        <v>4</v>
      </c>
    </row>
    <row r="65" spans="1:15" ht="34.5" customHeight="1" x14ac:dyDescent="0.35">
      <c r="A65" t="s">
        <v>89</v>
      </c>
      <c r="B65" t="s">
        <v>90</v>
      </c>
      <c r="C65" t="s">
        <v>318</v>
      </c>
      <c r="D65" s="34" t="s">
        <v>319</v>
      </c>
      <c r="E65" s="12" t="s">
        <v>317</v>
      </c>
      <c r="F65" t="s">
        <v>93</v>
      </c>
      <c r="I65" t="s">
        <v>91</v>
      </c>
      <c r="M65" s="23">
        <v>44598</v>
      </c>
      <c r="N65" s="21">
        <v>44602</v>
      </c>
      <c r="O65" s="45">
        <f t="shared" si="1"/>
        <v>4</v>
      </c>
    </row>
    <row r="66" spans="1:15" ht="27" customHeight="1" x14ac:dyDescent="0.35">
      <c r="A66" t="s">
        <v>89</v>
      </c>
      <c r="B66" t="s">
        <v>90</v>
      </c>
      <c r="C66" t="s">
        <v>320</v>
      </c>
      <c r="D66" s="34" t="s">
        <v>321</v>
      </c>
      <c r="E66" s="12" t="s">
        <v>317</v>
      </c>
      <c r="F66" t="s">
        <v>91</v>
      </c>
      <c r="J66" t="s">
        <v>93</v>
      </c>
      <c r="M66" s="23">
        <v>44603</v>
      </c>
      <c r="N66" s="21">
        <v>44607</v>
      </c>
      <c r="O66" s="45">
        <f t="shared" si="1"/>
        <v>4</v>
      </c>
    </row>
    <row r="67" spans="1:15" ht="36" customHeight="1" x14ac:dyDescent="0.35">
      <c r="A67" t="s">
        <v>89</v>
      </c>
      <c r="B67" t="s">
        <v>90</v>
      </c>
      <c r="C67" t="s">
        <v>322</v>
      </c>
      <c r="D67" s="34" t="s">
        <v>323</v>
      </c>
      <c r="E67" s="12" t="s">
        <v>317</v>
      </c>
      <c r="I67" t="s">
        <v>91</v>
      </c>
      <c r="K67" t="s">
        <v>93</v>
      </c>
      <c r="M67" s="23">
        <v>44598</v>
      </c>
      <c r="N67" s="21">
        <v>44602</v>
      </c>
      <c r="O67" s="45">
        <f t="shared" si="1"/>
        <v>4</v>
      </c>
    </row>
    <row r="68" spans="1:15" ht="33.75" customHeight="1" x14ac:dyDescent="0.35">
      <c r="A68" t="s">
        <v>89</v>
      </c>
      <c r="B68" t="s">
        <v>90</v>
      </c>
      <c r="C68" t="s">
        <v>324</v>
      </c>
      <c r="D68" s="34" t="s">
        <v>325</v>
      </c>
      <c r="E68" s="12" t="s">
        <v>317</v>
      </c>
      <c r="H68" t="s">
        <v>91</v>
      </c>
      <c r="I68" t="s">
        <v>93</v>
      </c>
      <c r="M68" s="23">
        <v>44598</v>
      </c>
      <c r="N68" s="21">
        <v>44602</v>
      </c>
      <c r="O68" s="45">
        <f t="shared" si="1"/>
        <v>4</v>
      </c>
    </row>
    <row r="69" spans="1:15" ht="29.25" customHeight="1" x14ac:dyDescent="0.35">
      <c r="A69" t="s">
        <v>89</v>
      </c>
      <c r="B69" t="s">
        <v>90</v>
      </c>
      <c r="C69" t="s">
        <v>326</v>
      </c>
      <c r="D69" s="34" t="s">
        <v>327</v>
      </c>
      <c r="E69" s="12" t="s">
        <v>317</v>
      </c>
      <c r="G69" t="s">
        <v>91</v>
      </c>
      <c r="H69" t="s">
        <v>93</v>
      </c>
      <c r="M69" s="23">
        <v>44598</v>
      </c>
      <c r="N69" s="21">
        <v>44602</v>
      </c>
      <c r="O69" s="45">
        <f t="shared" ref="O69:O72" si="2">N69-M69</f>
        <v>4</v>
      </c>
    </row>
    <row r="70" spans="1:15" ht="39.75" customHeight="1" x14ac:dyDescent="0.35">
      <c r="A70" t="s">
        <v>89</v>
      </c>
      <c r="B70" t="s">
        <v>90</v>
      </c>
      <c r="C70" t="s">
        <v>328</v>
      </c>
      <c r="D70" s="34" t="s">
        <v>329</v>
      </c>
      <c r="E70" s="12" t="s">
        <v>317</v>
      </c>
      <c r="F70" t="s">
        <v>91</v>
      </c>
      <c r="I70" t="s">
        <v>93</v>
      </c>
      <c r="M70" s="23">
        <v>44598</v>
      </c>
      <c r="N70" s="21">
        <v>44602</v>
      </c>
      <c r="O70" s="45">
        <f t="shared" si="2"/>
        <v>4</v>
      </c>
    </row>
    <row r="71" spans="1:15" ht="21.75" customHeight="1" x14ac:dyDescent="0.35">
      <c r="A71" t="s">
        <v>89</v>
      </c>
      <c r="B71" t="s">
        <v>90</v>
      </c>
      <c r="C71" t="s">
        <v>330</v>
      </c>
      <c r="D71" s="34" t="s">
        <v>331</v>
      </c>
      <c r="E71" s="12" t="s">
        <v>332</v>
      </c>
      <c r="G71" t="s">
        <v>93</v>
      </c>
      <c r="H71" t="s">
        <v>91</v>
      </c>
      <c r="M71" s="23">
        <v>44597</v>
      </c>
      <c r="N71" s="21">
        <v>44602</v>
      </c>
      <c r="O71" s="45">
        <f t="shared" si="2"/>
        <v>5</v>
      </c>
    </row>
    <row r="72" spans="1:15" ht="30.75" customHeight="1" x14ac:dyDescent="0.35">
      <c r="A72" t="s">
        <v>153</v>
      </c>
      <c r="B72" t="s">
        <v>154</v>
      </c>
      <c r="C72" t="s">
        <v>333</v>
      </c>
      <c r="D72" s="34" t="s">
        <v>162</v>
      </c>
      <c r="E72" s="12"/>
      <c r="F72" s="5"/>
      <c r="G72" s="5" t="s">
        <v>93</v>
      </c>
      <c r="H72" s="5"/>
      <c r="I72" s="5"/>
      <c r="J72" s="5" t="s">
        <v>91</v>
      </c>
      <c r="K72" s="5"/>
      <c r="L72" s="5"/>
      <c r="M72" s="23">
        <v>44589</v>
      </c>
      <c r="N72" s="36">
        <v>44610</v>
      </c>
      <c r="O72" s="45">
        <f t="shared" si="2"/>
        <v>21</v>
      </c>
    </row>
    <row r="73" spans="1:15" ht="19.5" customHeight="1" x14ac:dyDescent="0.35">
      <c r="D73" s="35"/>
      <c r="E73" s="12"/>
    </row>
    <row r="74" spans="1:15" ht="21.75" customHeight="1" x14ac:dyDescent="0.35">
      <c r="D74" s="35"/>
      <c r="E74" s="12"/>
    </row>
    <row r="75" spans="1:15" x14ac:dyDescent="0.35">
      <c r="D75" s="35"/>
      <c r="E75" s="12"/>
    </row>
    <row r="76" spans="1:15" x14ac:dyDescent="0.35">
      <c r="D76" s="35"/>
      <c r="E76" s="12"/>
    </row>
    <row r="77" spans="1:15" ht="30.75" customHeight="1" x14ac:dyDescent="0.35">
      <c r="D77" s="35"/>
      <c r="E77" s="12"/>
      <c r="F77" s="20" t="str">
        <f t="shared" ref="F77:K77" si="3">LEFT(F5,8)</f>
        <v>MayurKum</v>
      </c>
      <c r="G77" s="20" t="str">
        <f t="shared" si="3"/>
        <v xml:space="preserve">Prajwal </v>
      </c>
      <c r="H77" s="20" t="str">
        <f t="shared" si="3"/>
        <v>Anusha A</v>
      </c>
      <c r="I77" s="20" t="str">
        <f t="shared" si="3"/>
        <v>Jigeesha</v>
      </c>
      <c r="J77" s="20" t="str">
        <f t="shared" si="3"/>
        <v>Cathleen</v>
      </c>
      <c r="K77" s="20" t="str">
        <f t="shared" si="3"/>
        <v>Chaitany</v>
      </c>
    </row>
    <row r="78" spans="1:15" x14ac:dyDescent="0.35">
      <c r="D78" s="35"/>
      <c r="E78" s="12" t="s">
        <v>93</v>
      </c>
      <c r="F78">
        <f t="shared" ref="F78:K81" si="4">COUNTIF(F$7:F$75,$E78)</f>
        <v>11</v>
      </c>
      <c r="G78">
        <f t="shared" si="4"/>
        <v>13</v>
      </c>
      <c r="H78">
        <f t="shared" si="4"/>
        <v>12</v>
      </c>
      <c r="I78">
        <f t="shared" si="4"/>
        <v>13</v>
      </c>
      <c r="J78">
        <f t="shared" si="4"/>
        <v>8</v>
      </c>
      <c r="K78">
        <f t="shared" si="4"/>
        <v>11</v>
      </c>
    </row>
    <row r="79" spans="1:15" ht="16.5" customHeight="1" x14ac:dyDescent="0.35">
      <c r="D79" s="35"/>
      <c r="E79" s="12" t="s">
        <v>91</v>
      </c>
      <c r="F79">
        <f t="shared" si="4"/>
        <v>11</v>
      </c>
      <c r="G79">
        <f t="shared" si="4"/>
        <v>10</v>
      </c>
      <c r="H79">
        <f t="shared" si="4"/>
        <v>10</v>
      </c>
      <c r="I79">
        <f t="shared" si="4"/>
        <v>11</v>
      </c>
      <c r="J79">
        <f t="shared" si="4"/>
        <v>13</v>
      </c>
      <c r="K79">
        <f t="shared" si="4"/>
        <v>11</v>
      </c>
    </row>
    <row r="80" spans="1:15" x14ac:dyDescent="0.35">
      <c r="D80" s="35"/>
      <c r="E80" s="19" t="s">
        <v>96</v>
      </c>
      <c r="F80">
        <f t="shared" si="4"/>
        <v>0</v>
      </c>
      <c r="G80">
        <f t="shared" si="4"/>
        <v>0</v>
      </c>
      <c r="H80">
        <f t="shared" si="4"/>
        <v>0</v>
      </c>
      <c r="I80">
        <f t="shared" si="4"/>
        <v>0</v>
      </c>
      <c r="J80">
        <f t="shared" si="4"/>
        <v>0</v>
      </c>
      <c r="K80">
        <f t="shared" si="4"/>
        <v>0</v>
      </c>
    </row>
    <row r="81" spans="4:11" x14ac:dyDescent="0.35">
      <c r="D81" s="35"/>
      <c r="E81" s="19" t="s">
        <v>108</v>
      </c>
      <c r="F81">
        <f t="shared" si="4"/>
        <v>0</v>
      </c>
      <c r="G81">
        <f t="shared" si="4"/>
        <v>0</v>
      </c>
      <c r="H81">
        <f t="shared" si="4"/>
        <v>0</v>
      </c>
      <c r="I81">
        <f t="shared" si="4"/>
        <v>0</v>
      </c>
      <c r="J81">
        <f t="shared" si="4"/>
        <v>0</v>
      </c>
      <c r="K81">
        <f t="shared" si="4"/>
        <v>0</v>
      </c>
    </row>
    <row r="82" spans="4:11" x14ac:dyDescent="0.35">
      <c r="D82" s="35"/>
    </row>
    <row r="83" spans="4:11" ht="27.65" customHeight="1" x14ac:dyDescent="0.35">
      <c r="F83" s="20" t="str">
        <f>F77</f>
        <v>MayurKum</v>
      </c>
      <c r="G83" s="20" t="str">
        <f t="shared" ref="G83:J83" si="5">G77</f>
        <v xml:space="preserve">Prajwal </v>
      </c>
      <c r="H83" s="20" t="str">
        <f t="shared" si="5"/>
        <v>Anusha A</v>
      </c>
      <c r="I83" s="20" t="str">
        <f t="shared" si="5"/>
        <v>Jigeesha</v>
      </c>
      <c r="J83" s="20" t="str">
        <f t="shared" si="5"/>
        <v>Cathleen</v>
      </c>
      <c r="K83" s="20" t="str">
        <f>K77</f>
        <v>Chaitany</v>
      </c>
    </row>
    <row r="84" spans="4:11" x14ac:dyDescent="0.35">
      <c r="D84" s="12"/>
    </row>
    <row r="85" spans="4:11" x14ac:dyDescent="0.35">
      <c r="D85" s="19"/>
    </row>
  </sheetData>
  <mergeCells count="1">
    <mergeCell ref="A5:B5"/>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AD8F8-CE21-4204-86EE-0D6CDA51B950}">
  <dimension ref="A1:AA208"/>
  <sheetViews>
    <sheetView zoomScale="95" zoomScaleNormal="95" workbookViewId="0">
      <pane ySplit="6" topLeftCell="A8" activePane="bottomLeft" state="frozen"/>
      <selection pane="bottomLeft" activeCell="C8" sqref="C8"/>
    </sheetView>
  </sheetViews>
  <sheetFormatPr defaultColWidth="8.81640625" defaultRowHeight="14.5" x14ac:dyDescent="0.35"/>
  <cols>
    <col min="1" max="2" width="6.26953125" customWidth="1"/>
    <col min="3" max="3" width="44.1796875" style="2" customWidth="1"/>
    <col min="4" max="4" width="36.26953125" style="2" customWidth="1"/>
    <col min="5" max="5" width="29" style="2" customWidth="1"/>
    <col min="6" max="6" width="9.1796875" style="13" customWidth="1"/>
    <col min="7" max="7" width="7.453125" style="13" customWidth="1"/>
    <col min="8" max="8" width="7" style="13" customWidth="1"/>
    <col min="9" max="11" width="6.453125" style="13" customWidth="1"/>
    <col min="12" max="12" width="11.453125" style="13" customWidth="1"/>
    <col min="13" max="14" width="13.1796875" style="22" customWidth="1"/>
    <col min="15" max="15" width="15.453125" style="4" customWidth="1"/>
    <col min="16" max="16" width="13.26953125" style="4" hidden="1" customWidth="1"/>
    <col min="17" max="17" width="9.453125" hidden="1" customWidth="1"/>
    <col min="18" max="18" width="10.7265625" customWidth="1"/>
    <col min="20" max="27" width="0" hidden="1" customWidth="1"/>
  </cols>
  <sheetData>
    <row r="1" spans="1:27" x14ac:dyDescent="0.35">
      <c r="A1" s="1" t="s">
        <v>66</v>
      </c>
      <c r="B1" s="1"/>
    </row>
    <row r="2" spans="1:27" ht="2.25" customHeight="1" x14ac:dyDescent="0.35"/>
    <row r="3" spans="1:27" hidden="1" x14ac:dyDescent="0.35">
      <c r="A3" s="1" t="s">
        <v>67</v>
      </c>
      <c r="B3" s="1"/>
      <c r="D3" s="2" t="s">
        <v>68</v>
      </c>
      <c r="E3" s="19" t="s">
        <v>69</v>
      </c>
      <c r="F3" s="13" t="s">
        <v>70</v>
      </c>
    </row>
    <row r="4" spans="1:27" hidden="1" x14ac:dyDescent="0.35">
      <c r="A4" s="1" t="s">
        <v>71</v>
      </c>
      <c r="B4" s="1"/>
      <c r="D4" s="11">
        <v>44091</v>
      </c>
      <c r="E4">
        <v>3</v>
      </c>
      <c r="F4" s="13">
        <v>2</v>
      </c>
    </row>
    <row r="5" spans="1:27" ht="60" customHeight="1" x14ac:dyDescent="0.35">
      <c r="A5" s="55"/>
      <c r="B5" s="55"/>
      <c r="C5" s="55"/>
      <c r="D5" s="6"/>
      <c r="E5" s="6"/>
      <c r="F5" s="32" t="s">
        <v>72</v>
      </c>
      <c r="G5" s="32" t="s">
        <v>165</v>
      </c>
      <c r="H5" s="32" t="s">
        <v>166</v>
      </c>
      <c r="I5" s="32" t="s">
        <v>75</v>
      </c>
      <c r="J5" s="32" t="s">
        <v>76</v>
      </c>
      <c r="K5" s="32" t="s">
        <v>167</v>
      </c>
      <c r="L5" s="32"/>
      <c r="M5" s="32"/>
      <c r="N5" s="32"/>
      <c r="O5" s="32"/>
      <c r="P5" s="32"/>
      <c r="Q5" s="32"/>
      <c r="R5" s="32"/>
      <c r="S5" s="32"/>
      <c r="T5" s="32"/>
      <c r="U5" s="32" t="s">
        <v>72</v>
      </c>
      <c r="V5" s="32" t="s">
        <v>165</v>
      </c>
      <c r="W5" s="32" t="s">
        <v>166</v>
      </c>
      <c r="X5" s="32" t="s">
        <v>75</v>
      </c>
      <c r="Y5" s="32" t="s">
        <v>76</v>
      </c>
      <c r="Z5" s="32" t="s">
        <v>167</v>
      </c>
      <c r="AA5" s="32"/>
    </row>
    <row r="7" spans="1:27" s="30" customFormat="1" ht="52.5" customHeight="1" x14ac:dyDescent="0.35">
      <c r="A7" s="26" t="s">
        <v>79</v>
      </c>
      <c r="B7" s="26" t="s">
        <v>168</v>
      </c>
      <c r="C7" s="26" t="s">
        <v>169</v>
      </c>
      <c r="D7" s="26" t="s">
        <v>170</v>
      </c>
      <c r="E7" s="26" t="s">
        <v>171</v>
      </c>
      <c r="F7" s="27" t="s">
        <v>172</v>
      </c>
      <c r="G7" s="27" t="str">
        <f>LEFT(G5,8)</f>
        <v xml:space="preserve">Prajwal </v>
      </c>
      <c r="H7" s="27" t="str">
        <f>LEFT(H5,8)</f>
        <v>Anusha A</v>
      </c>
      <c r="I7" s="27" t="str">
        <f>LEFT(I5,8)</f>
        <v>Jigeesha</v>
      </c>
      <c r="J7" s="27" t="str">
        <f>LEFT(J5,8)</f>
        <v>Cathleen</v>
      </c>
      <c r="K7" s="27" t="str">
        <f>LEFT(K5,8)</f>
        <v>Chaitany</v>
      </c>
      <c r="L7" s="27" t="s">
        <v>83</v>
      </c>
      <c r="M7" s="28" t="s">
        <v>84</v>
      </c>
      <c r="N7" s="28" t="s">
        <v>173</v>
      </c>
      <c r="O7" s="29" t="s">
        <v>334</v>
      </c>
      <c r="P7" s="29" t="s">
        <v>335</v>
      </c>
      <c r="Q7" s="27" t="s">
        <v>336</v>
      </c>
      <c r="R7" s="29" t="s">
        <v>86</v>
      </c>
      <c r="S7" s="29" t="s">
        <v>88</v>
      </c>
      <c r="T7" s="56" t="s">
        <v>174</v>
      </c>
      <c r="U7" s="57"/>
      <c r="V7" s="57"/>
      <c r="W7" s="57"/>
      <c r="X7" s="58"/>
    </row>
    <row r="8" spans="1:27" x14ac:dyDescent="0.35">
      <c r="A8" t="s">
        <v>91</v>
      </c>
      <c r="B8">
        <v>1.1000000000000001</v>
      </c>
      <c r="C8" s="2" t="str">
        <f>VLOOKUP(A8,'RACI Deliverables'!$C$7:$D$44,2,FALSE)</f>
        <v>Letter of Transmittal</v>
      </c>
      <c r="D8" s="5" t="s">
        <v>175</v>
      </c>
      <c r="E8" s="5" t="s">
        <v>176</v>
      </c>
      <c r="F8" s="10" t="str">
        <f>IF(VLOOKUP(A8,'RACI Deliverables'!$C$7:$K$44,4,FALSE)="","",VLOOKUP(A8,'RACI Deliverables'!$C$7:$K$44,4,FALSE))</f>
        <v>R</v>
      </c>
      <c r="G8" s="10" t="str">
        <f>IF(VLOOKUP(A8,'RACI Deliverables'!$C$7:$K$44,5,FALSE)="","",VLOOKUP(A8,'RACI Deliverables'!$C$7:$K$44,5,FALSE))</f>
        <v/>
      </c>
      <c r="H8" s="10" t="str">
        <f>IF(VLOOKUP(A8,'RACI Deliverables'!$C$7:$K$44,6,FALSE)="","",VLOOKUP(A8,'RACI Deliverables'!$C$7:$K$44,6,FALSE))</f>
        <v>A</v>
      </c>
      <c r="I8" s="10" t="str">
        <f>IF(VLOOKUP(A8,'RACI Deliverables'!$C$7:$K$44,7,FALSE)="","",VLOOKUP(A8,'RACI Deliverables'!$C$7:$K$44,7,FALSE))</f>
        <v/>
      </c>
      <c r="J8" s="10" t="str">
        <f>IF(VLOOKUP(A8,'RACI Deliverables'!$C$7:$K$44,8,FALSE)="","",VLOOKUP(A8,'RACI Deliverables'!$C$7:$K$44,8,FALSE))</f>
        <v/>
      </c>
      <c r="K8" s="10" t="str">
        <f>IF(VLOOKUP(A8,'RACI Deliverables'!$C$7:$K$44,9,FALSE)="","",VLOOKUP(A8,'RACI Deliverables'!$C$7:$K$44,9,FALSE))</f>
        <v/>
      </c>
      <c r="L8" s="25">
        <f>VLOOKUP(A8,'RACI Deliverables'!$C$7:$O$44,11,FALSE)</f>
        <v>44645</v>
      </c>
      <c r="M8" s="25">
        <f>VLOOKUP(A8,'RACI Deliverables'!$C$7:$O$44,12,FALSE)</f>
        <v>44646</v>
      </c>
      <c r="N8">
        <f>M8-L8</f>
        <v>1</v>
      </c>
      <c r="O8" s="46" t="e">
        <f>SUMIF(#REF!,'RACI Tasks'!B8,#REF!)</f>
        <v>#REF!</v>
      </c>
      <c r="P8" s="5"/>
      <c r="Q8" s="18"/>
      <c r="T8" s="3"/>
      <c r="U8" s="3"/>
      <c r="V8" s="3"/>
      <c r="W8" s="3"/>
      <c r="X8" s="3"/>
    </row>
    <row r="9" spans="1:27" x14ac:dyDescent="0.35">
      <c r="A9" t="s">
        <v>91</v>
      </c>
      <c r="B9">
        <v>1.2</v>
      </c>
      <c r="C9" s="2" t="str">
        <f>VLOOKUP(A9,'RACI Deliverables'!$C$7:$D$44,2,FALSE)</f>
        <v>Letter of Transmittal</v>
      </c>
      <c r="D9" s="5" t="s">
        <v>175</v>
      </c>
      <c r="E9" s="5" t="s">
        <v>177</v>
      </c>
      <c r="F9" s="10" t="str">
        <f>IF(VLOOKUP(A9,'RACI Deliverables'!$C$7:$K$44,4,FALSE)="","",VLOOKUP(A9,'RACI Deliverables'!$C$7:$K$44,4,FALSE))</f>
        <v>R</v>
      </c>
      <c r="G9" s="10" t="str">
        <f>IF(VLOOKUP(A9,'RACI Deliverables'!$C$7:$K$44,5,FALSE)="","",VLOOKUP(A9,'RACI Deliverables'!$C$7:$K$44,5,FALSE))</f>
        <v/>
      </c>
      <c r="H9" s="10" t="str">
        <f>IF(VLOOKUP(A9,'RACI Deliverables'!$C$7:$K$44,6,FALSE)="","",VLOOKUP(A9,'RACI Deliverables'!$C$7:$K$44,6,FALSE))</f>
        <v>A</v>
      </c>
      <c r="I9" s="10" t="str">
        <f>IF(VLOOKUP(A9,'RACI Deliverables'!$C$7:$K$44,7,FALSE)="","",VLOOKUP(A9,'RACI Deliverables'!$C$7:$K$44,7,FALSE))</f>
        <v/>
      </c>
      <c r="J9" s="10" t="str">
        <f>IF(VLOOKUP(A9,'RACI Deliverables'!$C$7:$K$44,8,FALSE)="","",VLOOKUP(A9,'RACI Deliverables'!$C$7:$K$44,8,FALSE))</f>
        <v/>
      </c>
      <c r="K9" s="10" t="str">
        <f>IF(VLOOKUP(A9,'RACI Deliverables'!$C$7:$K$44,9,FALSE)="","",VLOOKUP(A9,'RACI Deliverables'!$C$7:$K$44,9,FALSE))</f>
        <v/>
      </c>
      <c r="L9" s="25">
        <f>VLOOKUP(A9,'RACI Deliverables'!$C$7:$O$44,11,FALSE)</f>
        <v>44645</v>
      </c>
      <c r="M9" s="25">
        <f>VLOOKUP(A9,'RACI Deliverables'!$C$7:$O$44,12,FALSE)</f>
        <v>44646</v>
      </c>
      <c r="N9">
        <f>M9-L9</f>
        <v>1</v>
      </c>
      <c r="O9" s="46" t="e">
        <f>SUMIF(#REF!,'RACI Tasks'!B9,#REF!)</f>
        <v>#REF!</v>
      </c>
      <c r="P9" s="5"/>
      <c r="Q9" s="18"/>
      <c r="T9" s="3"/>
      <c r="U9" s="3"/>
      <c r="V9" s="3"/>
      <c r="W9" s="3"/>
      <c r="X9" s="3"/>
    </row>
    <row r="10" spans="1:27" x14ac:dyDescent="0.35">
      <c r="A10" t="s">
        <v>94</v>
      </c>
      <c r="B10">
        <v>2.1</v>
      </c>
      <c r="C10" s="2" t="str">
        <f>VLOOKUP(A10,'RACI Deliverables'!$C$7:$D$44,2,FALSE)</f>
        <v>Cover Page</v>
      </c>
      <c r="D10" s="5" t="s">
        <v>178</v>
      </c>
      <c r="E10" s="5" t="s">
        <v>176</v>
      </c>
      <c r="F10" s="10" t="str">
        <f>IF(VLOOKUP(A10,'RACI Deliverables'!$C$7:$K$44,4,FALSE)="","",VLOOKUP(A10,'RACI Deliverables'!$C$7:$K$44,4,FALSE))</f>
        <v/>
      </c>
      <c r="G10" s="10" t="str">
        <f>IF(VLOOKUP(A10,'RACI Deliverables'!$C$7:$K$44,5,FALSE)="","",VLOOKUP(A10,'RACI Deliverables'!$C$7:$K$44,5,FALSE))</f>
        <v/>
      </c>
      <c r="H10" s="10" t="str">
        <f>IF(VLOOKUP(A10,'RACI Deliverables'!$C$7:$K$44,6,FALSE)="","",VLOOKUP(A10,'RACI Deliverables'!$C$7:$K$44,6,FALSE))</f>
        <v>R</v>
      </c>
      <c r="I10" s="10" t="str">
        <f>IF(VLOOKUP(A10,'RACI Deliverables'!$C$7:$K$44,7,FALSE)="","",VLOOKUP(A10,'RACI Deliverables'!$C$7:$K$44,7,FALSE))</f>
        <v>A</v>
      </c>
      <c r="J10" s="10" t="str">
        <f>IF(VLOOKUP(A10,'RACI Deliverables'!$C$7:$K$44,8,FALSE)="","",VLOOKUP(A10,'RACI Deliverables'!$C$7:$K$44,8,FALSE))</f>
        <v/>
      </c>
      <c r="K10" s="10" t="str">
        <f>IF(VLOOKUP(A10,'RACI Deliverables'!$C$7:$K$44,9,FALSE)="","",VLOOKUP(A10,'RACI Deliverables'!$C$7:$K$44,9,FALSE))</f>
        <v/>
      </c>
      <c r="L10" s="25">
        <f>VLOOKUP(A10,'RACI Deliverables'!$C$7:$O$44,11,FALSE)</f>
        <v>44645</v>
      </c>
      <c r="M10" s="25">
        <f>VLOOKUP(A10,'RACI Deliverables'!$C$7:$O$44,12,FALSE)</f>
        <v>44646</v>
      </c>
      <c r="N10">
        <f t="shared" ref="N10:N150" si="0">M10-L10</f>
        <v>1</v>
      </c>
      <c r="O10" s="46" t="e">
        <f>SUMIF(#REF!,'RACI Tasks'!B10,#REF!)</f>
        <v>#REF!</v>
      </c>
      <c r="P10" s="5"/>
      <c r="Q10" s="18"/>
      <c r="R10" s="21"/>
      <c r="S10" s="21"/>
      <c r="T10" s="3" t="s">
        <v>93</v>
      </c>
      <c r="U10" s="3" t="s">
        <v>96</v>
      </c>
      <c r="V10" s="3" t="s">
        <v>96</v>
      </c>
      <c r="W10" s="3"/>
      <c r="X10" s="3"/>
    </row>
    <row r="11" spans="1:27" x14ac:dyDescent="0.35">
      <c r="A11" t="s">
        <v>94</v>
      </c>
      <c r="B11">
        <v>2.2000000000000002</v>
      </c>
      <c r="C11" s="2" t="str">
        <f>VLOOKUP(A11,'RACI Deliverables'!$C$7:$D$44,2,FALSE)</f>
        <v>Cover Page</v>
      </c>
      <c r="D11" s="5" t="s">
        <v>178</v>
      </c>
      <c r="E11" s="5" t="s">
        <v>177</v>
      </c>
      <c r="F11" s="10" t="str">
        <f>IF(VLOOKUP(A11,'RACI Deliverables'!$C$7:$K$44,4,FALSE)="","",VLOOKUP(A11,'RACI Deliverables'!$C$7:$K$44,4,FALSE))</f>
        <v/>
      </c>
      <c r="G11" s="10" t="str">
        <f>IF(VLOOKUP(A11,'RACI Deliverables'!$C$7:$K$44,5,FALSE)="","",VLOOKUP(A11,'RACI Deliverables'!$C$7:$K$44,5,FALSE))</f>
        <v/>
      </c>
      <c r="H11" s="10" t="str">
        <f>IF(VLOOKUP(A11,'RACI Deliverables'!$C$7:$K$44,6,FALSE)="","",VLOOKUP(A11,'RACI Deliverables'!$C$7:$K$44,6,FALSE))</f>
        <v>R</v>
      </c>
      <c r="I11" s="10" t="str">
        <f>IF(VLOOKUP(A11,'RACI Deliverables'!$C$7:$K$44,7,FALSE)="","",VLOOKUP(A11,'RACI Deliverables'!$C$7:$K$44,7,FALSE))</f>
        <v>A</v>
      </c>
      <c r="J11" s="10" t="str">
        <f>IF(VLOOKUP(A11,'RACI Deliverables'!$C$7:$K$44,8,FALSE)="","",VLOOKUP(A11,'RACI Deliverables'!$C$7:$K$44,8,FALSE))</f>
        <v/>
      </c>
      <c r="K11" s="10" t="str">
        <f>IF(VLOOKUP(A11,'RACI Deliverables'!$C$7:$K$44,9,FALSE)="","",VLOOKUP(A11,'RACI Deliverables'!$C$7:$K$44,9,FALSE))</f>
        <v/>
      </c>
      <c r="L11" s="25">
        <f>VLOOKUP(A11,'RACI Deliverables'!$C$7:$O$44,11,FALSE)</f>
        <v>44645</v>
      </c>
      <c r="M11" s="25">
        <f>VLOOKUP(A11,'RACI Deliverables'!$C$7:$O$44,12,FALSE)</f>
        <v>44646</v>
      </c>
      <c r="N11">
        <f t="shared" si="0"/>
        <v>1</v>
      </c>
      <c r="O11" s="46" t="e">
        <f>SUMIF(#REF!,'RACI Tasks'!B11,#REF!)</f>
        <v>#REF!</v>
      </c>
      <c r="P11" s="5"/>
      <c r="Q11" s="18"/>
      <c r="R11" s="21"/>
      <c r="S11" s="21"/>
      <c r="T11" s="10"/>
      <c r="U11" s="10"/>
      <c r="V11" s="10"/>
      <c r="W11" s="10"/>
      <c r="X11" s="10"/>
    </row>
    <row r="12" spans="1:27" x14ac:dyDescent="0.35">
      <c r="A12" t="s">
        <v>96</v>
      </c>
      <c r="B12">
        <v>3.1</v>
      </c>
      <c r="C12" s="2" t="str">
        <f>VLOOKUP(A12,'RACI Deliverables'!$C$7:$D$44,2,FALSE)</f>
        <v>Page Headers, Footers and Numbering</v>
      </c>
      <c r="D12" s="5" t="s">
        <v>179</v>
      </c>
      <c r="E12" s="5" t="s">
        <v>176</v>
      </c>
      <c r="F12" s="10" t="str">
        <f>IF(VLOOKUP(A12,'RACI Deliverables'!$C$7:$K$44,4,FALSE)="","",VLOOKUP(A12,'RACI Deliverables'!$C$7:$K$44,4,FALSE))</f>
        <v>A</v>
      </c>
      <c r="G12" s="10" t="str">
        <f>IF(VLOOKUP(A12,'RACI Deliverables'!$C$7:$K$44,5,FALSE)="","",VLOOKUP(A12,'RACI Deliverables'!$C$7:$K$44,5,FALSE))</f>
        <v>R</v>
      </c>
      <c r="H12" s="10" t="str">
        <f>IF(VLOOKUP(A12,'RACI Deliverables'!$C$7:$K$44,6,FALSE)="","",VLOOKUP(A12,'RACI Deliverables'!$C$7:$K$44,6,FALSE))</f>
        <v/>
      </c>
      <c r="I12" s="10" t="str">
        <f>IF(VLOOKUP(A12,'RACI Deliverables'!$C$7:$K$44,7,FALSE)="","",VLOOKUP(A12,'RACI Deliverables'!$C$7:$K$44,7,FALSE))</f>
        <v/>
      </c>
      <c r="J12" s="10" t="str">
        <f>IF(VLOOKUP(A12,'RACI Deliverables'!$C$7:$K$44,8,FALSE)="","",VLOOKUP(A12,'RACI Deliverables'!$C$7:$K$44,8,FALSE))</f>
        <v/>
      </c>
      <c r="K12" s="10" t="str">
        <f>IF(VLOOKUP(A12,'RACI Deliverables'!$C$7:$K$44,9,FALSE)="","",VLOOKUP(A12,'RACI Deliverables'!$C$7:$K$44,9,FALSE))</f>
        <v/>
      </c>
      <c r="L12" s="25">
        <f>VLOOKUP(A12,'RACI Deliverables'!$C$7:$O$44,11,FALSE)</f>
        <v>44645</v>
      </c>
      <c r="M12" s="25">
        <f>VLOOKUP(A12,'RACI Deliverables'!$C$7:$O$44,12,FALSE)</f>
        <v>44646</v>
      </c>
      <c r="N12">
        <f t="shared" si="0"/>
        <v>1</v>
      </c>
      <c r="O12" s="46" t="e">
        <f>SUMIF(#REF!,'RACI Tasks'!B12,#REF!)</f>
        <v>#REF!</v>
      </c>
      <c r="P12" s="5"/>
      <c r="Q12" s="18"/>
      <c r="R12" s="21"/>
      <c r="S12" s="21"/>
      <c r="T12" s="10"/>
      <c r="U12" s="10"/>
      <c r="V12" s="10"/>
      <c r="W12" s="10"/>
      <c r="X12" s="10"/>
    </row>
    <row r="13" spans="1:27" x14ac:dyDescent="0.35">
      <c r="A13" t="s">
        <v>96</v>
      </c>
      <c r="B13">
        <v>3.2</v>
      </c>
      <c r="C13" s="2" t="str">
        <f>VLOOKUP(A13,'RACI Deliverables'!$C$7:$D$44,2,FALSE)</f>
        <v>Page Headers, Footers and Numbering</v>
      </c>
      <c r="D13" s="5" t="s">
        <v>180</v>
      </c>
      <c r="E13" s="5" t="s">
        <v>177</v>
      </c>
      <c r="F13" s="10" t="str">
        <f>IF(VLOOKUP(A13,'RACI Deliverables'!$C$7:$K$44,4,FALSE)="","",VLOOKUP(A13,'RACI Deliverables'!$C$7:$K$44,4,FALSE))</f>
        <v>A</v>
      </c>
      <c r="G13" s="10" t="str">
        <f>IF(VLOOKUP(A13,'RACI Deliverables'!$C$7:$K$44,5,FALSE)="","",VLOOKUP(A13,'RACI Deliverables'!$C$7:$K$44,5,FALSE))</f>
        <v>R</v>
      </c>
      <c r="H13" s="10" t="str">
        <f>IF(VLOOKUP(A13,'RACI Deliverables'!$C$7:$K$44,6,FALSE)="","",VLOOKUP(A13,'RACI Deliverables'!$C$7:$K$44,6,FALSE))</f>
        <v/>
      </c>
      <c r="I13" s="10" t="str">
        <f>IF(VLOOKUP(A13,'RACI Deliverables'!$C$7:$K$44,7,FALSE)="","",VLOOKUP(A13,'RACI Deliverables'!$C$7:$K$44,7,FALSE))</f>
        <v/>
      </c>
      <c r="J13" s="10" t="str">
        <f>IF(VLOOKUP(A13,'RACI Deliverables'!$C$7:$K$44,8,FALSE)="","",VLOOKUP(A13,'RACI Deliverables'!$C$7:$K$44,8,FALSE))</f>
        <v/>
      </c>
      <c r="K13" s="10" t="str">
        <f>IF(VLOOKUP(A13,'RACI Deliverables'!$C$7:$K$44,9,FALSE)="","",VLOOKUP(A13,'RACI Deliverables'!$C$7:$K$44,9,FALSE))</f>
        <v/>
      </c>
      <c r="L13" s="25">
        <f>VLOOKUP(A13,'RACI Deliverables'!$C$7:$O$44,11,FALSE)</f>
        <v>44645</v>
      </c>
      <c r="M13" s="25">
        <f>VLOOKUP(A13,'RACI Deliverables'!$C$7:$O$44,12,FALSE)</f>
        <v>44646</v>
      </c>
      <c r="N13">
        <f t="shared" si="0"/>
        <v>1</v>
      </c>
      <c r="O13" s="46" t="e">
        <f>SUMIF(#REF!,'RACI Tasks'!B13,#REF!)</f>
        <v>#REF!</v>
      </c>
      <c r="P13" s="5"/>
      <c r="Q13" s="18"/>
      <c r="T13" s="10"/>
      <c r="U13" s="10"/>
      <c r="V13" s="10"/>
      <c r="W13" s="10"/>
      <c r="X13" s="10"/>
    </row>
    <row r="14" spans="1:27" x14ac:dyDescent="0.35">
      <c r="A14" t="s">
        <v>98</v>
      </c>
      <c r="B14">
        <v>4.0999999999999996</v>
      </c>
      <c r="C14" s="2" t="str">
        <f>VLOOKUP(A14,'RACI Deliverables'!$C$7:$D$44,2,FALSE)</f>
        <v>TOC</v>
      </c>
      <c r="D14" s="5" t="s">
        <v>181</v>
      </c>
      <c r="E14" s="5" t="s">
        <v>182</v>
      </c>
      <c r="F14" s="10" t="str">
        <f>IF(VLOOKUP(A14,'RACI Deliverables'!$C$7:$K$44,4,FALSE)="","",VLOOKUP(A14,'RACI Deliverables'!$C$7:$K$44,4,FALSE))</f>
        <v/>
      </c>
      <c r="G14" s="10" t="str">
        <f>IF(VLOOKUP(A14,'RACI Deliverables'!$C$7:$K$44,5,FALSE)="","",VLOOKUP(A14,'RACI Deliverables'!$C$7:$K$44,5,FALSE))</f>
        <v/>
      </c>
      <c r="H14" s="10" t="str">
        <f>IF(VLOOKUP(A14,'RACI Deliverables'!$C$7:$K$44,6,FALSE)="","",VLOOKUP(A14,'RACI Deliverables'!$C$7:$K$44,6,FALSE))</f>
        <v/>
      </c>
      <c r="I14" s="10" t="str">
        <f>IF(VLOOKUP(A14,'RACI Deliverables'!$C$7:$K$44,7,FALSE)="","",VLOOKUP(A14,'RACI Deliverables'!$C$7:$K$44,7,FALSE))</f>
        <v>R</v>
      </c>
      <c r="J14" s="10" t="str">
        <f>IF(VLOOKUP(A14,'RACI Deliverables'!$C$7:$K$44,8,FALSE)="","",VLOOKUP(A14,'RACI Deliverables'!$C$7:$K$44,8,FALSE))</f>
        <v>A</v>
      </c>
      <c r="K14" s="10" t="str">
        <f>IF(VLOOKUP(A14,'RACI Deliverables'!$C$7:$K$44,9,FALSE)="","",VLOOKUP(A14,'RACI Deliverables'!$C$7:$K$44,9,FALSE))</f>
        <v/>
      </c>
      <c r="L14" s="25">
        <f>VLOOKUP(A14,'RACI Deliverables'!$C$7:$O$44,11,FALSE)</f>
        <v>44645</v>
      </c>
      <c r="M14" s="25">
        <f>VLOOKUP(A14,'RACI Deliverables'!$C$7:$O$44,12,FALSE)</f>
        <v>44646</v>
      </c>
      <c r="N14">
        <f t="shared" si="0"/>
        <v>1</v>
      </c>
      <c r="O14" s="46" t="e">
        <f>SUMIF(#REF!,'RACI Tasks'!B14,#REF!)</f>
        <v>#REF!</v>
      </c>
      <c r="P14" s="5"/>
      <c r="Q14" s="18"/>
      <c r="T14" s="10"/>
      <c r="U14" s="10"/>
      <c r="V14" s="10"/>
      <c r="W14" s="10"/>
      <c r="X14" s="10"/>
    </row>
    <row r="15" spans="1:27" ht="29" x14ac:dyDescent="0.35">
      <c r="A15" t="s">
        <v>100</v>
      </c>
      <c r="B15">
        <v>5.0999999999999996</v>
      </c>
      <c r="C15" s="2" t="str">
        <f>VLOOKUP(A15,'RACI Deliverables'!$C$7:$D$44,2,FALSE)</f>
        <v>Document History</v>
      </c>
      <c r="D15" s="2" t="s">
        <v>337</v>
      </c>
      <c r="E15" s="5" t="s">
        <v>184</v>
      </c>
      <c r="F15" s="10" t="str">
        <f>IF(VLOOKUP(A15,'RACI Deliverables'!$C$7:$K$44,4,FALSE)="","",VLOOKUP(A15,'RACI Deliverables'!$C$7:$K$44,4,FALSE))</f>
        <v/>
      </c>
      <c r="G15" s="10" t="str">
        <f>IF(VLOOKUP(A15,'RACI Deliverables'!$C$7:$K$44,5,FALSE)="","",VLOOKUP(A15,'RACI Deliverables'!$C$7:$K$44,5,FALSE))</f>
        <v/>
      </c>
      <c r="H15" s="10" t="str">
        <f>IF(VLOOKUP(A15,'RACI Deliverables'!$C$7:$K$44,6,FALSE)="","",VLOOKUP(A15,'RACI Deliverables'!$C$7:$K$44,6,FALSE))</f>
        <v/>
      </c>
      <c r="I15" s="10" t="str">
        <f>IF(VLOOKUP(A15,'RACI Deliverables'!$C$7:$K$44,7,FALSE)="","",VLOOKUP(A15,'RACI Deliverables'!$C$7:$K$44,7,FALSE))</f>
        <v/>
      </c>
      <c r="J15" s="10" t="str">
        <f>IF(VLOOKUP(A15,'RACI Deliverables'!$C$7:$K$44,8,FALSE)="","",VLOOKUP(A15,'RACI Deliverables'!$C$7:$K$44,8,FALSE))</f>
        <v>R</v>
      </c>
      <c r="K15" s="10" t="str">
        <f>IF(VLOOKUP(A15,'RACI Deliverables'!$C$7:$K$44,9,FALSE)="","",VLOOKUP(A15,'RACI Deliverables'!$C$7:$K$44,9,FALSE))</f>
        <v>A</v>
      </c>
      <c r="L15" s="25">
        <f>VLOOKUP(A15,'RACI Deliverables'!$C$7:$O$44,11,FALSE)</f>
        <v>44651</v>
      </c>
      <c r="M15" s="25">
        <f>VLOOKUP(A15,'RACI Deliverables'!$C$7:$O$44,12,FALSE)</f>
        <v>44653</v>
      </c>
      <c r="N15">
        <f t="shared" si="0"/>
        <v>2</v>
      </c>
      <c r="O15" s="46" t="e">
        <f>SUMIF(#REF!,'RACI Tasks'!B15,#REF!)</f>
        <v>#REF!</v>
      </c>
      <c r="P15" s="5"/>
      <c r="Q15" s="18"/>
      <c r="T15" s="10"/>
      <c r="U15" s="10"/>
      <c r="V15" s="10"/>
      <c r="W15" s="10"/>
      <c r="X15" s="10"/>
    </row>
    <row r="16" spans="1:27" x14ac:dyDescent="0.35">
      <c r="A16" t="s">
        <v>100</v>
      </c>
      <c r="B16">
        <v>5.2</v>
      </c>
      <c r="C16" s="2" t="str">
        <f>VLOOKUP(A16,'RACI Deliverables'!$C$7:$D$44,2,FALSE)</f>
        <v>Document History</v>
      </c>
      <c r="D16" s="5" t="s">
        <v>338</v>
      </c>
      <c r="E16" s="5" t="s">
        <v>176</v>
      </c>
      <c r="F16" s="10" t="str">
        <f>IF(VLOOKUP(A16,'RACI Deliverables'!$C$7:$K$44,4,FALSE)="","",VLOOKUP(A16,'RACI Deliverables'!$C$7:$K$44,4,FALSE))</f>
        <v/>
      </c>
      <c r="G16" s="10" t="str">
        <f>IF(VLOOKUP(A16,'RACI Deliverables'!$C$7:$K$44,5,FALSE)="","",VLOOKUP(A16,'RACI Deliverables'!$C$7:$K$44,5,FALSE))</f>
        <v/>
      </c>
      <c r="H16" s="10" t="str">
        <f>IF(VLOOKUP(A16,'RACI Deliverables'!$C$7:$K$44,6,FALSE)="","",VLOOKUP(A16,'RACI Deliverables'!$C$7:$K$44,6,FALSE))</f>
        <v/>
      </c>
      <c r="I16" s="10" t="str">
        <f>IF(VLOOKUP(A16,'RACI Deliverables'!$C$7:$K$44,7,FALSE)="","",VLOOKUP(A16,'RACI Deliverables'!$C$7:$K$44,7,FALSE))</f>
        <v/>
      </c>
      <c r="J16" s="10" t="str">
        <f>IF(VLOOKUP(A16,'RACI Deliverables'!$C$7:$K$44,8,FALSE)="","",VLOOKUP(A16,'RACI Deliverables'!$C$7:$K$44,8,FALSE))</f>
        <v>R</v>
      </c>
      <c r="K16" s="10" t="str">
        <f>IF(VLOOKUP(A16,'RACI Deliverables'!$C$7:$K$44,9,FALSE)="","",VLOOKUP(A16,'RACI Deliverables'!$C$7:$K$44,9,FALSE))</f>
        <v>A</v>
      </c>
      <c r="L16" s="25">
        <f>VLOOKUP(A16,'RACI Deliverables'!$C$7:$O$44,11,FALSE)</f>
        <v>44651</v>
      </c>
      <c r="M16" s="25">
        <f>VLOOKUP(A16,'RACI Deliverables'!$C$7:$O$44,12,FALSE)</f>
        <v>44653</v>
      </c>
      <c r="N16">
        <f t="shared" si="0"/>
        <v>2</v>
      </c>
      <c r="O16" s="46" t="e">
        <f>SUMIF(#REF!,'RACI Tasks'!B16,#REF!)</f>
        <v>#REF!</v>
      </c>
      <c r="P16" s="5"/>
      <c r="Q16" s="18"/>
      <c r="T16" s="10"/>
      <c r="U16" s="10"/>
      <c r="V16" s="10"/>
      <c r="W16" s="10"/>
      <c r="X16" s="10"/>
    </row>
    <row r="17" spans="1:24" x14ac:dyDescent="0.35">
      <c r="A17" t="s">
        <v>100</v>
      </c>
      <c r="B17">
        <v>5.3</v>
      </c>
      <c r="C17" s="2" t="str">
        <f>VLOOKUP(A17,'RACI Deliverables'!$C$7:$D$44,2,FALSE)</f>
        <v>Document History</v>
      </c>
      <c r="D17" s="5" t="s">
        <v>186</v>
      </c>
      <c r="E17" s="5" t="s">
        <v>182</v>
      </c>
      <c r="F17" s="10" t="str">
        <f>IF(VLOOKUP(A17,'RACI Deliverables'!$C$7:$K$44,4,FALSE)="","",VLOOKUP(A17,'RACI Deliverables'!$C$7:$K$44,4,FALSE))</f>
        <v/>
      </c>
      <c r="G17" s="10" t="str">
        <f>IF(VLOOKUP(A17,'RACI Deliverables'!$C$7:$K$44,5,FALSE)="","",VLOOKUP(A17,'RACI Deliverables'!$C$7:$K$44,5,FALSE))</f>
        <v/>
      </c>
      <c r="H17" s="10" t="str">
        <f>IF(VLOOKUP(A17,'RACI Deliverables'!$C$7:$K$44,6,FALSE)="","",VLOOKUP(A17,'RACI Deliverables'!$C$7:$K$44,6,FALSE))</f>
        <v/>
      </c>
      <c r="I17" s="10" t="str">
        <f>IF(VLOOKUP(A17,'RACI Deliverables'!$C$7:$K$44,7,FALSE)="","",VLOOKUP(A17,'RACI Deliverables'!$C$7:$K$44,7,FALSE))</f>
        <v/>
      </c>
      <c r="J17" s="10" t="str">
        <f>IF(VLOOKUP(A17,'RACI Deliverables'!$C$7:$K$44,8,FALSE)="","",VLOOKUP(A17,'RACI Deliverables'!$C$7:$K$44,8,FALSE))</f>
        <v>R</v>
      </c>
      <c r="K17" s="10" t="str">
        <f>IF(VLOOKUP(A17,'RACI Deliverables'!$C$7:$K$44,9,FALSE)="","",VLOOKUP(A17,'RACI Deliverables'!$C$7:$K$44,9,FALSE))</f>
        <v>A</v>
      </c>
      <c r="L17" s="25">
        <f>VLOOKUP(A17,'RACI Deliverables'!$C$7:$O$44,11,FALSE)</f>
        <v>44651</v>
      </c>
      <c r="M17" s="25">
        <f>VLOOKUP(A17,'RACI Deliverables'!$C$7:$O$44,12,FALSE)</f>
        <v>44653</v>
      </c>
      <c r="N17">
        <f t="shared" si="0"/>
        <v>2</v>
      </c>
      <c r="O17" s="46" t="e">
        <f>SUMIF(#REF!,'RACI Tasks'!B17,#REF!)</f>
        <v>#REF!</v>
      </c>
      <c r="P17" s="5"/>
      <c r="Q17" s="18"/>
      <c r="T17" s="10"/>
      <c r="U17" s="10"/>
      <c r="V17" s="10"/>
      <c r="W17" s="10"/>
      <c r="X17" s="10"/>
    </row>
    <row r="18" spans="1:24" x14ac:dyDescent="0.35">
      <c r="A18" t="s">
        <v>102</v>
      </c>
      <c r="B18">
        <v>6.1</v>
      </c>
      <c r="C18" s="2" t="str">
        <f>VLOOKUP(A18,'RACI Deliverables'!$C$7:$D$44,2,FALSE)</f>
        <v>Executive Summary</v>
      </c>
      <c r="D18" s="5" t="s">
        <v>187</v>
      </c>
      <c r="E18" s="5" t="s">
        <v>176</v>
      </c>
      <c r="F18" s="10" t="str">
        <f>IF(VLOOKUP(A18,'RACI Deliverables'!$C$7:$K$44,4,FALSE)="","",VLOOKUP(A18,'RACI Deliverables'!$C$7:$K$44,4,FALSE))</f>
        <v/>
      </c>
      <c r="G18" s="10" t="str">
        <f>IF(VLOOKUP(A18,'RACI Deliverables'!$C$7:$K$44,5,FALSE)="","",VLOOKUP(A18,'RACI Deliverables'!$C$7:$K$44,5,FALSE))</f>
        <v/>
      </c>
      <c r="H18" s="10" t="str">
        <f>IF(VLOOKUP(A18,'RACI Deliverables'!$C$7:$K$44,6,FALSE)="","",VLOOKUP(A18,'RACI Deliverables'!$C$7:$K$44,6,FALSE))</f>
        <v>R</v>
      </c>
      <c r="I18" s="10" t="str">
        <f>IF(VLOOKUP(A18,'RACI Deliverables'!$C$7:$K$44,7,FALSE)="","",VLOOKUP(A18,'RACI Deliverables'!$C$7:$K$44,7,FALSE))</f>
        <v/>
      </c>
      <c r="J18" s="10" t="str">
        <f>IF(VLOOKUP(A18,'RACI Deliverables'!$C$7:$K$44,8,FALSE)="","",VLOOKUP(A18,'RACI Deliverables'!$C$7:$K$44,8,FALSE))</f>
        <v/>
      </c>
      <c r="K18" s="10" t="str">
        <f>IF(VLOOKUP(A18,'RACI Deliverables'!$C$7:$K$44,9,FALSE)="","",VLOOKUP(A18,'RACI Deliverables'!$C$7:$K$44,9,FALSE))</f>
        <v>A</v>
      </c>
      <c r="L18" s="25">
        <f>VLOOKUP(A18,'RACI Deliverables'!$C$7:$O$44,11,FALSE)</f>
        <v>44651</v>
      </c>
      <c r="M18" s="25">
        <f>VLOOKUP(A18,'RACI Deliverables'!$C$7:$O$44,12,FALSE)</f>
        <v>44653</v>
      </c>
      <c r="N18">
        <f t="shared" si="0"/>
        <v>2</v>
      </c>
      <c r="O18" s="46" t="e">
        <f>SUMIF(#REF!,'RACI Tasks'!B18,#REF!)</f>
        <v>#REF!</v>
      </c>
      <c r="P18" s="5"/>
      <c r="Q18" s="18"/>
      <c r="T18" s="10"/>
      <c r="U18" s="10"/>
      <c r="V18" s="10"/>
      <c r="W18" s="10"/>
      <c r="X18" s="10"/>
    </row>
    <row r="19" spans="1:24" x14ac:dyDescent="0.35">
      <c r="A19" t="s">
        <v>102</v>
      </c>
      <c r="B19">
        <v>6.2</v>
      </c>
      <c r="C19" s="2" t="str">
        <f>VLOOKUP(A19,'RACI Deliverables'!$C$7:$D$44,2,FALSE)</f>
        <v>Executive Summary</v>
      </c>
      <c r="D19" s="5" t="s">
        <v>339</v>
      </c>
      <c r="E19" s="5" t="s">
        <v>182</v>
      </c>
      <c r="F19" s="10" t="str">
        <f>IF(VLOOKUP(A19,'RACI Deliverables'!$C$7:$K$44,4,FALSE)="","",VLOOKUP(A19,'RACI Deliverables'!$C$7:$K$44,4,FALSE))</f>
        <v/>
      </c>
      <c r="G19" s="10" t="str">
        <f>IF(VLOOKUP(A19,'RACI Deliverables'!$C$7:$K$44,5,FALSE)="","",VLOOKUP(A19,'RACI Deliverables'!$C$7:$K$44,5,FALSE))</f>
        <v/>
      </c>
      <c r="H19" s="10" t="str">
        <f>IF(VLOOKUP(A19,'RACI Deliverables'!$C$7:$K$44,6,FALSE)="","",VLOOKUP(A19,'RACI Deliverables'!$C$7:$K$44,6,FALSE))</f>
        <v>R</v>
      </c>
      <c r="I19" s="10" t="str">
        <f>IF(VLOOKUP(A19,'RACI Deliverables'!$C$7:$K$44,7,FALSE)="","",VLOOKUP(A19,'RACI Deliverables'!$C$7:$K$44,7,FALSE))</f>
        <v/>
      </c>
      <c r="J19" s="10" t="str">
        <f>IF(VLOOKUP(A19,'RACI Deliverables'!$C$7:$K$44,8,FALSE)="","",VLOOKUP(A19,'RACI Deliverables'!$C$7:$K$44,8,FALSE))</f>
        <v/>
      </c>
      <c r="K19" s="10" t="str">
        <f>IF(VLOOKUP(A19,'RACI Deliverables'!$C$7:$K$44,9,FALSE)="","",VLOOKUP(A19,'RACI Deliverables'!$C$7:$K$44,9,FALSE))</f>
        <v>A</v>
      </c>
      <c r="L19" s="25">
        <f>VLOOKUP(A19,'RACI Deliverables'!$C$7:$O$44,11,FALSE)</f>
        <v>44651</v>
      </c>
      <c r="M19" s="25">
        <f>VLOOKUP(A19,'RACI Deliverables'!$C$7:$O$44,12,FALSE)</f>
        <v>44653</v>
      </c>
      <c r="N19">
        <f t="shared" si="0"/>
        <v>2</v>
      </c>
      <c r="O19" s="46" t="e">
        <f>SUMIF(#REF!,'RACI Tasks'!B19,#REF!)</f>
        <v>#REF!</v>
      </c>
      <c r="P19" s="5"/>
      <c r="Q19" s="18"/>
      <c r="T19" s="10"/>
      <c r="U19" s="10"/>
      <c r="V19" s="10"/>
      <c r="W19" s="10"/>
      <c r="X19" s="10"/>
    </row>
    <row r="20" spans="1:24" x14ac:dyDescent="0.35">
      <c r="A20" t="s">
        <v>104</v>
      </c>
      <c r="B20">
        <v>7.1</v>
      </c>
      <c r="C20" s="2" t="str">
        <f>VLOOKUP(A20,'RACI Deliverables'!$C$7:$D$44,2,FALSE)</f>
        <v>Assumptions</v>
      </c>
      <c r="D20" t="s">
        <v>189</v>
      </c>
      <c r="E20" t="s">
        <v>184</v>
      </c>
      <c r="F20" s="10" t="str">
        <f>IF(VLOOKUP(A20,'RACI Deliverables'!$C$7:$K$44,4,FALSE)="","",VLOOKUP(A20,'RACI Deliverables'!$C$7:$K$44,4,FALSE))</f>
        <v>R</v>
      </c>
      <c r="G20" s="10" t="str">
        <f>IF(VLOOKUP(A20,'RACI Deliverables'!$C$7:$K$44,5,FALSE)="","",VLOOKUP(A20,'RACI Deliverables'!$C$7:$K$44,5,FALSE))</f>
        <v/>
      </c>
      <c r="H20" s="10" t="str">
        <f>IF(VLOOKUP(A20,'RACI Deliverables'!$C$7:$K$44,6,FALSE)="","",VLOOKUP(A20,'RACI Deliverables'!$C$7:$K$44,6,FALSE))</f>
        <v/>
      </c>
      <c r="I20" s="10" t="str">
        <f>IF(VLOOKUP(A20,'RACI Deliverables'!$C$7:$K$44,7,FALSE)="","",VLOOKUP(A20,'RACI Deliverables'!$C$7:$K$44,7,FALSE))</f>
        <v>A</v>
      </c>
      <c r="J20" s="10" t="str">
        <f>IF(VLOOKUP(A20,'RACI Deliverables'!$C$7:$K$44,8,FALSE)="","",VLOOKUP(A20,'RACI Deliverables'!$C$7:$K$44,8,FALSE))</f>
        <v/>
      </c>
      <c r="K20" s="10" t="str">
        <f>IF(VLOOKUP(A20,'RACI Deliverables'!$C$7:$K$44,9,FALSE)="","",VLOOKUP(A20,'RACI Deliverables'!$C$7:$K$44,9,FALSE))</f>
        <v/>
      </c>
      <c r="L20" s="25">
        <f>VLOOKUP(A20,'RACI Deliverables'!$C$7:$O$44,11,FALSE)</f>
        <v>44651</v>
      </c>
      <c r="M20" s="25">
        <f>VLOOKUP(A20,'RACI Deliverables'!$C$7:$O$44,12,FALSE)</f>
        <v>44653</v>
      </c>
      <c r="N20">
        <f t="shared" si="0"/>
        <v>2</v>
      </c>
      <c r="O20" s="46" t="e">
        <f>SUMIF(#REF!,'RACI Tasks'!B20,#REF!)</f>
        <v>#REF!</v>
      </c>
      <c r="P20" s="5"/>
      <c r="Q20" s="18"/>
      <c r="T20" s="10"/>
      <c r="U20" s="10"/>
      <c r="V20" s="10"/>
      <c r="W20" s="10"/>
      <c r="X20" s="10"/>
    </row>
    <row r="21" spans="1:24" x14ac:dyDescent="0.35">
      <c r="A21" t="s">
        <v>104</v>
      </c>
      <c r="B21">
        <v>7.2</v>
      </c>
      <c r="C21" s="2" t="str">
        <f>VLOOKUP(A21,'RACI Deliverables'!$C$7:$D$44,2,FALSE)</f>
        <v>Assumptions</v>
      </c>
      <c r="D21" t="s">
        <v>190</v>
      </c>
      <c r="E21" t="s">
        <v>176</v>
      </c>
      <c r="F21" s="10" t="str">
        <f>IF(VLOOKUP(A21,'RACI Deliverables'!$C$7:$K$44,4,FALSE)="","",VLOOKUP(A21,'RACI Deliverables'!$C$7:$K$44,4,FALSE))</f>
        <v>R</v>
      </c>
      <c r="G21" s="10" t="str">
        <f>IF(VLOOKUP(A21,'RACI Deliverables'!$C$7:$K$44,5,FALSE)="","",VLOOKUP(A21,'RACI Deliverables'!$C$7:$K$44,5,FALSE))</f>
        <v/>
      </c>
      <c r="H21" s="10" t="str">
        <f>IF(VLOOKUP(A21,'RACI Deliverables'!$C$7:$K$44,6,FALSE)="","",VLOOKUP(A21,'RACI Deliverables'!$C$7:$K$44,6,FALSE))</f>
        <v/>
      </c>
      <c r="I21" s="10" t="str">
        <f>IF(VLOOKUP(A21,'RACI Deliverables'!$C$7:$K$44,7,FALSE)="","",VLOOKUP(A21,'RACI Deliverables'!$C$7:$K$44,7,FALSE))</f>
        <v>A</v>
      </c>
      <c r="J21" s="10" t="str">
        <f>IF(VLOOKUP(A21,'RACI Deliverables'!$C$7:$K$44,8,FALSE)="","",VLOOKUP(A21,'RACI Deliverables'!$C$7:$K$44,8,FALSE))</f>
        <v/>
      </c>
      <c r="K21" s="10" t="str">
        <f>IF(VLOOKUP(A21,'RACI Deliverables'!$C$7:$K$44,9,FALSE)="","",VLOOKUP(A21,'RACI Deliverables'!$C$7:$K$44,9,FALSE))</f>
        <v/>
      </c>
      <c r="L21" s="25">
        <f>VLOOKUP(A21,'RACI Deliverables'!$C$7:$O$44,11,FALSE)</f>
        <v>44651</v>
      </c>
      <c r="M21" s="25">
        <f>VLOOKUP(A21,'RACI Deliverables'!$C$7:$O$44,12,FALSE)</f>
        <v>44653</v>
      </c>
      <c r="N21">
        <f t="shared" si="0"/>
        <v>2</v>
      </c>
      <c r="O21" s="46" t="e">
        <f>SUMIF(#REF!,'RACI Tasks'!B21,#REF!)</f>
        <v>#REF!</v>
      </c>
      <c r="P21" s="5"/>
      <c r="Q21" s="18"/>
    </row>
    <row r="22" spans="1:24" x14ac:dyDescent="0.35">
      <c r="A22" t="s">
        <v>104</v>
      </c>
      <c r="B22">
        <v>7.3</v>
      </c>
      <c r="C22" s="2" t="str">
        <f>VLOOKUP(A22,'RACI Deliverables'!$C$7:$D$44,2,FALSE)</f>
        <v>Assumptions</v>
      </c>
      <c r="D22" t="s">
        <v>191</v>
      </c>
      <c r="E22" t="s">
        <v>177</v>
      </c>
      <c r="F22" s="10" t="str">
        <f>IF(VLOOKUP(A22,'RACI Deliverables'!$C$7:$K$44,4,FALSE)="","",VLOOKUP(A22,'RACI Deliverables'!$C$7:$K$44,4,FALSE))</f>
        <v>R</v>
      </c>
      <c r="G22" s="10" t="str">
        <f>IF(VLOOKUP(A22,'RACI Deliverables'!$C$7:$K$44,5,FALSE)="","",VLOOKUP(A22,'RACI Deliverables'!$C$7:$K$44,5,FALSE))</f>
        <v/>
      </c>
      <c r="H22" s="10" t="str">
        <f>IF(VLOOKUP(A22,'RACI Deliverables'!$C$7:$K$44,6,FALSE)="","",VLOOKUP(A22,'RACI Deliverables'!$C$7:$K$44,6,FALSE))</f>
        <v/>
      </c>
      <c r="I22" s="10" t="str">
        <f>IF(VLOOKUP(A22,'RACI Deliverables'!$C$7:$K$44,7,FALSE)="","",VLOOKUP(A22,'RACI Deliverables'!$C$7:$K$44,7,FALSE))</f>
        <v>A</v>
      </c>
      <c r="J22" s="10" t="str">
        <f>IF(VLOOKUP(A22,'RACI Deliverables'!$C$7:$K$44,8,FALSE)="","",VLOOKUP(A22,'RACI Deliverables'!$C$7:$K$44,8,FALSE))</f>
        <v/>
      </c>
      <c r="K22" s="10" t="str">
        <f>IF(VLOOKUP(A22,'RACI Deliverables'!$C$7:$K$44,9,FALSE)="","",VLOOKUP(A22,'RACI Deliverables'!$C$7:$K$44,9,FALSE))</f>
        <v/>
      </c>
      <c r="L22" s="25">
        <f>VLOOKUP(A22,'RACI Deliverables'!$C$7:$O$44,11,FALSE)</f>
        <v>44651</v>
      </c>
      <c r="M22" s="25">
        <f>VLOOKUP(A22,'RACI Deliverables'!$C$7:$O$44,12,FALSE)</f>
        <v>44653</v>
      </c>
      <c r="N22">
        <f t="shared" si="0"/>
        <v>2</v>
      </c>
      <c r="O22" s="46" t="e">
        <f>SUMIF(#REF!,'RACI Tasks'!B22,#REF!)</f>
        <v>#REF!</v>
      </c>
      <c r="P22" s="5"/>
      <c r="Q22" s="18"/>
    </row>
    <row r="23" spans="1:24" x14ac:dyDescent="0.35">
      <c r="A23" t="s">
        <v>106</v>
      </c>
      <c r="B23">
        <v>8.1</v>
      </c>
      <c r="C23" s="2" t="str">
        <f>VLOOKUP(A23,'RACI Deliverables'!$C$7:$D$44,2,FALSE)</f>
        <v>Conclusions</v>
      </c>
      <c r="D23" t="s">
        <v>192</v>
      </c>
      <c r="E23" t="s">
        <v>176</v>
      </c>
      <c r="F23" s="10" t="str">
        <f>IF(VLOOKUP(A23,'RACI Deliverables'!$C$7:$K$44,4,FALSE)="","",VLOOKUP(A23,'RACI Deliverables'!$C$7:$K$44,4,FALSE))</f>
        <v/>
      </c>
      <c r="G23" s="10" t="str">
        <f>IF(VLOOKUP(A23,'RACI Deliverables'!$C$7:$K$44,5,FALSE)="","",VLOOKUP(A23,'RACI Deliverables'!$C$7:$K$44,5,FALSE))</f>
        <v>R</v>
      </c>
      <c r="H23" s="10" t="str">
        <f>IF(VLOOKUP(A23,'RACI Deliverables'!$C$7:$K$44,6,FALSE)="","",VLOOKUP(A23,'RACI Deliverables'!$C$7:$K$44,6,FALSE))</f>
        <v/>
      </c>
      <c r="I23" s="10" t="str">
        <f>IF(VLOOKUP(A23,'RACI Deliverables'!$C$7:$K$44,7,FALSE)="","",VLOOKUP(A23,'RACI Deliverables'!$C$7:$K$44,7,FALSE))</f>
        <v/>
      </c>
      <c r="J23" s="10" t="str">
        <f>IF(VLOOKUP(A23,'RACI Deliverables'!$C$7:$K$44,8,FALSE)="","",VLOOKUP(A23,'RACI Deliverables'!$C$7:$K$44,8,FALSE))</f>
        <v/>
      </c>
      <c r="K23" s="10" t="str">
        <f>IF(VLOOKUP(A23,'RACI Deliverables'!$C$7:$K$44,9,FALSE)="","",VLOOKUP(A23,'RACI Deliverables'!$C$7:$K$44,9,FALSE))</f>
        <v>A</v>
      </c>
      <c r="L23" s="25">
        <f>VLOOKUP(A23,'RACI Deliverables'!$C$7:$O$44,11,FALSE)</f>
        <v>44651</v>
      </c>
      <c r="M23" s="25">
        <f>VLOOKUP(A23,'RACI Deliverables'!$C$7:$O$44,12,FALSE)</f>
        <v>44653</v>
      </c>
      <c r="N23">
        <f t="shared" si="0"/>
        <v>2</v>
      </c>
      <c r="O23" s="46" t="e">
        <f>SUMIF(#REF!,'RACI Tasks'!B23,#REF!)</f>
        <v>#REF!</v>
      </c>
      <c r="P23" s="5"/>
      <c r="Q23" s="18"/>
    </row>
    <row r="24" spans="1:24" x14ac:dyDescent="0.35">
      <c r="A24" t="s">
        <v>106</v>
      </c>
      <c r="B24">
        <v>8.1999999999999993</v>
      </c>
      <c r="C24" s="2" t="str">
        <f>VLOOKUP(A24,'RACI Deliverables'!$C$7:$D$44,2,FALSE)</f>
        <v>Conclusions</v>
      </c>
      <c r="D24" t="s">
        <v>193</v>
      </c>
      <c r="E24" t="s">
        <v>182</v>
      </c>
      <c r="F24" s="10" t="str">
        <f>IF(VLOOKUP(A24,'RACI Deliverables'!$C$7:$K$44,4,FALSE)="","",VLOOKUP(A24,'RACI Deliverables'!$C$7:$K$44,4,FALSE))</f>
        <v/>
      </c>
      <c r="G24" s="10" t="str">
        <f>IF(VLOOKUP(A24,'RACI Deliverables'!$C$7:$K$44,5,FALSE)="","",VLOOKUP(A24,'RACI Deliverables'!$C$7:$K$44,5,FALSE))</f>
        <v>R</v>
      </c>
      <c r="H24" s="10" t="str">
        <f>IF(VLOOKUP(A24,'RACI Deliverables'!$C$7:$K$44,6,FALSE)="","",VLOOKUP(A24,'RACI Deliverables'!$C$7:$K$44,6,FALSE))</f>
        <v/>
      </c>
      <c r="I24" s="10" t="str">
        <f>IF(VLOOKUP(A24,'RACI Deliverables'!$C$7:$K$44,7,FALSE)="","",VLOOKUP(A24,'RACI Deliverables'!$C$7:$K$44,7,FALSE))</f>
        <v/>
      </c>
      <c r="J24" s="10" t="str">
        <f>IF(VLOOKUP(A24,'RACI Deliverables'!$C$7:$K$44,8,FALSE)="","",VLOOKUP(A24,'RACI Deliverables'!$C$7:$K$44,8,FALSE))</f>
        <v/>
      </c>
      <c r="K24" s="10" t="str">
        <f>IF(VLOOKUP(A24,'RACI Deliverables'!$C$7:$K$44,9,FALSE)="","",VLOOKUP(A24,'RACI Deliverables'!$C$7:$K$44,9,FALSE))</f>
        <v>A</v>
      </c>
      <c r="L24" s="25">
        <f>VLOOKUP(A24,'RACI Deliverables'!$C$7:$O$44,11,FALSE)</f>
        <v>44651</v>
      </c>
      <c r="M24" s="25">
        <f>VLOOKUP(A24,'RACI Deliverables'!$C$7:$O$44,12,FALSE)</f>
        <v>44653</v>
      </c>
      <c r="N24">
        <f t="shared" si="0"/>
        <v>2</v>
      </c>
      <c r="O24" s="46" t="e">
        <f>SUMIF(#REF!,'RACI Tasks'!B24,#REF!)</f>
        <v>#REF!</v>
      </c>
      <c r="P24" s="5"/>
      <c r="Q24" s="18"/>
    </row>
    <row r="25" spans="1:24" x14ac:dyDescent="0.35">
      <c r="A25" t="s">
        <v>108</v>
      </c>
      <c r="B25">
        <v>9.1</v>
      </c>
      <c r="C25" s="2" t="str">
        <f>VLOOKUP(A25,'RACI Deliverables'!$C$7:$D$44,2,FALSE)</f>
        <v>Background and overview of client</v>
      </c>
      <c r="D25" t="s">
        <v>194</v>
      </c>
      <c r="E25" t="s">
        <v>176</v>
      </c>
      <c r="F25" s="10" t="str">
        <f>IF(VLOOKUP(A25,'RACI Deliverables'!$C$7:$K$44,4,FALSE)="","",VLOOKUP(A25,'RACI Deliverables'!$C$7:$K$44,4,FALSE))</f>
        <v>A</v>
      </c>
      <c r="G25" s="10" t="str">
        <f>IF(VLOOKUP(A25,'RACI Deliverables'!$C$7:$K$44,5,FALSE)="","",VLOOKUP(A25,'RACI Deliverables'!$C$7:$K$44,5,FALSE))</f>
        <v/>
      </c>
      <c r="H25" s="10" t="str">
        <f>IF(VLOOKUP(A25,'RACI Deliverables'!$C$7:$K$44,6,FALSE)="","",VLOOKUP(A25,'RACI Deliverables'!$C$7:$K$44,6,FALSE))</f>
        <v>R</v>
      </c>
      <c r="I25" s="10" t="str">
        <f>IF(VLOOKUP(A25,'RACI Deliverables'!$C$7:$K$44,7,FALSE)="","",VLOOKUP(A25,'RACI Deliverables'!$C$7:$K$44,7,FALSE))</f>
        <v/>
      </c>
      <c r="J25" s="10" t="str">
        <f>IF(VLOOKUP(A25,'RACI Deliverables'!$C$7:$K$44,8,FALSE)="","",VLOOKUP(A25,'RACI Deliverables'!$C$7:$K$44,8,FALSE))</f>
        <v/>
      </c>
      <c r="K25" s="10" t="str">
        <f>IF(VLOOKUP(A25,'RACI Deliverables'!$C$7:$K$44,9,FALSE)="","",VLOOKUP(A25,'RACI Deliverables'!$C$7:$K$44,9,FALSE))</f>
        <v/>
      </c>
      <c r="L25" s="25">
        <f>VLOOKUP(A25,'RACI Deliverables'!$C$7:$O$44,11,FALSE)</f>
        <v>44651</v>
      </c>
      <c r="M25" s="25">
        <f>VLOOKUP(A25,'RACI Deliverables'!$C$7:$O$44,12,FALSE)</f>
        <v>44653</v>
      </c>
      <c r="N25">
        <f t="shared" si="0"/>
        <v>2</v>
      </c>
      <c r="O25" s="46" t="e">
        <f>SUMIF(#REF!,'RACI Tasks'!B25,#REF!)</f>
        <v>#REF!</v>
      </c>
      <c r="P25" s="5"/>
      <c r="Q25" s="18"/>
    </row>
    <row r="26" spans="1:24" x14ac:dyDescent="0.35">
      <c r="A26" t="s">
        <v>108</v>
      </c>
      <c r="B26">
        <v>9.1999999999999993</v>
      </c>
      <c r="C26" s="2" t="str">
        <f>VLOOKUP(A26,'RACI Deliverables'!$C$7:$D$44,2,FALSE)</f>
        <v>Background and overview of client</v>
      </c>
      <c r="D26" t="s">
        <v>195</v>
      </c>
      <c r="E26" t="s">
        <v>182</v>
      </c>
      <c r="F26" s="10" t="str">
        <f>IF(VLOOKUP(A26,'RACI Deliverables'!$C$7:$K$44,4,FALSE)="","",VLOOKUP(A26,'RACI Deliverables'!$C$7:$K$44,4,FALSE))</f>
        <v>A</v>
      </c>
      <c r="G26" s="10" t="str">
        <f>IF(VLOOKUP(A26,'RACI Deliverables'!$C$7:$K$44,5,FALSE)="","",VLOOKUP(A26,'RACI Deliverables'!$C$7:$K$44,5,FALSE))</f>
        <v/>
      </c>
      <c r="H26" s="10" t="str">
        <f>IF(VLOOKUP(A26,'RACI Deliverables'!$C$7:$K$44,6,FALSE)="","",VLOOKUP(A26,'RACI Deliverables'!$C$7:$K$44,6,FALSE))</f>
        <v>R</v>
      </c>
      <c r="I26" s="10" t="str">
        <f>IF(VLOOKUP(A26,'RACI Deliverables'!$C$7:$K$44,7,FALSE)="","",VLOOKUP(A26,'RACI Deliverables'!$C$7:$K$44,7,FALSE))</f>
        <v/>
      </c>
      <c r="J26" s="10" t="str">
        <f>IF(VLOOKUP(A26,'RACI Deliverables'!$C$7:$K$44,8,FALSE)="","",VLOOKUP(A26,'RACI Deliverables'!$C$7:$K$44,8,FALSE))</f>
        <v/>
      </c>
      <c r="K26" s="10" t="str">
        <f>IF(VLOOKUP(A26,'RACI Deliverables'!$C$7:$K$44,9,FALSE)="","",VLOOKUP(A26,'RACI Deliverables'!$C$7:$K$44,9,FALSE))</f>
        <v/>
      </c>
      <c r="L26" s="25">
        <f>VLOOKUP(A26,'RACI Deliverables'!$C$7:$O$44,11,FALSE)</f>
        <v>44651</v>
      </c>
      <c r="M26" s="25">
        <f>VLOOKUP(A26,'RACI Deliverables'!$C$7:$O$44,12,FALSE)</f>
        <v>44653</v>
      </c>
      <c r="N26">
        <f t="shared" si="0"/>
        <v>2</v>
      </c>
      <c r="O26" s="46" t="e">
        <f>SUMIF(#REF!,'RACI Tasks'!B26,#REF!)</f>
        <v>#REF!</v>
      </c>
      <c r="P26" s="5"/>
      <c r="Q26" s="18"/>
    </row>
    <row r="27" spans="1:24" ht="29" x14ac:dyDescent="0.35">
      <c r="A27" t="s">
        <v>110</v>
      </c>
      <c r="B27">
        <v>10.1</v>
      </c>
      <c r="C27" s="2" t="str">
        <f>VLOOKUP(A27,'RACI Deliverables'!$C$7:$D$44,2,FALSE)</f>
        <v>Requests for Information with NDA (included as an Appendix)</v>
      </c>
      <c r="D27" t="s">
        <v>196</v>
      </c>
      <c r="E27" t="s">
        <v>176</v>
      </c>
      <c r="F27" s="10" t="str">
        <f>IF(VLOOKUP(A27,'RACI Deliverables'!$C$7:$K$44,4,FALSE)="","",VLOOKUP(A27,'RACI Deliverables'!$C$7:$K$44,4,FALSE))</f>
        <v>R</v>
      </c>
      <c r="G27" s="10" t="str">
        <f>IF(VLOOKUP(A27,'RACI Deliverables'!$C$7:$K$44,5,FALSE)="","",VLOOKUP(A27,'RACI Deliverables'!$C$7:$K$44,5,FALSE))</f>
        <v>R</v>
      </c>
      <c r="H27" s="10" t="str">
        <f>IF(VLOOKUP(A27,'RACI Deliverables'!$C$7:$K$44,6,FALSE)="","",VLOOKUP(A27,'RACI Deliverables'!$C$7:$K$44,6,FALSE))</f>
        <v>R</v>
      </c>
      <c r="I27" s="10" t="str">
        <f>IF(VLOOKUP(A27,'RACI Deliverables'!$C$7:$K$44,7,FALSE)="","",VLOOKUP(A27,'RACI Deliverables'!$C$7:$K$44,7,FALSE))</f>
        <v>R</v>
      </c>
      <c r="J27" s="10" t="str">
        <f>IF(VLOOKUP(A27,'RACI Deliverables'!$C$7:$K$44,8,FALSE)="","",VLOOKUP(A27,'RACI Deliverables'!$C$7:$K$44,8,FALSE))</f>
        <v>R</v>
      </c>
      <c r="K27" s="10" t="str">
        <f>IF(VLOOKUP(A27,'RACI Deliverables'!$C$7:$K$44,9,FALSE)="","",VLOOKUP(A27,'RACI Deliverables'!$C$7:$K$44,9,FALSE))</f>
        <v>R</v>
      </c>
      <c r="L27" s="25">
        <f>VLOOKUP(A27,'RACI Deliverables'!$C$7:$O$44,11,FALSE)</f>
        <v>44651</v>
      </c>
      <c r="M27" s="25">
        <f>VLOOKUP(A27,'RACI Deliverables'!$C$7:$O$44,12,FALSE)</f>
        <v>44653</v>
      </c>
      <c r="N27">
        <f t="shared" si="0"/>
        <v>2</v>
      </c>
      <c r="O27" s="46" t="e">
        <f>SUMIF(#REF!,'RACI Tasks'!B27,#REF!)</f>
        <v>#REF!</v>
      </c>
      <c r="P27" s="7"/>
      <c r="Q27" s="18"/>
    </row>
    <row r="28" spans="1:24" ht="29" x14ac:dyDescent="0.35">
      <c r="A28" t="s">
        <v>110</v>
      </c>
      <c r="B28">
        <v>10.199999999999999</v>
      </c>
      <c r="C28" s="2" t="str">
        <f>VLOOKUP(A28,'RACI Deliverables'!$C$7:$D$44,2,FALSE)</f>
        <v>Requests for Information with NDA (included as an Appendix)</v>
      </c>
      <c r="D28" t="s">
        <v>197</v>
      </c>
      <c r="E28" t="s">
        <v>184</v>
      </c>
      <c r="F28" s="10" t="str">
        <f>IF(VLOOKUP(A28,'RACI Deliverables'!$C$7:$K$44,4,FALSE)="","",VLOOKUP(A28,'RACI Deliverables'!$C$7:$K$44,4,FALSE))</f>
        <v>R</v>
      </c>
      <c r="G28" s="10" t="str">
        <f>IF(VLOOKUP(A28,'RACI Deliverables'!$C$7:$K$44,5,FALSE)="","",VLOOKUP(A28,'RACI Deliverables'!$C$7:$K$44,5,FALSE))</f>
        <v>R</v>
      </c>
      <c r="H28" s="10" t="str">
        <f>IF(VLOOKUP(A28,'RACI Deliverables'!$C$7:$K$44,6,FALSE)="","",VLOOKUP(A28,'RACI Deliverables'!$C$7:$K$44,6,FALSE))</f>
        <v>R</v>
      </c>
      <c r="I28" s="10" t="str">
        <f>IF(VLOOKUP(A28,'RACI Deliverables'!$C$7:$K$44,7,FALSE)="","",VLOOKUP(A28,'RACI Deliverables'!$C$7:$K$44,7,FALSE))</f>
        <v>R</v>
      </c>
      <c r="J28" s="10" t="str">
        <f>IF(VLOOKUP(A28,'RACI Deliverables'!$C$7:$K$44,8,FALSE)="","",VLOOKUP(A28,'RACI Deliverables'!$C$7:$K$44,8,FALSE))</f>
        <v>R</v>
      </c>
      <c r="K28" s="10" t="str">
        <f>IF(VLOOKUP(A28,'RACI Deliverables'!$C$7:$K$44,9,FALSE)="","",VLOOKUP(A28,'RACI Deliverables'!$C$7:$K$44,9,FALSE))</f>
        <v>R</v>
      </c>
      <c r="L28" s="25">
        <f>VLOOKUP(A28,'RACI Deliverables'!$C$7:$O$44,11,FALSE)</f>
        <v>44651</v>
      </c>
      <c r="M28" s="25">
        <f>VLOOKUP(A28,'RACI Deliverables'!$C$7:$O$44,12,FALSE)</f>
        <v>44653</v>
      </c>
      <c r="N28">
        <f t="shared" si="0"/>
        <v>2</v>
      </c>
      <c r="O28" s="46" t="e">
        <f>SUMIF(#REF!,'RACI Tasks'!B28,#REF!)</f>
        <v>#REF!</v>
      </c>
      <c r="P28" s="7"/>
      <c r="Q28" s="18"/>
    </row>
    <row r="29" spans="1:24" ht="29" x14ac:dyDescent="0.35">
      <c r="A29" t="s">
        <v>110</v>
      </c>
      <c r="B29">
        <v>10.3</v>
      </c>
      <c r="C29" s="2" t="str">
        <f>VLOOKUP(A29,'RACI Deliverables'!$C$7:$D$44,2,FALSE)</f>
        <v>Requests for Information with NDA (included as an Appendix)</v>
      </c>
      <c r="D29" t="s">
        <v>198</v>
      </c>
      <c r="E29" t="s">
        <v>177</v>
      </c>
      <c r="F29" s="10" t="str">
        <f>IF(VLOOKUP(A29,'RACI Deliverables'!$C$7:$K$44,4,FALSE)="","",VLOOKUP(A29,'RACI Deliverables'!$C$7:$K$44,4,FALSE))</f>
        <v>R</v>
      </c>
      <c r="G29" s="10" t="str">
        <f>IF(VLOOKUP(A29,'RACI Deliverables'!$C$7:$K$44,5,FALSE)="","",VLOOKUP(A29,'RACI Deliverables'!$C$7:$K$44,5,FALSE))</f>
        <v>R</v>
      </c>
      <c r="H29" s="10" t="str">
        <f>IF(VLOOKUP(A29,'RACI Deliverables'!$C$7:$K$44,6,FALSE)="","",VLOOKUP(A29,'RACI Deliverables'!$C$7:$K$44,6,FALSE))</f>
        <v>R</v>
      </c>
      <c r="I29" s="10" t="str">
        <f>IF(VLOOKUP(A29,'RACI Deliverables'!$C$7:$K$44,7,FALSE)="","",VLOOKUP(A29,'RACI Deliverables'!$C$7:$K$44,7,FALSE))</f>
        <v>R</v>
      </c>
      <c r="J29" s="10" t="str">
        <f>IF(VLOOKUP(A29,'RACI Deliverables'!$C$7:$K$44,8,FALSE)="","",VLOOKUP(A29,'RACI Deliverables'!$C$7:$K$44,8,FALSE))</f>
        <v>R</v>
      </c>
      <c r="K29" s="10" t="str">
        <f>IF(VLOOKUP(A29,'RACI Deliverables'!$C$7:$K$44,9,FALSE)="","",VLOOKUP(A29,'RACI Deliverables'!$C$7:$K$44,9,FALSE))</f>
        <v>R</v>
      </c>
      <c r="L29" s="25">
        <f>VLOOKUP(A29,'RACI Deliverables'!$C$7:$O$44,11,FALSE)</f>
        <v>44651</v>
      </c>
      <c r="M29" s="25">
        <f>VLOOKUP(A29,'RACI Deliverables'!$C$7:$O$44,12,FALSE)</f>
        <v>44653</v>
      </c>
      <c r="N29">
        <f t="shared" si="0"/>
        <v>2</v>
      </c>
      <c r="O29" s="46" t="e">
        <f>SUMIF(#REF!,'RACI Tasks'!B29,#REF!)</f>
        <v>#REF!</v>
      </c>
      <c r="P29" s="7"/>
      <c r="Q29" s="18"/>
    </row>
    <row r="30" spans="1:24" x14ac:dyDescent="0.35">
      <c r="A30" t="s">
        <v>112</v>
      </c>
      <c r="B30">
        <v>11.1</v>
      </c>
      <c r="C30" s="2" t="str">
        <f>VLOOKUP(A30,'RACI Deliverables'!$C$7:$D$44,2,FALSE)</f>
        <v>Project Scope Document</v>
      </c>
      <c r="D30" t="s">
        <v>340</v>
      </c>
      <c r="E30" t="s">
        <v>176</v>
      </c>
      <c r="F30" s="10" t="str">
        <f>IF(VLOOKUP(A30,'RACI Deliverables'!$C$7:$K$44,4,FALSE)="","",VLOOKUP(A30,'RACI Deliverables'!$C$7:$K$44,4,FALSE))</f>
        <v/>
      </c>
      <c r="G30" s="10" t="str">
        <f>IF(VLOOKUP(A30,'RACI Deliverables'!$C$7:$K$44,5,FALSE)="","",VLOOKUP(A30,'RACI Deliverables'!$C$7:$K$44,5,FALSE))</f>
        <v>A</v>
      </c>
      <c r="H30" s="10" t="str">
        <f>IF(VLOOKUP(A30,'RACI Deliverables'!$C$7:$K$44,6,FALSE)="","",VLOOKUP(A30,'RACI Deliverables'!$C$7:$K$44,6,FALSE))</f>
        <v>R</v>
      </c>
      <c r="I30" s="10" t="str">
        <f>IF(VLOOKUP(A30,'RACI Deliverables'!$C$7:$K$44,7,FALSE)="","",VLOOKUP(A30,'RACI Deliverables'!$C$7:$K$44,7,FALSE))</f>
        <v/>
      </c>
      <c r="J30" s="10" t="str">
        <f>IF(VLOOKUP(A30,'RACI Deliverables'!$C$7:$K$44,8,FALSE)="","",VLOOKUP(A30,'RACI Deliverables'!$C$7:$K$44,8,FALSE))</f>
        <v/>
      </c>
      <c r="K30" s="10" t="str">
        <f>IF(VLOOKUP(A30,'RACI Deliverables'!$C$7:$K$44,9,FALSE)="","",VLOOKUP(A30,'RACI Deliverables'!$C$7:$K$44,9,FALSE))</f>
        <v/>
      </c>
      <c r="L30" s="25">
        <f>VLOOKUP(A30,'RACI Deliverables'!$C$7:$O$44,11,FALSE)</f>
        <v>44651</v>
      </c>
      <c r="M30" s="25">
        <f>VLOOKUP(A30,'RACI Deliverables'!$C$7:$O$44,12,FALSE)</f>
        <v>44653</v>
      </c>
      <c r="N30">
        <f t="shared" si="0"/>
        <v>2</v>
      </c>
      <c r="O30" s="46" t="e">
        <f>SUMIF(#REF!,'RACI Tasks'!B30,#REF!)</f>
        <v>#REF!</v>
      </c>
      <c r="P30" s="7"/>
      <c r="Q30" s="18"/>
    </row>
    <row r="31" spans="1:24" x14ac:dyDescent="0.35">
      <c r="A31" t="s">
        <v>112</v>
      </c>
      <c r="B31">
        <v>11.2</v>
      </c>
      <c r="C31" s="2" t="str">
        <f>VLOOKUP(A31,'RACI Deliverables'!$C$7:$D$44,2,FALSE)</f>
        <v>Project Scope Document</v>
      </c>
      <c r="D31" t="s">
        <v>200</v>
      </c>
      <c r="E31" t="s">
        <v>184</v>
      </c>
      <c r="F31" s="10" t="str">
        <f>IF(VLOOKUP(A31,'RACI Deliverables'!$C$7:$K$44,4,FALSE)="","",VLOOKUP(A31,'RACI Deliverables'!$C$7:$K$44,4,FALSE))</f>
        <v/>
      </c>
      <c r="G31" s="10" t="str">
        <f>IF(VLOOKUP(A31,'RACI Deliverables'!$C$7:$K$44,5,FALSE)="","",VLOOKUP(A31,'RACI Deliverables'!$C$7:$K$44,5,FALSE))</f>
        <v>A</v>
      </c>
      <c r="H31" s="10" t="str">
        <f>IF(VLOOKUP(A31,'RACI Deliverables'!$C$7:$K$44,6,FALSE)="","",VLOOKUP(A31,'RACI Deliverables'!$C$7:$K$44,6,FALSE))</f>
        <v>R</v>
      </c>
      <c r="I31" s="10" t="str">
        <f>IF(VLOOKUP(A31,'RACI Deliverables'!$C$7:$K$44,7,FALSE)="","",VLOOKUP(A31,'RACI Deliverables'!$C$7:$K$44,7,FALSE))</f>
        <v/>
      </c>
      <c r="J31" s="10" t="str">
        <f>IF(VLOOKUP(A31,'RACI Deliverables'!$C$7:$K$44,8,FALSE)="","",VLOOKUP(A31,'RACI Deliverables'!$C$7:$K$44,8,FALSE))</f>
        <v/>
      </c>
      <c r="K31" s="10" t="str">
        <f>IF(VLOOKUP(A31,'RACI Deliverables'!$C$7:$K$44,9,FALSE)="","",VLOOKUP(A31,'RACI Deliverables'!$C$7:$K$44,9,FALSE))</f>
        <v/>
      </c>
      <c r="L31" s="25">
        <f>VLOOKUP(A31,'RACI Deliverables'!$C$7:$O$44,11,FALSE)</f>
        <v>44651</v>
      </c>
      <c r="M31" s="25">
        <f>VLOOKUP(A31,'RACI Deliverables'!$C$7:$O$44,12,FALSE)</f>
        <v>44653</v>
      </c>
      <c r="N31">
        <f t="shared" si="0"/>
        <v>2</v>
      </c>
      <c r="O31" s="46" t="e">
        <f>SUMIF(#REF!,'RACI Tasks'!B31,#REF!)</f>
        <v>#REF!</v>
      </c>
      <c r="P31" s="7"/>
      <c r="Q31" s="18"/>
    </row>
    <row r="32" spans="1:24" x14ac:dyDescent="0.35">
      <c r="A32" t="s">
        <v>112</v>
      </c>
      <c r="B32">
        <v>11.3</v>
      </c>
      <c r="C32" s="2" t="str">
        <f>VLOOKUP(A32,'RACI Deliverables'!$C$7:$D$44,2,FALSE)</f>
        <v>Project Scope Document</v>
      </c>
      <c r="D32" t="s">
        <v>201</v>
      </c>
      <c r="E32" t="s">
        <v>177</v>
      </c>
      <c r="F32" s="10" t="str">
        <f>IF(VLOOKUP(A32,'RACI Deliverables'!$C$7:$K$44,4,FALSE)="","",VLOOKUP(A32,'RACI Deliverables'!$C$7:$K$44,4,FALSE))</f>
        <v/>
      </c>
      <c r="G32" s="10" t="str">
        <f>IF(VLOOKUP(A32,'RACI Deliverables'!$C$7:$K$44,5,FALSE)="","",VLOOKUP(A32,'RACI Deliverables'!$C$7:$K$44,5,FALSE))</f>
        <v>A</v>
      </c>
      <c r="H32" s="10" t="str">
        <f>IF(VLOOKUP(A32,'RACI Deliverables'!$C$7:$K$44,6,FALSE)="","",VLOOKUP(A32,'RACI Deliverables'!$C$7:$K$44,6,FALSE))</f>
        <v>R</v>
      </c>
      <c r="I32" s="10" t="str">
        <f>IF(VLOOKUP(A32,'RACI Deliverables'!$C$7:$K$44,7,FALSE)="","",VLOOKUP(A32,'RACI Deliverables'!$C$7:$K$44,7,FALSE))</f>
        <v/>
      </c>
      <c r="J32" s="10" t="str">
        <f>IF(VLOOKUP(A32,'RACI Deliverables'!$C$7:$K$44,8,FALSE)="","",VLOOKUP(A32,'RACI Deliverables'!$C$7:$K$44,8,FALSE))</f>
        <v/>
      </c>
      <c r="K32" s="10" t="str">
        <f>IF(VLOOKUP(A32,'RACI Deliverables'!$C$7:$K$44,9,FALSE)="","",VLOOKUP(A32,'RACI Deliverables'!$C$7:$K$44,9,FALSE))</f>
        <v/>
      </c>
      <c r="L32" s="25">
        <f>VLOOKUP(A32,'RACI Deliverables'!$C$7:$O$44,11,FALSE)</f>
        <v>44651</v>
      </c>
      <c r="M32" s="25">
        <f>VLOOKUP(A32,'RACI Deliverables'!$C$7:$O$44,12,FALSE)</f>
        <v>44653</v>
      </c>
      <c r="N32">
        <f t="shared" si="0"/>
        <v>2</v>
      </c>
      <c r="O32" s="46" t="e">
        <f>SUMIF(#REF!,'RACI Tasks'!B32,#REF!)</f>
        <v>#REF!</v>
      </c>
      <c r="P32" s="7"/>
      <c r="Q32" s="18"/>
    </row>
    <row r="33" spans="1:17" ht="29" x14ac:dyDescent="0.35">
      <c r="A33" t="s">
        <v>114</v>
      </c>
      <c r="B33">
        <v>12.1</v>
      </c>
      <c r="C33" s="43" t="s">
        <v>242</v>
      </c>
      <c r="D33" t="s">
        <v>341</v>
      </c>
      <c r="E33" t="s">
        <v>176</v>
      </c>
      <c r="F33" s="10" t="str">
        <f>IF(VLOOKUP(A33,'RACI Deliverables'!$C$7:$K$44,4,FALSE)="","",VLOOKUP(A33,'RACI Deliverables'!$C$7:$K$44,4,FALSE))</f>
        <v/>
      </c>
      <c r="G33" s="10" t="str">
        <f>IF(VLOOKUP(A33,'RACI Deliverables'!$C$7:$K$44,5,FALSE)="","",VLOOKUP(A33,'RACI Deliverables'!$C$7:$K$44,5,FALSE))</f>
        <v>A</v>
      </c>
      <c r="H33" s="10" t="str">
        <f>IF(VLOOKUP(A33,'RACI Deliverables'!$C$7:$K$44,6,FALSE)="","",VLOOKUP(A33,'RACI Deliverables'!$C$7:$K$44,6,FALSE))</f>
        <v>R</v>
      </c>
      <c r="I33" s="10" t="str">
        <f>IF(VLOOKUP(A33,'RACI Deliverables'!$C$7:$K$44,7,FALSE)="","",VLOOKUP(A33,'RACI Deliverables'!$C$7:$K$44,7,FALSE))</f>
        <v/>
      </c>
      <c r="J33" s="10" t="str">
        <f>IF(VLOOKUP(A33,'RACI Deliverables'!$C$7:$K$44,8,FALSE)="","",VLOOKUP(A33,'RACI Deliverables'!$C$7:$K$44,8,FALSE))</f>
        <v/>
      </c>
      <c r="K33" s="10" t="str">
        <f>IF(VLOOKUP(A33,'RACI Deliverables'!$C$7:$K$44,9,FALSE)="","",VLOOKUP(A33,'RACI Deliverables'!$C$7:$K$44,9,FALSE))</f>
        <v/>
      </c>
      <c r="L33" s="25">
        <f>VLOOKUP(A33,'RACI Deliverables'!$C$7:$O$44,11,FALSE)</f>
        <v>44651</v>
      </c>
      <c r="M33" s="25">
        <f>VLOOKUP(A33,'RACI Deliverables'!$C$7:$O$44,12,FALSE)</f>
        <v>44653</v>
      </c>
      <c r="N33">
        <f t="shared" si="0"/>
        <v>2</v>
      </c>
      <c r="O33" s="46" t="e">
        <f>SUMIF(#REF!,'RACI Tasks'!B33,#REF!)</f>
        <v>#REF!</v>
      </c>
      <c r="P33" s="7"/>
      <c r="Q33" s="18"/>
    </row>
    <row r="34" spans="1:17" ht="29" x14ac:dyDescent="0.35">
      <c r="A34" t="s">
        <v>114</v>
      </c>
      <c r="B34">
        <v>12.2</v>
      </c>
      <c r="C34" s="43" t="s">
        <v>242</v>
      </c>
      <c r="D34" t="s">
        <v>342</v>
      </c>
      <c r="E34" t="s">
        <v>184</v>
      </c>
      <c r="F34" s="10" t="str">
        <f>IF(VLOOKUP(A34,'RACI Deliverables'!$C$7:$K$44,4,FALSE)="","",VLOOKUP(A34,'RACI Deliverables'!$C$7:$K$44,4,FALSE))</f>
        <v/>
      </c>
      <c r="G34" s="10" t="str">
        <f>IF(VLOOKUP(A34,'RACI Deliverables'!$C$7:$K$44,5,FALSE)="","",VLOOKUP(A34,'RACI Deliverables'!$C$7:$K$44,5,FALSE))</f>
        <v>A</v>
      </c>
      <c r="H34" s="10" t="str">
        <f>IF(VLOOKUP(A34,'RACI Deliverables'!$C$7:$K$44,6,FALSE)="","",VLOOKUP(A34,'RACI Deliverables'!$C$7:$K$44,6,FALSE))</f>
        <v>R</v>
      </c>
      <c r="I34" s="10" t="str">
        <f>IF(VLOOKUP(A34,'RACI Deliverables'!$C$7:$K$44,7,FALSE)="","",VLOOKUP(A34,'RACI Deliverables'!$C$7:$K$44,7,FALSE))</f>
        <v/>
      </c>
      <c r="J34" s="10" t="str">
        <f>IF(VLOOKUP(A34,'RACI Deliverables'!$C$7:$K$44,8,FALSE)="","",VLOOKUP(A34,'RACI Deliverables'!$C$7:$K$44,8,FALSE))</f>
        <v/>
      </c>
      <c r="K34" s="10" t="str">
        <f>IF(VLOOKUP(A34,'RACI Deliverables'!$C$7:$K$44,9,FALSE)="","",VLOOKUP(A34,'RACI Deliverables'!$C$7:$K$44,9,FALSE))</f>
        <v/>
      </c>
      <c r="L34" s="25">
        <f>VLOOKUP(A34,'RACI Deliverables'!$C$7:$O$44,11,FALSE)</f>
        <v>44651</v>
      </c>
      <c r="M34" s="25">
        <f>VLOOKUP(A34,'RACI Deliverables'!$C$7:$O$44,12,FALSE)</f>
        <v>44653</v>
      </c>
      <c r="N34">
        <f t="shared" si="0"/>
        <v>2</v>
      </c>
      <c r="O34" s="46" t="e">
        <f>SUMIF(#REF!,'RACI Tasks'!B34,#REF!)</f>
        <v>#REF!</v>
      </c>
      <c r="P34" s="7"/>
      <c r="Q34" s="18"/>
    </row>
    <row r="35" spans="1:17" ht="29" x14ac:dyDescent="0.35">
      <c r="A35" t="s">
        <v>114</v>
      </c>
      <c r="B35">
        <v>12.3</v>
      </c>
      <c r="C35" s="43" t="s">
        <v>242</v>
      </c>
      <c r="D35" t="s">
        <v>204</v>
      </c>
      <c r="E35" t="s">
        <v>177</v>
      </c>
      <c r="F35" s="10" t="str">
        <f>IF(VLOOKUP(A35,'RACI Deliverables'!$C$7:$K$44,4,FALSE)="","",VLOOKUP(A35,'RACI Deliverables'!$C$7:$K$44,4,FALSE))</f>
        <v/>
      </c>
      <c r="G35" s="10" t="str">
        <f>IF(VLOOKUP(A35,'RACI Deliverables'!$C$7:$K$44,5,FALSE)="","",VLOOKUP(A35,'RACI Deliverables'!$C$7:$K$44,5,FALSE))</f>
        <v>A</v>
      </c>
      <c r="H35" s="10" t="str">
        <f>IF(VLOOKUP(A35,'RACI Deliverables'!$C$7:$K$44,6,FALSE)="","",VLOOKUP(A35,'RACI Deliverables'!$C$7:$K$44,6,FALSE))</f>
        <v>R</v>
      </c>
      <c r="I35" s="10" t="str">
        <f>IF(VLOOKUP(A35,'RACI Deliverables'!$C$7:$K$44,7,FALSE)="","",VLOOKUP(A35,'RACI Deliverables'!$C$7:$K$44,7,FALSE))</f>
        <v/>
      </c>
      <c r="J35" s="10" t="str">
        <f>IF(VLOOKUP(A35,'RACI Deliverables'!$C$7:$K$44,8,FALSE)="","",VLOOKUP(A35,'RACI Deliverables'!$C$7:$K$44,8,FALSE))</f>
        <v/>
      </c>
      <c r="K35" s="10" t="str">
        <f>IF(VLOOKUP(A35,'RACI Deliverables'!$C$7:$K$44,9,FALSE)="","",VLOOKUP(A35,'RACI Deliverables'!$C$7:$K$44,9,FALSE))</f>
        <v/>
      </c>
      <c r="L35" s="25">
        <f>VLOOKUP(A35,'RACI Deliverables'!$C$7:$O$44,11,FALSE)</f>
        <v>44651</v>
      </c>
      <c r="M35" s="25">
        <f>VLOOKUP(A35,'RACI Deliverables'!$C$7:$O$44,12,FALSE)</f>
        <v>44653</v>
      </c>
      <c r="N35">
        <f t="shared" si="0"/>
        <v>2</v>
      </c>
      <c r="O35" s="46" t="e">
        <f>SUMIF(#REF!,'RACI Tasks'!B35,#REF!)</f>
        <v>#REF!</v>
      </c>
      <c r="P35" s="7"/>
      <c r="Q35" s="18"/>
    </row>
    <row r="36" spans="1:17" x14ac:dyDescent="0.35">
      <c r="A36" t="s">
        <v>116</v>
      </c>
      <c r="B36">
        <v>13.1</v>
      </c>
      <c r="C36" s="43" t="str">
        <f>VLOOKUP(A36,'RACI Deliverables'!$C$7:$D$44,2,FALSE)</f>
        <v>Current Brands Involved and their Statuses</v>
      </c>
      <c r="D36" t="s">
        <v>341</v>
      </c>
      <c r="E36" t="s">
        <v>176</v>
      </c>
      <c r="F36" s="10" t="str">
        <f>IF(VLOOKUP(A36,'RACI Deliverables'!$C$7:$K$44,4,FALSE)="","",VLOOKUP(A36,'RACI Deliverables'!$C$7:$K$44,4,FALSE))</f>
        <v/>
      </c>
      <c r="G36" s="10" t="str">
        <f>IF(VLOOKUP(A36,'RACI Deliverables'!$C$7:$K$44,5,FALSE)="","",VLOOKUP(A36,'RACI Deliverables'!$C$7:$K$44,5,FALSE))</f>
        <v/>
      </c>
      <c r="H36" s="10" t="str">
        <f>IF(VLOOKUP(A36,'RACI Deliverables'!$C$7:$K$44,6,FALSE)="","",VLOOKUP(A36,'RACI Deliverables'!$C$7:$K$44,6,FALSE))</f>
        <v/>
      </c>
      <c r="I36" s="10" t="str">
        <f>IF(VLOOKUP(A36,'RACI Deliverables'!$C$7:$K$44,7,FALSE)="","",VLOOKUP(A36,'RACI Deliverables'!$C$7:$K$44,7,FALSE))</f>
        <v>R</v>
      </c>
      <c r="J36" s="10" t="str">
        <f>IF(VLOOKUP(A36,'RACI Deliverables'!$C$7:$K$44,8,FALSE)="","",VLOOKUP(A36,'RACI Deliverables'!$C$7:$K$44,8,FALSE))</f>
        <v>A</v>
      </c>
      <c r="K36" s="10" t="str">
        <f>IF(VLOOKUP(A36,'RACI Deliverables'!$C$7:$K$44,9,FALSE)="","",VLOOKUP(A36,'RACI Deliverables'!$C$7:$K$44,9,FALSE))</f>
        <v/>
      </c>
      <c r="L36" s="25">
        <f>VLOOKUP(A36,'RACI Deliverables'!$C$7:$O$44,11,FALSE)</f>
        <v>44651</v>
      </c>
      <c r="M36" s="25">
        <f>VLOOKUP(A36,'RACI Deliverables'!$C$7:$O$44,12,FALSE)</f>
        <v>44653</v>
      </c>
      <c r="N36">
        <f t="shared" si="0"/>
        <v>2</v>
      </c>
      <c r="O36" s="46" t="e">
        <f>SUMIF(#REF!,'RACI Tasks'!B36,#REF!)</f>
        <v>#REF!</v>
      </c>
      <c r="P36" s="7"/>
      <c r="Q36" s="18"/>
    </row>
    <row r="37" spans="1:17" x14ac:dyDescent="0.35">
      <c r="A37" t="s">
        <v>116</v>
      </c>
      <c r="B37">
        <v>13.2</v>
      </c>
      <c r="C37" s="43" t="str">
        <f>VLOOKUP(A37,'RACI Deliverables'!$C$7:$D$44,2,FALSE)</f>
        <v>Current Brands Involved and their Statuses</v>
      </c>
      <c r="D37" t="s">
        <v>206</v>
      </c>
      <c r="E37" t="s">
        <v>184</v>
      </c>
      <c r="F37" s="10" t="str">
        <f>IF(VLOOKUP(A37,'RACI Deliverables'!$C$7:$K$44,4,FALSE)="","",VLOOKUP(A37,'RACI Deliverables'!$C$7:$K$44,4,FALSE))</f>
        <v/>
      </c>
      <c r="G37" s="10" t="str">
        <f>IF(VLOOKUP(A37,'RACI Deliverables'!$C$7:$K$44,5,FALSE)="","",VLOOKUP(A37,'RACI Deliverables'!$C$7:$K$44,5,FALSE))</f>
        <v/>
      </c>
      <c r="H37" s="10" t="str">
        <f>IF(VLOOKUP(A37,'RACI Deliverables'!$C$7:$K$44,6,FALSE)="","",VLOOKUP(A37,'RACI Deliverables'!$C$7:$K$44,6,FALSE))</f>
        <v/>
      </c>
      <c r="I37" s="10" t="str">
        <f>IF(VLOOKUP(A37,'RACI Deliverables'!$C$7:$K$44,7,FALSE)="","",VLOOKUP(A37,'RACI Deliverables'!$C$7:$K$44,7,FALSE))</f>
        <v>R</v>
      </c>
      <c r="J37" s="10" t="str">
        <f>IF(VLOOKUP(A37,'RACI Deliverables'!$C$7:$K$44,8,FALSE)="","",VLOOKUP(A37,'RACI Deliverables'!$C$7:$K$44,8,FALSE))</f>
        <v>A</v>
      </c>
      <c r="K37" s="10" t="str">
        <f>IF(VLOOKUP(A37,'RACI Deliverables'!$C$7:$K$44,9,FALSE)="","",VLOOKUP(A37,'RACI Deliverables'!$C$7:$K$44,9,FALSE))</f>
        <v/>
      </c>
      <c r="L37" s="25">
        <f>VLOOKUP(A37,'RACI Deliverables'!$C$7:$O$44,11,FALSE)</f>
        <v>44651</v>
      </c>
      <c r="M37" s="25">
        <f>VLOOKUP(A37,'RACI Deliverables'!$C$7:$O$44,12,FALSE)</f>
        <v>44653</v>
      </c>
      <c r="N37">
        <f t="shared" si="0"/>
        <v>2</v>
      </c>
      <c r="O37" s="46" t="e">
        <f>SUMIF(#REF!,'RACI Tasks'!B37,#REF!)</f>
        <v>#REF!</v>
      </c>
      <c r="P37" s="7"/>
      <c r="Q37" s="18"/>
    </row>
    <row r="38" spans="1:17" x14ac:dyDescent="0.35">
      <c r="A38" t="s">
        <v>116</v>
      </c>
      <c r="B38">
        <v>13.3</v>
      </c>
      <c r="C38" s="2" t="str">
        <f>VLOOKUP(A38,'RACI Deliverables'!$C$7:$D$44,2,FALSE)</f>
        <v>Current Brands Involved and their Statuses</v>
      </c>
      <c r="D38" t="s">
        <v>204</v>
      </c>
      <c r="E38" t="s">
        <v>207</v>
      </c>
      <c r="F38" s="10" t="str">
        <f>IF(VLOOKUP(A38,'RACI Deliverables'!$C$7:$K$44,4,FALSE)="","",VLOOKUP(A38,'RACI Deliverables'!$C$7:$K$44,4,FALSE))</f>
        <v/>
      </c>
      <c r="G38" s="10" t="str">
        <f>IF(VLOOKUP(A38,'RACI Deliverables'!$C$7:$K$44,5,FALSE)="","",VLOOKUP(A38,'RACI Deliverables'!$C$7:$K$44,5,FALSE))</f>
        <v/>
      </c>
      <c r="H38" s="10" t="str">
        <f>IF(VLOOKUP(A38,'RACI Deliverables'!$C$7:$K$44,6,FALSE)="","",VLOOKUP(A38,'RACI Deliverables'!$C$7:$K$44,6,FALSE))</f>
        <v/>
      </c>
      <c r="I38" s="10" t="str">
        <f>IF(VLOOKUP(A38,'RACI Deliverables'!$C$7:$K$44,7,FALSE)="","",VLOOKUP(A38,'RACI Deliverables'!$C$7:$K$44,7,FALSE))</f>
        <v>R</v>
      </c>
      <c r="J38" s="10" t="str">
        <f>IF(VLOOKUP(A38,'RACI Deliverables'!$C$7:$K$44,8,FALSE)="","",VLOOKUP(A38,'RACI Deliverables'!$C$7:$K$44,8,FALSE))</f>
        <v>A</v>
      </c>
      <c r="K38" s="10" t="str">
        <f>IF(VLOOKUP(A38,'RACI Deliverables'!$C$7:$K$44,9,FALSE)="","",VLOOKUP(A38,'RACI Deliverables'!$C$7:$K$44,9,FALSE))</f>
        <v/>
      </c>
      <c r="L38" s="25">
        <f>VLOOKUP(A38,'RACI Deliverables'!$C$7:$O$44,11,FALSE)</f>
        <v>44651</v>
      </c>
      <c r="M38" s="25">
        <f>VLOOKUP(A38,'RACI Deliverables'!$C$7:$O$44,12,FALSE)</f>
        <v>44653</v>
      </c>
      <c r="N38">
        <f t="shared" si="0"/>
        <v>2</v>
      </c>
      <c r="O38" s="46" t="e">
        <f>SUMIF(#REF!,'RACI Tasks'!B38,#REF!)</f>
        <v>#REF!</v>
      </c>
      <c r="P38" s="7"/>
      <c r="Q38" s="18"/>
    </row>
    <row r="39" spans="1:17" x14ac:dyDescent="0.35">
      <c r="A39" t="s">
        <v>118</v>
      </c>
      <c r="B39">
        <v>14.1</v>
      </c>
      <c r="C39" s="2" t="str">
        <f>VLOOKUP(A39,'RACI Deliverables'!$C$7:$D$44,2,FALSE)</f>
        <v>Detailed References for all Sources of Knowledge</v>
      </c>
      <c r="D39" t="s">
        <v>343</v>
      </c>
      <c r="E39" t="s">
        <v>176</v>
      </c>
      <c r="F39" s="10" t="str">
        <f>IF(VLOOKUP(A39,'RACI Deliverables'!$C$7:$K$44,4,FALSE)="","",VLOOKUP(A39,'RACI Deliverables'!$C$7:$K$44,4,FALSE))</f>
        <v/>
      </c>
      <c r="G39" s="10" t="str">
        <f>IF(VLOOKUP(A39,'RACI Deliverables'!$C$7:$K$44,5,FALSE)="","",VLOOKUP(A39,'RACI Deliverables'!$C$7:$K$44,5,FALSE))</f>
        <v>R</v>
      </c>
      <c r="H39" s="10" t="str">
        <f>IF(VLOOKUP(A39,'RACI Deliverables'!$C$7:$K$44,6,FALSE)="","",VLOOKUP(A39,'RACI Deliverables'!$C$7:$K$44,6,FALSE))</f>
        <v/>
      </c>
      <c r="I39" s="10" t="str">
        <f>IF(VLOOKUP(A39,'RACI Deliverables'!$C$7:$K$44,7,FALSE)="","",VLOOKUP(A39,'RACI Deliverables'!$C$7:$K$44,7,FALSE))</f>
        <v>A</v>
      </c>
      <c r="J39" s="10" t="str">
        <f>IF(VLOOKUP(A39,'RACI Deliverables'!$C$7:$K$44,8,FALSE)="","",VLOOKUP(A39,'RACI Deliverables'!$C$7:$K$44,8,FALSE))</f>
        <v/>
      </c>
      <c r="K39" s="10" t="str">
        <f>IF(VLOOKUP(A39,'RACI Deliverables'!$C$7:$K$44,9,FALSE)="","",VLOOKUP(A39,'RACI Deliverables'!$C$7:$K$44,9,FALSE))</f>
        <v/>
      </c>
      <c r="L39" s="25">
        <f>VLOOKUP(A39,'RACI Deliverables'!$C$7:$O$44,11,FALSE)</f>
        <v>44661</v>
      </c>
      <c r="M39" s="25">
        <f>VLOOKUP(A39,'RACI Deliverables'!$C$7:$O$44,12,FALSE)</f>
        <v>44672</v>
      </c>
      <c r="N39">
        <f t="shared" si="0"/>
        <v>11</v>
      </c>
      <c r="O39" s="46" t="e">
        <f>SUMIF(#REF!,'RACI Tasks'!B39,#REF!)</f>
        <v>#REF!</v>
      </c>
      <c r="P39" s="7"/>
      <c r="Q39" s="18"/>
    </row>
    <row r="40" spans="1:17" x14ac:dyDescent="0.35">
      <c r="A40" t="s">
        <v>118</v>
      </c>
      <c r="B40">
        <v>14.2</v>
      </c>
      <c r="C40" s="2" t="str">
        <f>VLOOKUP(A40,'RACI Deliverables'!$C$7:$D$44,2,FALSE)</f>
        <v>Detailed References for all Sources of Knowledge</v>
      </c>
      <c r="D40" t="s">
        <v>344</v>
      </c>
      <c r="E40" t="s">
        <v>184</v>
      </c>
      <c r="F40" s="10" t="str">
        <f>IF(VLOOKUP(A40,'RACI Deliverables'!$C$7:$K$44,4,FALSE)="","",VLOOKUP(A40,'RACI Deliverables'!$C$7:$K$44,4,FALSE))</f>
        <v/>
      </c>
      <c r="G40" s="10" t="str">
        <f>IF(VLOOKUP(A40,'RACI Deliverables'!$C$7:$K$44,5,FALSE)="","",VLOOKUP(A40,'RACI Deliverables'!$C$7:$K$44,5,FALSE))</f>
        <v>R</v>
      </c>
      <c r="H40" s="10" t="str">
        <f>IF(VLOOKUP(A40,'RACI Deliverables'!$C$7:$K$44,6,FALSE)="","",VLOOKUP(A40,'RACI Deliverables'!$C$7:$K$44,6,FALSE))</f>
        <v/>
      </c>
      <c r="I40" s="10" t="str">
        <f>IF(VLOOKUP(A40,'RACI Deliverables'!$C$7:$K$44,7,FALSE)="","",VLOOKUP(A40,'RACI Deliverables'!$C$7:$K$44,7,FALSE))</f>
        <v>A</v>
      </c>
      <c r="J40" s="10" t="str">
        <f>IF(VLOOKUP(A40,'RACI Deliverables'!$C$7:$K$44,8,FALSE)="","",VLOOKUP(A40,'RACI Deliverables'!$C$7:$K$44,8,FALSE))</f>
        <v/>
      </c>
      <c r="K40" s="10" t="str">
        <f>IF(VLOOKUP(A40,'RACI Deliverables'!$C$7:$K$44,9,FALSE)="","",VLOOKUP(A40,'RACI Deliverables'!$C$7:$K$44,9,FALSE))</f>
        <v/>
      </c>
      <c r="L40" s="25">
        <f>VLOOKUP(A40,'RACI Deliverables'!$C$7:$O$44,11,FALSE)</f>
        <v>44661</v>
      </c>
      <c r="M40" s="25">
        <f>VLOOKUP(A40,'RACI Deliverables'!$C$7:$O$44,12,FALSE)</f>
        <v>44672</v>
      </c>
      <c r="N40">
        <f t="shared" si="0"/>
        <v>11</v>
      </c>
      <c r="O40" s="46" t="e">
        <f>SUMIF(#REF!,'RACI Tasks'!B40,#REF!)</f>
        <v>#REF!</v>
      </c>
      <c r="P40" s="7"/>
      <c r="Q40" s="18"/>
    </row>
    <row r="41" spans="1:17" x14ac:dyDescent="0.35">
      <c r="A41" t="s">
        <v>118</v>
      </c>
      <c r="B41">
        <v>14.3</v>
      </c>
      <c r="C41" s="2" t="str">
        <f>VLOOKUP(A41,'RACI Deliverables'!$C$7:$D$44,2,FALSE)</f>
        <v>Detailed References for all Sources of Knowledge</v>
      </c>
      <c r="D41" t="s">
        <v>204</v>
      </c>
      <c r="E41" t="s">
        <v>207</v>
      </c>
      <c r="F41" s="10" t="str">
        <f>IF(VLOOKUP(A41,'RACI Deliverables'!$C$7:$K$44,4,FALSE)="","",VLOOKUP(A41,'RACI Deliverables'!$C$7:$K$44,4,FALSE))</f>
        <v/>
      </c>
      <c r="G41" s="10" t="str">
        <f>IF(VLOOKUP(A41,'RACI Deliverables'!$C$7:$K$44,5,FALSE)="","",VLOOKUP(A41,'RACI Deliverables'!$C$7:$K$44,5,FALSE))</f>
        <v>R</v>
      </c>
      <c r="H41" s="10" t="str">
        <f>IF(VLOOKUP(A41,'RACI Deliverables'!$C$7:$K$44,6,FALSE)="","",VLOOKUP(A41,'RACI Deliverables'!$C$7:$K$44,6,FALSE))</f>
        <v/>
      </c>
      <c r="I41" s="10" t="str">
        <f>IF(VLOOKUP(A41,'RACI Deliverables'!$C$7:$K$44,7,FALSE)="","",VLOOKUP(A41,'RACI Deliverables'!$C$7:$K$44,7,FALSE))</f>
        <v>A</v>
      </c>
      <c r="J41" s="10" t="str">
        <f>IF(VLOOKUP(A41,'RACI Deliverables'!$C$7:$K$44,8,FALSE)="","",VLOOKUP(A41,'RACI Deliverables'!$C$7:$K$44,8,FALSE))</f>
        <v/>
      </c>
      <c r="K41" s="10" t="str">
        <f>IF(VLOOKUP(A41,'RACI Deliverables'!$C$7:$K$44,9,FALSE)="","",VLOOKUP(A41,'RACI Deliverables'!$C$7:$K$44,9,FALSE))</f>
        <v/>
      </c>
      <c r="L41" s="25">
        <f>VLOOKUP(A41,'RACI Deliverables'!$C$7:$O$44,11,FALSE)</f>
        <v>44661</v>
      </c>
      <c r="M41" s="25">
        <f>VLOOKUP(A41,'RACI Deliverables'!$C$7:$O$44,12,FALSE)</f>
        <v>44672</v>
      </c>
      <c r="N41">
        <f t="shared" si="0"/>
        <v>11</v>
      </c>
      <c r="O41" s="46" t="e">
        <f>SUMIF(#REF!,'RACI Tasks'!B41,#REF!)</f>
        <v>#REF!</v>
      </c>
      <c r="P41" s="7"/>
      <c r="Q41" s="18"/>
    </row>
    <row r="42" spans="1:17" ht="29" x14ac:dyDescent="0.35">
      <c r="A42" t="s">
        <v>120</v>
      </c>
      <c r="B42">
        <v>15.1</v>
      </c>
      <c r="C42" s="2" t="str">
        <f>VLOOKUP(A42,'RACI Deliverables'!$C$7:$D$44,2,FALSE)</f>
        <v>Possible Future Analysis and Development for Call centre analysis</v>
      </c>
      <c r="D42" t="s">
        <v>210</v>
      </c>
      <c r="E42" t="s">
        <v>176</v>
      </c>
      <c r="F42" s="10" t="str">
        <f>IF(VLOOKUP(A42,'RACI Deliverables'!$C$7:$K$44,4,FALSE)="","",VLOOKUP(A42,'RACI Deliverables'!$C$7:$K$44,4,FALSE))</f>
        <v/>
      </c>
      <c r="G42" s="10" t="str">
        <f>IF(VLOOKUP(A42,'RACI Deliverables'!$C$7:$K$44,5,FALSE)="","",VLOOKUP(A42,'RACI Deliverables'!$C$7:$K$44,5,FALSE))</f>
        <v/>
      </c>
      <c r="H42" s="10" t="str">
        <f>IF(VLOOKUP(A42,'RACI Deliverables'!$C$7:$K$44,6,FALSE)="","",VLOOKUP(A42,'RACI Deliverables'!$C$7:$K$44,6,FALSE))</f>
        <v/>
      </c>
      <c r="I42" s="10" t="str">
        <f>IF(VLOOKUP(A42,'RACI Deliverables'!$C$7:$K$44,7,FALSE)="","",VLOOKUP(A42,'RACI Deliverables'!$C$7:$K$44,7,FALSE))</f>
        <v/>
      </c>
      <c r="J42" s="10" t="str">
        <f>IF(VLOOKUP(A42,'RACI Deliverables'!$C$7:$K$44,8,FALSE)="","",VLOOKUP(A42,'RACI Deliverables'!$C$7:$K$44,8,FALSE))</f>
        <v>A</v>
      </c>
      <c r="K42" s="10" t="str">
        <f>IF(VLOOKUP(A42,'RACI Deliverables'!$C$7:$K$44,9,FALSE)="","",VLOOKUP(A42,'RACI Deliverables'!$C$7:$K$44,9,FALSE))</f>
        <v>R</v>
      </c>
      <c r="L42" s="25">
        <f>VLOOKUP(A42,'RACI Deliverables'!$C$7:$O$44,11,FALSE)</f>
        <v>44661</v>
      </c>
      <c r="M42" s="25">
        <f>VLOOKUP(A42,'RACI Deliverables'!$C$7:$O$44,12,FALSE)</f>
        <v>44672</v>
      </c>
      <c r="N42">
        <f t="shared" si="0"/>
        <v>11</v>
      </c>
      <c r="O42" s="46" t="e">
        <f>SUMIF(#REF!,'RACI Tasks'!B42,#REF!)</f>
        <v>#REF!</v>
      </c>
      <c r="P42" s="7"/>
      <c r="Q42" s="18"/>
    </row>
    <row r="43" spans="1:17" ht="29" x14ac:dyDescent="0.35">
      <c r="A43" t="s">
        <v>120</v>
      </c>
      <c r="B43">
        <v>15.2</v>
      </c>
      <c r="C43" s="2" t="str">
        <f>VLOOKUP(A43,'RACI Deliverables'!$C$7:$D$44,2,FALSE)</f>
        <v>Possible Future Analysis and Development for Call centre analysis</v>
      </c>
      <c r="D43" t="s">
        <v>182</v>
      </c>
      <c r="E43" t="s">
        <v>207</v>
      </c>
      <c r="F43" s="10" t="str">
        <f>IF(VLOOKUP(A43,'RACI Deliverables'!$C$7:$K$44,4,FALSE)="","",VLOOKUP(A43,'RACI Deliverables'!$C$7:$K$44,4,FALSE))</f>
        <v/>
      </c>
      <c r="G43" s="10" t="str">
        <f>IF(VLOOKUP(A43,'RACI Deliverables'!$C$7:$K$44,5,FALSE)="","",VLOOKUP(A43,'RACI Deliverables'!$C$7:$K$44,5,FALSE))</f>
        <v/>
      </c>
      <c r="H43" s="10" t="str">
        <f>IF(VLOOKUP(A43,'RACI Deliverables'!$C$7:$K$44,6,FALSE)="","",VLOOKUP(A43,'RACI Deliverables'!$C$7:$K$44,6,FALSE))</f>
        <v/>
      </c>
      <c r="I43" s="10" t="str">
        <f>IF(VLOOKUP(A43,'RACI Deliverables'!$C$7:$K$44,7,FALSE)="","",VLOOKUP(A43,'RACI Deliverables'!$C$7:$K$44,7,FALSE))</f>
        <v/>
      </c>
      <c r="J43" s="10" t="str">
        <f>IF(VLOOKUP(A43,'RACI Deliverables'!$C$7:$K$44,8,FALSE)="","",VLOOKUP(A43,'RACI Deliverables'!$C$7:$K$44,8,FALSE))</f>
        <v>A</v>
      </c>
      <c r="K43" s="10" t="str">
        <f>IF(VLOOKUP(A43,'RACI Deliverables'!$C$7:$K$44,9,FALSE)="","",VLOOKUP(A43,'RACI Deliverables'!$C$7:$K$44,9,FALSE))</f>
        <v>R</v>
      </c>
      <c r="L43" s="25">
        <f>VLOOKUP(A43,'RACI Deliverables'!$C$7:$O$44,11,FALSE)</f>
        <v>44661</v>
      </c>
      <c r="M43" s="25">
        <f>VLOOKUP(A43,'RACI Deliverables'!$C$7:$O$44,12,FALSE)</f>
        <v>44672</v>
      </c>
      <c r="N43">
        <f t="shared" si="0"/>
        <v>11</v>
      </c>
      <c r="O43" s="46" t="e">
        <f>SUMIF(#REF!,'RACI Tasks'!B43,#REF!)</f>
        <v>#REF!</v>
      </c>
      <c r="P43" s="7"/>
      <c r="Q43" s="18"/>
    </row>
    <row r="44" spans="1:17" ht="29" x14ac:dyDescent="0.35">
      <c r="A44" t="s">
        <v>211</v>
      </c>
      <c r="B44">
        <v>16.100000000000001</v>
      </c>
      <c r="C44" s="2" t="str">
        <f>VLOOKUP(A44,'RACI Deliverables'!$C$7:$D$44,2,FALSE)</f>
        <v>Measuring 
Success and Failure in call centre analysis</v>
      </c>
      <c r="D44" t="s">
        <v>212</v>
      </c>
      <c r="E44" t="s">
        <v>176</v>
      </c>
      <c r="F44" s="10" t="str">
        <f>IF(VLOOKUP(A44,'RACI Deliverables'!$C$7:$K$44,4,FALSE)="","",VLOOKUP(A44,'RACI Deliverables'!$C$7:$K$44,4,FALSE))</f>
        <v/>
      </c>
      <c r="G44" s="10" t="str">
        <f>IF(VLOOKUP(A44,'RACI Deliverables'!$C$7:$K$44,5,FALSE)="","",VLOOKUP(A44,'RACI Deliverables'!$C$7:$K$44,5,FALSE))</f>
        <v/>
      </c>
      <c r="H44" s="10" t="str">
        <f>IF(VLOOKUP(A44,'RACI Deliverables'!$C$7:$K$44,6,FALSE)="","",VLOOKUP(A44,'RACI Deliverables'!$C$7:$K$44,6,FALSE))</f>
        <v>A</v>
      </c>
      <c r="I44" s="10" t="str">
        <f>IF(VLOOKUP(A44,'RACI Deliverables'!$C$7:$K$44,7,FALSE)="","",VLOOKUP(A44,'RACI Deliverables'!$C$7:$K$44,7,FALSE))</f>
        <v/>
      </c>
      <c r="J44" s="10" t="str">
        <f>IF(VLOOKUP(A44,'RACI Deliverables'!$C$7:$K$44,8,FALSE)="","",VLOOKUP(A44,'RACI Deliverables'!$C$7:$K$44,8,FALSE))</f>
        <v>R</v>
      </c>
      <c r="K44" s="10" t="str">
        <f>IF(VLOOKUP(A44,'RACI Deliverables'!$C$7:$K$44,9,FALSE)="","",VLOOKUP(A44,'RACI Deliverables'!$C$7:$K$44,9,FALSE))</f>
        <v/>
      </c>
      <c r="L44" s="25">
        <f>VLOOKUP(A44,'RACI Deliverables'!$C$7:$O$44,11,FALSE)</f>
        <v>44661</v>
      </c>
      <c r="M44" s="25">
        <f>VLOOKUP(A44,'RACI Deliverables'!$C$7:$O$44,12,FALSE)</f>
        <v>44672</v>
      </c>
      <c r="N44">
        <f t="shared" si="0"/>
        <v>11</v>
      </c>
      <c r="O44" s="46" t="e">
        <f>SUMIF(#REF!,'RACI Tasks'!B44,#REF!)</f>
        <v>#REF!</v>
      </c>
      <c r="P44" s="7"/>
      <c r="Q44" s="18"/>
    </row>
    <row r="45" spans="1:17" ht="29" x14ac:dyDescent="0.35">
      <c r="A45" t="s">
        <v>211</v>
      </c>
      <c r="B45">
        <v>16.2</v>
      </c>
      <c r="C45" s="2" t="str">
        <f>VLOOKUP(A45,'RACI Deliverables'!$C$7:$D$44,2,FALSE)</f>
        <v>Measuring 
Success and Failure in call centre analysis</v>
      </c>
      <c r="D45" t="s">
        <v>213</v>
      </c>
      <c r="E45" t="s">
        <v>184</v>
      </c>
      <c r="F45" s="10" t="str">
        <f>IF(VLOOKUP(A45,'RACI Deliverables'!$C$7:$K$44,4,FALSE)="","",VLOOKUP(A45,'RACI Deliverables'!$C$7:$K$44,4,FALSE))</f>
        <v/>
      </c>
      <c r="G45" s="10" t="str">
        <f>IF(VLOOKUP(A45,'RACI Deliverables'!$C$7:$K$44,5,FALSE)="","",VLOOKUP(A45,'RACI Deliverables'!$C$7:$K$44,5,FALSE))</f>
        <v/>
      </c>
      <c r="H45" s="10" t="str">
        <f>IF(VLOOKUP(A45,'RACI Deliverables'!$C$7:$K$44,6,FALSE)="","",VLOOKUP(A45,'RACI Deliverables'!$C$7:$K$44,6,FALSE))</f>
        <v>A</v>
      </c>
      <c r="I45" s="10" t="str">
        <f>IF(VLOOKUP(A45,'RACI Deliverables'!$C$7:$K$44,7,FALSE)="","",VLOOKUP(A45,'RACI Deliverables'!$C$7:$K$44,7,FALSE))</f>
        <v/>
      </c>
      <c r="J45" s="10" t="str">
        <f>IF(VLOOKUP(A45,'RACI Deliverables'!$C$7:$K$44,8,FALSE)="","",VLOOKUP(A45,'RACI Deliverables'!$C$7:$K$44,8,FALSE))</f>
        <v>R</v>
      </c>
      <c r="K45" s="10" t="str">
        <f>IF(VLOOKUP(A45,'RACI Deliverables'!$C$7:$K$44,9,FALSE)="","",VLOOKUP(A45,'RACI Deliverables'!$C$7:$K$44,9,FALSE))</f>
        <v/>
      </c>
      <c r="L45" s="25">
        <f>VLOOKUP(A45,'RACI Deliverables'!$C$7:$O$44,11,FALSE)</f>
        <v>44661</v>
      </c>
      <c r="M45" s="25">
        <f>VLOOKUP(A45,'RACI Deliverables'!$C$7:$O$44,12,FALSE)</f>
        <v>44672</v>
      </c>
      <c r="N45">
        <f t="shared" si="0"/>
        <v>11</v>
      </c>
      <c r="O45" s="46" t="e">
        <f>SUMIF(#REF!,'RACI Tasks'!B45,#REF!)</f>
        <v>#REF!</v>
      </c>
      <c r="P45" s="7"/>
      <c r="Q45" s="18"/>
    </row>
    <row r="46" spans="1:17" ht="29" x14ac:dyDescent="0.35">
      <c r="A46" t="s">
        <v>122</v>
      </c>
      <c r="B46">
        <v>16.3</v>
      </c>
      <c r="C46" s="2" t="str">
        <f>VLOOKUP(A46,'RACI Deliverables'!$C$7:$D$44,2,FALSE)</f>
        <v>Measuring 
Success and Failure in call centre analysis</v>
      </c>
      <c r="D46" t="s">
        <v>201</v>
      </c>
      <c r="E46" t="s">
        <v>207</v>
      </c>
      <c r="F46" s="10" t="str">
        <f>IF(VLOOKUP(A46,'RACI Deliverables'!$C$7:$K$44,4,FALSE)="","",VLOOKUP(A46,'RACI Deliverables'!$C$7:$K$44,4,FALSE))</f>
        <v/>
      </c>
      <c r="G46" s="10" t="str">
        <f>IF(VLOOKUP(A46,'RACI Deliverables'!$C$7:$K$44,5,FALSE)="","",VLOOKUP(A46,'RACI Deliverables'!$C$7:$K$44,5,FALSE))</f>
        <v/>
      </c>
      <c r="H46" s="10" t="str">
        <f>IF(VLOOKUP(A46,'RACI Deliverables'!$C$7:$K$44,6,FALSE)="","",VLOOKUP(A46,'RACI Deliverables'!$C$7:$K$44,6,FALSE))</f>
        <v>A</v>
      </c>
      <c r="I46" s="10" t="str">
        <f>IF(VLOOKUP(A46,'RACI Deliverables'!$C$7:$K$44,7,FALSE)="","",VLOOKUP(A46,'RACI Deliverables'!$C$7:$K$44,7,FALSE))</f>
        <v/>
      </c>
      <c r="J46" s="10" t="str">
        <f>IF(VLOOKUP(A46,'RACI Deliverables'!$C$7:$K$44,8,FALSE)="","",VLOOKUP(A46,'RACI Deliverables'!$C$7:$K$44,8,FALSE))</f>
        <v>R</v>
      </c>
      <c r="K46" s="10" t="str">
        <f>IF(VLOOKUP(A46,'RACI Deliverables'!$C$7:$K$44,9,FALSE)="","",VLOOKUP(A46,'RACI Deliverables'!$C$7:$K$44,9,FALSE))</f>
        <v/>
      </c>
      <c r="L46" s="25">
        <f>VLOOKUP(A46,'RACI Deliverables'!$C$7:$O$44,11,FALSE)</f>
        <v>44661</v>
      </c>
      <c r="M46" s="25">
        <f>VLOOKUP(A46,'RACI Deliverables'!$C$7:$O$44,12,FALSE)</f>
        <v>44672</v>
      </c>
      <c r="N46">
        <f t="shared" si="0"/>
        <v>11</v>
      </c>
      <c r="O46" s="46" t="e">
        <f>SUMIF(#REF!,'RACI Tasks'!B46,#REF!)</f>
        <v>#REF!</v>
      </c>
      <c r="P46" s="7"/>
      <c r="Q46" s="18"/>
    </row>
    <row r="47" spans="1:17" ht="29" x14ac:dyDescent="0.35">
      <c r="A47" t="s">
        <v>124</v>
      </c>
      <c r="B47">
        <v>17.100000000000001</v>
      </c>
      <c r="C47" s="2" t="str">
        <f>VLOOKUP(A47,'RACI Deliverables'!$C$7:$D$44,2,FALSE)</f>
        <v>Probable benefits of suggestions in the Call centre analysis</v>
      </c>
      <c r="D47" t="s">
        <v>212</v>
      </c>
      <c r="E47" t="s">
        <v>176</v>
      </c>
      <c r="F47" s="10" t="str">
        <f>IF(VLOOKUP(A47,'RACI Deliverables'!$C$7:$K$44,4,FALSE)="","",VLOOKUP(A47,'RACI Deliverables'!$C$7:$K$44,4,FALSE))</f>
        <v/>
      </c>
      <c r="G47" s="10" t="str">
        <f>IF(VLOOKUP(A47,'RACI Deliverables'!$C$7:$K$44,5,FALSE)="","",VLOOKUP(A47,'RACI Deliverables'!$C$7:$K$44,5,FALSE))</f>
        <v/>
      </c>
      <c r="H47" s="10" t="str">
        <f>IF(VLOOKUP(A47,'RACI Deliverables'!$C$7:$K$44,6,FALSE)="","",VLOOKUP(A47,'RACI Deliverables'!$C$7:$K$44,6,FALSE))</f>
        <v/>
      </c>
      <c r="I47" s="10" t="str">
        <f>IF(VLOOKUP(A47,'RACI Deliverables'!$C$7:$K$44,7,FALSE)="","",VLOOKUP(A47,'RACI Deliverables'!$C$7:$K$44,7,FALSE))</f>
        <v>R</v>
      </c>
      <c r="J47" s="10" t="str">
        <f>IF(VLOOKUP(A47,'RACI Deliverables'!$C$7:$K$44,8,FALSE)="","",VLOOKUP(A47,'RACI Deliverables'!$C$7:$K$44,8,FALSE))</f>
        <v/>
      </c>
      <c r="K47" s="10" t="str">
        <f>IF(VLOOKUP(A47,'RACI Deliverables'!$C$7:$K$44,9,FALSE)="","",VLOOKUP(A47,'RACI Deliverables'!$C$7:$K$44,9,FALSE))</f>
        <v>A</v>
      </c>
      <c r="L47" s="25">
        <f>VLOOKUP(A47,'RACI Deliverables'!$C$7:$O$44,11,FALSE)</f>
        <v>44661</v>
      </c>
      <c r="M47" s="25">
        <f>VLOOKUP(A47,'RACI Deliverables'!$C$7:$O$44,12,FALSE)</f>
        <v>44672</v>
      </c>
      <c r="N47">
        <f t="shared" si="0"/>
        <v>11</v>
      </c>
      <c r="O47" s="46" t="e">
        <f>SUMIF(#REF!,'RACI Tasks'!B47,#REF!)</f>
        <v>#REF!</v>
      </c>
      <c r="P47" s="7"/>
      <c r="Q47" s="18"/>
    </row>
    <row r="48" spans="1:17" ht="29" x14ac:dyDescent="0.35">
      <c r="A48" t="s">
        <v>124</v>
      </c>
      <c r="B48">
        <v>17.2</v>
      </c>
      <c r="C48" s="2" t="str">
        <f>VLOOKUP(A48,'RACI Deliverables'!$C$7:$D$44,2,FALSE)</f>
        <v>Probable benefits of suggestions in the Call centre analysis</v>
      </c>
      <c r="D48" t="s">
        <v>213</v>
      </c>
      <c r="E48" t="s">
        <v>184</v>
      </c>
      <c r="F48" s="10" t="str">
        <f>IF(VLOOKUP(A48,'RACI Deliverables'!$C$7:$K$44,4,FALSE)="","",VLOOKUP(A48,'RACI Deliverables'!$C$7:$K$44,4,FALSE))</f>
        <v/>
      </c>
      <c r="G48" s="10" t="str">
        <f>IF(VLOOKUP(A48,'RACI Deliverables'!$C$7:$K$44,5,FALSE)="","",VLOOKUP(A48,'RACI Deliverables'!$C$7:$K$44,5,FALSE))</f>
        <v/>
      </c>
      <c r="H48" s="10" t="str">
        <f>IF(VLOOKUP(A48,'RACI Deliverables'!$C$7:$K$44,6,FALSE)="","",VLOOKUP(A48,'RACI Deliverables'!$C$7:$K$44,6,FALSE))</f>
        <v/>
      </c>
      <c r="I48" s="10" t="str">
        <f>IF(VLOOKUP(A48,'RACI Deliverables'!$C$7:$K$44,7,FALSE)="","",VLOOKUP(A48,'RACI Deliverables'!$C$7:$K$44,7,FALSE))</f>
        <v>R</v>
      </c>
      <c r="J48" s="10" t="str">
        <f>IF(VLOOKUP(A48,'RACI Deliverables'!$C$7:$K$44,8,FALSE)="","",VLOOKUP(A48,'RACI Deliverables'!$C$7:$K$44,8,FALSE))</f>
        <v/>
      </c>
      <c r="K48" s="10" t="str">
        <f>IF(VLOOKUP(A48,'RACI Deliverables'!$C$7:$K$44,9,FALSE)="","",VLOOKUP(A48,'RACI Deliverables'!$C$7:$K$44,9,FALSE))</f>
        <v>A</v>
      </c>
      <c r="L48" s="25">
        <f>VLOOKUP(A48,'RACI Deliverables'!$C$7:$O$44,11,FALSE)</f>
        <v>44661</v>
      </c>
      <c r="M48" s="25">
        <f>VLOOKUP(A48,'RACI Deliverables'!$C$7:$O$44,12,FALSE)</f>
        <v>44672</v>
      </c>
      <c r="N48">
        <f t="shared" si="0"/>
        <v>11</v>
      </c>
      <c r="O48" s="46" t="e">
        <f>SUMIF(#REF!,'RACI Tasks'!B48,#REF!)</f>
        <v>#REF!</v>
      </c>
      <c r="P48" s="7"/>
      <c r="Q48" s="18"/>
    </row>
    <row r="49" spans="1:17" ht="29" x14ac:dyDescent="0.35">
      <c r="A49" t="s">
        <v>124</v>
      </c>
      <c r="B49">
        <v>17.3</v>
      </c>
      <c r="C49" s="2" t="str">
        <f>VLOOKUP(A49,'RACI Deliverables'!$C$7:$D$44,2,FALSE)</f>
        <v>Probable benefits of suggestions in the Call centre analysis</v>
      </c>
      <c r="D49" t="s">
        <v>201</v>
      </c>
      <c r="E49" t="s">
        <v>207</v>
      </c>
      <c r="F49" s="10" t="str">
        <f>IF(VLOOKUP(A49,'RACI Deliverables'!$C$7:$K$44,4,FALSE)="","",VLOOKUP(A49,'RACI Deliverables'!$C$7:$K$44,4,FALSE))</f>
        <v/>
      </c>
      <c r="G49" s="10" t="str">
        <f>IF(VLOOKUP(A49,'RACI Deliverables'!$C$7:$K$44,5,FALSE)="","",VLOOKUP(A49,'RACI Deliverables'!$C$7:$K$44,5,FALSE))</f>
        <v/>
      </c>
      <c r="H49" s="10" t="str">
        <f>IF(VLOOKUP(A49,'RACI Deliverables'!$C$7:$K$44,6,FALSE)="","",VLOOKUP(A49,'RACI Deliverables'!$C$7:$K$44,6,FALSE))</f>
        <v/>
      </c>
      <c r="I49" s="10" t="str">
        <f>IF(VLOOKUP(A49,'RACI Deliverables'!$C$7:$K$44,7,FALSE)="","",VLOOKUP(A49,'RACI Deliverables'!$C$7:$K$44,7,FALSE))</f>
        <v>R</v>
      </c>
      <c r="J49" s="10" t="str">
        <f>IF(VLOOKUP(A49,'RACI Deliverables'!$C$7:$K$44,8,FALSE)="","",VLOOKUP(A49,'RACI Deliverables'!$C$7:$K$44,8,FALSE))</f>
        <v/>
      </c>
      <c r="K49" s="10" t="str">
        <f>IF(VLOOKUP(A49,'RACI Deliverables'!$C$7:$K$44,9,FALSE)="","",VLOOKUP(A49,'RACI Deliverables'!$C$7:$K$44,9,FALSE))</f>
        <v>A</v>
      </c>
      <c r="L49" s="25">
        <f>VLOOKUP(A49,'RACI Deliverables'!$C$7:$O$44,11,FALSE)</f>
        <v>44661</v>
      </c>
      <c r="M49" s="25">
        <f>VLOOKUP(A49,'RACI Deliverables'!$C$7:$O$44,12,FALSE)</f>
        <v>44672</v>
      </c>
      <c r="N49">
        <f t="shared" si="0"/>
        <v>11</v>
      </c>
      <c r="O49" s="46" t="e">
        <f>SUMIF(#REF!,'RACI Tasks'!B49,#REF!)</f>
        <v>#REF!</v>
      </c>
      <c r="P49" s="7"/>
      <c r="Q49" s="18"/>
    </row>
    <row r="50" spans="1:17" ht="29" x14ac:dyDescent="0.35">
      <c r="A50" t="s">
        <v>93</v>
      </c>
      <c r="B50">
        <v>18.100000000000001</v>
      </c>
      <c r="C50" s="2" t="str">
        <f>VLOOKUP(A50,'RACI Deliverables'!$C$7:$D$44,2,FALSE)</f>
        <v>Data analysis operational Excel Report for Greeters, Tech Supports and Experts</v>
      </c>
      <c r="D50" t="s">
        <v>212</v>
      </c>
      <c r="E50" t="s">
        <v>176</v>
      </c>
      <c r="F50" s="10" t="str">
        <f>IF(VLOOKUP(A50,'RACI Deliverables'!$C$7:$K$44,4,FALSE)="","",VLOOKUP(A50,'RACI Deliverables'!$C$7:$K$44,4,FALSE))</f>
        <v/>
      </c>
      <c r="G50" s="10" t="str">
        <f>IF(VLOOKUP(A50,'RACI Deliverables'!$C$7:$K$44,5,FALSE)="","",VLOOKUP(A50,'RACI Deliverables'!$C$7:$K$44,5,FALSE))</f>
        <v>R</v>
      </c>
      <c r="H50" s="10" t="str">
        <f>IF(VLOOKUP(A50,'RACI Deliverables'!$C$7:$K$44,6,FALSE)="","",VLOOKUP(A50,'RACI Deliverables'!$C$7:$K$44,6,FALSE))</f>
        <v>A</v>
      </c>
      <c r="I50" s="10" t="str">
        <f>IF(VLOOKUP(A50,'RACI Deliverables'!$C$7:$K$44,7,FALSE)="","",VLOOKUP(A50,'RACI Deliverables'!$C$7:$K$44,7,FALSE))</f>
        <v/>
      </c>
      <c r="J50" s="10" t="str">
        <f>IF(VLOOKUP(A50,'RACI Deliverables'!$C$7:$K$44,8,FALSE)="","",VLOOKUP(A50,'RACI Deliverables'!$C$7:$K$44,8,FALSE))</f>
        <v/>
      </c>
      <c r="K50" s="10" t="str">
        <f>IF(VLOOKUP(A50,'RACI Deliverables'!$C$7:$K$44,9,FALSE)="","",VLOOKUP(A50,'RACI Deliverables'!$C$7:$K$44,9,FALSE))</f>
        <v/>
      </c>
      <c r="L50" s="25">
        <f>VLOOKUP(A50,'RACI Deliverables'!$C$7:$O$44,11,FALSE)</f>
        <v>44656</v>
      </c>
      <c r="M50" s="25">
        <f>VLOOKUP(A50,'RACI Deliverables'!$C$7:$O$44,12,FALSE)</f>
        <v>44669</v>
      </c>
      <c r="N50">
        <f t="shared" si="0"/>
        <v>13</v>
      </c>
      <c r="O50" s="46" t="e">
        <f>SUMIF(#REF!,'RACI Tasks'!B50,#REF!)</f>
        <v>#REF!</v>
      </c>
      <c r="P50" s="7"/>
      <c r="Q50" s="18"/>
    </row>
    <row r="51" spans="1:17" ht="29" x14ac:dyDescent="0.35">
      <c r="A51" t="s">
        <v>93</v>
      </c>
      <c r="B51">
        <v>18.2</v>
      </c>
      <c r="C51" s="2" t="str">
        <f>VLOOKUP(A51,'RACI Deliverables'!$C$7:$D$44,2,FALSE)</f>
        <v>Data analysis operational Excel Report for Greeters, Tech Supports and Experts</v>
      </c>
      <c r="D51" t="s">
        <v>213</v>
      </c>
      <c r="E51" t="s">
        <v>184</v>
      </c>
      <c r="F51" s="10" t="str">
        <f>IF(VLOOKUP(A51,'RACI Deliverables'!$C$7:$K$44,4,FALSE)="","",VLOOKUP(A51,'RACI Deliverables'!$C$7:$K$44,4,FALSE))</f>
        <v/>
      </c>
      <c r="G51" s="10" t="str">
        <f>IF(VLOOKUP(A51,'RACI Deliverables'!$C$7:$K$44,5,FALSE)="","",VLOOKUP(A51,'RACI Deliverables'!$C$7:$K$44,5,FALSE))</f>
        <v>R</v>
      </c>
      <c r="H51" s="10" t="str">
        <f>IF(VLOOKUP(A51,'RACI Deliverables'!$C$7:$K$44,6,FALSE)="","",VLOOKUP(A51,'RACI Deliverables'!$C$7:$K$44,6,FALSE))</f>
        <v>A</v>
      </c>
      <c r="I51" s="10" t="str">
        <f>IF(VLOOKUP(A51,'RACI Deliverables'!$C$7:$K$44,7,FALSE)="","",VLOOKUP(A51,'RACI Deliverables'!$C$7:$K$44,7,FALSE))</f>
        <v/>
      </c>
      <c r="J51" s="10" t="str">
        <f>IF(VLOOKUP(A51,'RACI Deliverables'!$C$7:$K$44,8,FALSE)="","",VLOOKUP(A51,'RACI Deliverables'!$C$7:$K$44,8,FALSE))</f>
        <v/>
      </c>
      <c r="K51" s="10" t="str">
        <f>IF(VLOOKUP(A51,'RACI Deliverables'!$C$7:$K$44,9,FALSE)="","",VLOOKUP(A51,'RACI Deliverables'!$C$7:$K$44,9,FALSE))</f>
        <v/>
      </c>
      <c r="L51" s="25">
        <f>VLOOKUP(A51,'RACI Deliverables'!$C$7:$O$44,11,FALSE)</f>
        <v>44656</v>
      </c>
      <c r="M51" s="25">
        <f>VLOOKUP(A51,'RACI Deliverables'!$C$7:$O$44,12,FALSE)</f>
        <v>44669</v>
      </c>
      <c r="N51">
        <f t="shared" si="0"/>
        <v>13</v>
      </c>
      <c r="O51" s="46" t="e">
        <f>SUMIF(#REF!,'RACI Tasks'!B51,#REF!)</f>
        <v>#REF!</v>
      </c>
      <c r="P51" s="7"/>
      <c r="Q51" s="18"/>
    </row>
    <row r="52" spans="1:17" ht="29" x14ac:dyDescent="0.35">
      <c r="A52" t="s">
        <v>93</v>
      </c>
      <c r="B52">
        <v>18.3</v>
      </c>
      <c r="C52" s="2" t="str">
        <f>VLOOKUP(A52,'RACI Deliverables'!$C$7:$D$44,2,FALSE)</f>
        <v>Data analysis operational Excel Report for Greeters, Tech Supports and Experts</v>
      </c>
      <c r="D52" t="s">
        <v>201</v>
      </c>
      <c r="E52" t="s">
        <v>207</v>
      </c>
      <c r="F52" s="10" t="str">
        <f>IF(VLOOKUP(A52,'RACI Deliverables'!$C$7:$K$44,4,FALSE)="","",VLOOKUP(A52,'RACI Deliverables'!$C$7:$K$44,4,FALSE))</f>
        <v/>
      </c>
      <c r="G52" s="10" t="str">
        <f>IF(VLOOKUP(A52,'RACI Deliverables'!$C$7:$K$44,5,FALSE)="","",VLOOKUP(A52,'RACI Deliverables'!$C$7:$K$44,5,FALSE))</f>
        <v>R</v>
      </c>
      <c r="H52" s="10" t="str">
        <f>IF(VLOOKUP(A52,'RACI Deliverables'!$C$7:$K$44,6,FALSE)="","",VLOOKUP(A52,'RACI Deliverables'!$C$7:$K$44,6,FALSE))</f>
        <v>A</v>
      </c>
      <c r="I52" s="10" t="str">
        <f>IF(VLOOKUP(A52,'RACI Deliverables'!$C$7:$K$44,7,FALSE)="","",VLOOKUP(A52,'RACI Deliverables'!$C$7:$K$44,7,FALSE))</f>
        <v/>
      </c>
      <c r="J52" s="10" t="str">
        <f>IF(VLOOKUP(A52,'RACI Deliverables'!$C$7:$K$44,8,FALSE)="","",VLOOKUP(A52,'RACI Deliverables'!$C$7:$K$44,8,FALSE))</f>
        <v/>
      </c>
      <c r="K52" s="10" t="str">
        <f>IF(VLOOKUP(A52,'RACI Deliverables'!$C$7:$K$44,9,FALSE)="","",VLOOKUP(A52,'RACI Deliverables'!$C$7:$K$44,9,FALSE))</f>
        <v/>
      </c>
      <c r="L52" s="25">
        <f>VLOOKUP(A52,'RACI Deliverables'!$C$7:$O$44,11,FALSE)</f>
        <v>44656</v>
      </c>
      <c r="M52" s="25">
        <f>VLOOKUP(A52,'RACI Deliverables'!$C$7:$O$44,12,FALSE)</f>
        <v>44669</v>
      </c>
      <c r="N52">
        <f t="shared" si="0"/>
        <v>13</v>
      </c>
      <c r="O52" s="46" t="e">
        <f>SUMIF(#REF!,'RACI Tasks'!B52,#REF!)</f>
        <v>#REF!</v>
      </c>
      <c r="P52" s="7"/>
      <c r="Q52" s="18"/>
    </row>
    <row r="53" spans="1:17" ht="29" x14ac:dyDescent="0.35">
      <c r="A53" t="s">
        <v>127</v>
      </c>
      <c r="B53">
        <v>19.100000000000001</v>
      </c>
      <c r="C53" s="2" t="str">
        <f>VLOOKUP(A53,'RACI Deliverables'!$C$7:$D$44,2,FALSE)</f>
        <v>Data analysis operational Excel Report for CSR and Managers</v>
      </c>
      <c r="D53" t="s">
        <v>212</v>
      </c>
      <c r="E53" t="s">
        <v>176</v>
      </c>
      <c r="F53" s="10" t="str">
        <f>IF(VLOOKUP(A53,'RACI Deliverables'!$C$7:$K$44,4,FALSE)="","",VLOOKUP(A53,'RACI Deliverables'!$C$7:$K$44,4,FALSE))</f>
        <v>R</v>
      </c>
      <c r="G53" s="10" t="str">
        <f>IF(VLOOKUP(A53,'RACI Deliverables'!$C$7:$K$44,5,FALSE)="","",VLOOKUP(A53,'RACI Deliverables'!$C$7:$K$44,5,FALSE))</f>
        <v/>
      </c>
      <c r="H53" s="10" t="str">
        <f>IF(VLOOKUP(A53,'RACI Deliverables'!$C$7:$K$44,6,FALSE)="","",VLOOKUP(A53,'RACI Deliverables'!$C$7:$K$44,6,FALSE))</f>
        <v/>
      </c>
      <c r="I53" s="10" t="str">
        <f>IF(VLOOKUP(A53,'RACI Deliverables'!$C$7:$K$44,7,FALSE)="","",VLOOKUP(A53,'RACI Deliverables'!$C$7:$K$44,7,FALSE))</f>
        <v>A</v>
      </c>
      <c r="J53" s="10" t="str">
        <f>IF(VLOOKUP(A53,'RACI Deliverables'!$C$7:$K$44,8,FALSE)="","",VLOOKUP(A53,'RACI Deliverables'!$C$7:$K$44,8,FALSE))</f>
        <v/>
      </c>
      <c r="K53" s="10" t="str">
        <f>IF(VLOOKUP(A53,'RACI Deliverables'!$C$7:$K$44,9,FALSE)="","",VLOOKUP(A53,'RACI Deliverables'!$C$7:$K$44,9,FALSE))</f>
        <v/>
      </c>
      <c r="L53" s="25">
        <f>VLOOKUP(A53,'RACI Deliverables'!$C$7:$O$44,11,FALSE)</f>
        <v>44656</v>
      </c>
      <c r="M53" s="25">
        <f>VLOOKUP(A53,'RACI Deliverables'!$C$7:$O$44,12,FALSE)</f>
        <v>44669</v>
      </c>
      <c r="N53">
        <f t="shared" si="0"/>
        <v>13</v>
      </c>
      <c r="O53" s="46" t="e">
        <f>SUMIF(#REF!,'RACI Tasks'!B53,#REF!)</f>
        <v>#REF!</v>
      </c>
      <c r="P53" s="7"/>
      <c r="Q53" s="18"/>
    </row>
    <row r="54" spans="1:17" ht="29" x14ac:dyDescent="0.35">
      <c r="A54" t="s">
        <v>127</v>
      </c>
      <c r="B54">
        <v>19.2</v>
      </c>
      <c r="C54" s="2" t="str">
        <f>VLOOKUP(A54,'RACI Deliverables'!$C$7:$D$44,2,FALSE)</f>
        <v>Data analysis operational Excel Report for CSR and Managers</v>
      </c>
      <c r="D54" t="s">
        <v>201</v>
      </c>
      <c r="E54" t="s">
        <v>207</v>
      </c>
      <c r="F54" s="10" t="str">
        <f>IF(VLOOKUP(A54,'RACI Deliverables'!$C$7:$K$44,4,FALSE)="","",VLOOKUP(A54,'RACI Deliverables'!$C$7:$K$44,4,FALSE))</f>
        <v>R</v>
      </c>
      <c r="G54" s="10" t="str">
        <f>IF(VLOOKUP(A54,'RACI Deliverables'!$C$7:$K$44,5,FALSE)="","",VLOOKUP(A54,'RACI Deliverables'!$C$7:$K$44,5,FALSE))</f>
        <v/>
      </c>
      <c r="H54" s="10" t="str">
        <f>IF(VLOOKUP(A54,'RACI Deliverables'!$C$7:$K$44,6,FALSE)="","",VLOOKUP(A54,'RACI Deliverables'!$C$7:$K$44,6,FALSE))</f>
        <v/>
      </c>
      <c r="I54" s="10" t="str">
        <f>IF(VLOOKUP(A54,'RACI Deliverables'!$C$7:$K$44,7,FALSE)="","",VLOOKUP(A54,'RACI Deliverables'!$C$7:$K$44,7,FALSE))</f>
        <v>A</v>
      </c>
      <c r="J54" s="10" t="str">
        <f>IF(VLOOKUP(A54,'RACI Deliverables'!$C$7:$K$44,8,FALSE)="","",VLOOKUP(A54,'RACI Deliverables'!$C$7:$K$44,8,FALSE))</f>
        <v/>
      </c>
      <c r="K54" s="10" t="str">
        <f>IF(VLOOKUP(A54,'RACI Deliverables'!$C$7:$K$44,9,FALSE)="","",VLOOKUP(A54,'RACI Deliverables'!$C$7:$K$44,9,FALSE))</f>
        <v/>
      </c>
      <c r="L54" s="25">
        <f>VLOOKUP(A54,'RACI Deliverables'!$C$7:$O$44,11,FALSE)</f>
        <v>44656</v>
      </c>
      <c r="M54" s="25">
        <f>VLOOKUP(A54,'RACI Deliverables'!$C$7:$O$44,12,FALSE)</f>
        <v>44669</v>
      </c>
      <c r="N54">
        <f t="shared" si="0"/>
        <v>13</v>
      </c>
      <c r="O54" s="46" t="e">
        <f>SUMIF(#REF!,'RACI Tasks'!B54,#REF!)</f>
        <v>#REF!</v>
      </c>
      <c r="P54" s="7"/>
      <c r="Q54" s="18"/>
    </row>
    <row r="55" spans="1:17" ht="20.25" customHeight="1" x14ac:dyDescent="0.35">
      <c r="A55" t="s">
        <v>129</v>
      </c>
      <c r="B55">
        <v>20.100000000000001</v>
      </c>
      <c r="C55" s="2" t="str">
        <f>VLOOKUP(A55,'RACI Deliverables'!$C$7:$D$44,2,FALSE)</f>
        <v>AS-IS Process Flow</v>
      </c>
      <c r="D55" t="s">
        <v>212</v>
      </c>
      <c r="E55" t="s">
        <v>176</v>
      </c>
      <c r="F55" s="10" t="str">
        <f>IF(VLOOKUP(A55,'RACI Deliverables'!$C$7:$K$44,4,FALSE)="","",VLOOKUP(A55,'RACI Deliverables'!$C$7:$K$44,4,FALSE))</f>
        <v/>
      </c>
      <c r="G55" s="10" t="str">
        <f>IF(VLOOKUP(A55,'RACI Deliverables'!$C$7:$K$44,5,FALSE)="","",VLOOKUP(A55,'RACI Deliverables'!$C$7:$K$44,5,FALSE))</f>
        <v/>
      </c>
      <c r="H55" s="10" t="str">
        <f>IF(VLOOKUP(A55,'RACI Deliverables'!$C$7:$K$44,6,FALSE)="","",VLOOKUP(A55,'RACI Deliverables'!$C$7:$K$44,6,FALSE))</f>
        <v>A</v>
      </c>
      <c r="I55" s="10" t="str">
        <f>IF(VLOOKUP(A55,'RACI Deliverables'!$C$7:$K$44,7,FALSE)="","",VLOOKUP(A55,'RACI Deliverables'!$C$7:$K$44,7,FALSE))</f>
        <v/>
      </c>
      <c r="J55" s="10" t="str">
        <f>IF(VLOOKUP(A55,'RACI Deliverables'!$C$7:$K$44,8,FALSE)="","",VLOOKUP(A55,'RACI Deliverables'!$C$7:$K$44,8,FALSE))</f>
        <v/>
      </c>
      <c r="K55" s="10" t="str">
        <f>IF(VLOOKUP(A55,'RACI Deliverables'!$C$7:$K$44,9,FALSE)="","",VLOOKUP(A55,'RACI Deliverables'!$C$7:$K$44,9,FALSE))</f>
        <v>R</v>
      </c>
      <c r="L55" s="25">
        <f>VLOOKUP(A55,'RACI Deliverables'!$C$7:$O$44,11,FALSE)</f>
        <v>44667</v>
      </c>
      <c r="M55" s="25">
        <f>VLOOKUP(A55,'RACI Deliverables'!$C$7:$O$44,12,FALSE)</f>
        <v>44671</v>
      </c>
      <c r="N55">
        <f t="shared" si="0"/>
        <v>4</v>
      </c>
      <c r="O55" s="46" t="e">
        <f>SUMIF(#REF!,'RACI Tasks'!B55,#REF!)</f>
        <v>#REF!</v>
      </c>
      <c r="P55" s="7"/>
      <c r="Q55" s="18"/>
    </row>
    <row r="56" spans="1:17" ht="20.25" customHeight="1" x14ac:dyDescent="0.35">
      <c r="A56" t="s">
        <v>129</v>
      </c>
      <c r="B56">
        <v>20.2</v>
      </c>
      <c r="C56" s="2" t="str">
        <f>VLOOKUP(A56,'RACI Deliverables'!$C$7:$D$44,2,FALSE)</f>
        <v>AS-IS Process Flow</v>
      </c>
      <c r="D56" t="s">
        <v>213</v>
      </c>
      <c r="E56" t="s">
        <v>184</v>
      </c>
      <c r="F56" s="10" t="str">
        <f>IF(VLOOKUP(A56,'RACI Deliverables'!$C$7:$K$44,4,FALSE)="","",VLOOKUP(A56,'RACI Deliverables'!$C$7:$K$44,4,FALSE))</f>
        <v/>
      </c>
      <c r="G56" s="10" t="str">
        <f>IF(VLOOKUP(A56,'RACI Deliverables'!$C$7:$K$44,5,FALSE)="","",VLOOKUP(A56,'RACI Deliverables'!$C$7:$K$44,5,FALSE))</f>
        <v/>
      </c>
      <c r="H56" s="10" t="str">
        <f>IF(VLOOKUP(A56,'RACI Deliverables'!$C$7:$K$44,6,FALSE)="","",VLOOKUP(A56,'RACI Deliverables'!$C$7:$K$44,6,FALSE))</f>
        <v>A</v>
      </c>
      <c r="I56" s="10" t="str">
        <f>IF(VLOOKUP(A56,'RACI Deliverables'!$C$7:$K$44,7,FALSE)="","",VLOOKUP(A56,'RACI Deliverables'!$C$7:$K$44,7,FALSE))</f>
        <v/>
      </c>
      <c r="J56" s="10" t="str">
        <f>IF(VLOOKUP(A56,'RACI Deliverables'!$C$7:$K$44,8,FALSE)="","",VLOOKUP(A56,'RACI Deliverables'!$C$7:$K$44,8,FALSE))</f>
        <v/>
      </c>
      <c r="K56" s="10" t="str">
        <f>IF(VLOOKUP(A56,'RACI Deliverables'!$C$7:$K$44,9,FALSE)="","",VLOOKUP(A56,'RACI Deliverables'!$C$7:$K$44,9,FALSE))</f>
        <v>R</v>
      </c>
      <c r="L56" s="25">
        <f>VLOOKUP(A56,'RACI Deliverables'!$C$7:$O$44,11,FALSE)</f>
        <v>44667</v>
      </c>
      <c r="M56" s="25">
        <f>VLOOKUP(A56,'RACI Deliverables'!$C$7:$O$44,12,FALSE)</f>
        <v>44671</v>
      </c>
      <c r="N56">
        <f t="shared" si="0"/>
        <v>4</v>
      </c>
      <c r="O56" s="46" t="e">
        <f>SUMIF(#REF!,'RACI Tasks'!B56,#REF!)</f>
        <v>#REF!</v>
      </c>
      <c r="P56" s="7"/>
      <c r="Q56" s="18"/>
    </row>
    <row r="57" spans="1:17" ht="20.25" customHeight="1" x14ac:dyDescent="0.35">
      <c r="A57" t="s">
        <v>129</v>
      </c>
      <c r="B57">
        <v>20.3</v>
      </c>
      <c r="C57" s="2" t="str">
        <f>VLOOKUP(A57,'RACI Deliverables'!$C$7:$D$44,2,FALSE)</f>
        <v>AS-IS Process Flow</v>
      </c>
      <c r="D57" t="s">
        <v>201</v>
      </c>
      <c r="E57" t="s">
        <v>207</v>
      </c>
      <c r="F57" s="10" t="str">
        <f>IF(VLOOKUP(A57,'RACI Deliverables'!$C$7:$K$44,4,FALSE)="","",VLOOKUP(A57,'RACI Deliverables'!$C$7:$K$44,4,FALSE))</f>
        <v/>
      </c>
      <c r="G57" s="10" t="str">
        <f>IF(VLOOKUP(A57,'RACI Deliverables'!$C$7:$K$44,5,FALSE)="","",VLOOKUP(A57,'RACI Deliverables'!$C$7:$K$44,5,FALSE))</f>
        <v/>
      </c>
      <c r="H57" s="10" t="str">
        <f>IF(VLOOKUP(A57,'RACI Deliverables'!$C$7:$K$44,6,FALSE)="","",VLOOKUP(A57,'RACI Deliverables'!$C$7:$K$44,6,FALSE))</f>
        <v>A</v>
      </c>
      <c r="I57" s="10" t="str">
        <f>IF(VLOOKUP(A57,'RACI Deliverables'!$C$7:$K$44,7,FALSE)="","",VLOOKUP(A57,'RACI Deliverables'!$C$7:$K$44,7,FALSE))</f>
        <v/>
      </c>
      <c r="J57" s="10" t="str">
        <f>IF(VLOOKUP(A57,'RACI Deliverables'!$C$7:$K$44,8,FALSE)="","",VLOOKUP(A57,'RACI Deliverables'!$C$7:$K$44,8,FALSE))</f>
        <v/>
      </c>
      <c r="K57" s="10" t="str">
        <f>IF(VLOOKUP(A57,'RACI Deliverables'!$C$7:$K$44,9,FALSE)="","",VLOOKUP(A57,'RACI Deliverables'!$C$7:$K$44,9,FALSE))</f>
        <v>R</v>
      </c>
      <c r="L57" s="25">
        <f>VLOOKUP(A57,'RACI Deliverables'!$C$7:$O$44,11,FALSE)</f>
        <v>44667</v>
      </c>
      <c r="M57" s="25">
        <f>VLOOKUP(A57,'RACI Deliverables'!$C$7:$O$44,12,FALSE)</f>
        <v>44671</v>
      </c>
      <c r="N57">
        <f t="shared" si="0"/>
        <v>4</v>
      </c>
      <c r="O57" s="46" t="e">
        <f>SUMIF(#REF!,'RACI Tasks'!B57,#REF!)</f>
        <v>#REF!</v>
      </c>
      <c r="P57" s="7"/>
      <c r="Q57" s="18"/>
    </row>
    <row r="58" spans="1:17" x14ac:dyDescent="0.35">
      <c r="A58" t="s">
        <v>131</v>
      </c>
      <c r="B58">
        <v>21.1</v>
      </c>
      <c r="C58" s="2" t="str">
        <f>VLOOKUP(A58,'RACI Deliverables'!$C$7:$D$44,2,FALSE)</f>
        <v>To-Be Process flow</v>
      </c>
      <c r="D58" t="s">
        <v>212</v>
      </c>
      <c r="E58" t="s">
        <v>176</v>
      </c>
      <c r="F58" s="10" t="str">
        <f>IF(VLOOKUP(A58,'RACI Deliverables'!$C$7:$K$44,4,FALSE)="","",VLOOKUP(A58,'RACI Deliverables'!$C$7:$K$44,4,FALSE))</f>
        <v/>
      </c>
      <c r="G58" s="10" t="str">
        <f>IF(VLOOKUP(A58,'RACI Deliverables'!$C$7:$K$44,5,FALSE)="","",VLOOKUP(A58,'RACI Deliverables'!$C$7:$K$44,5,FALSE))</f>
        <v/>
      </c>
      <c r="H58" s="10" t="str">
        <f>IF(VLOOKUP(A58,'RACI Deliverables'!$C$7:$K$44,6,FALSE)="","",VLOOKUP(A58,'RACI Deliverables'!$C$7:$K$44,6,FALSE))</f>
        <v/>
      </c>
      <c r="I58" s="10" t="str">
        <f>IF(VLOOKUP(A58,'RACI Deliverables'!$C$7:$K$44,7,FALSE)="","",VLOOKUP(A58,'RACI Deliverables'!$C$7:$K$44,7,FALSE))</f>
        <v/>
      </c>
      <c r="J58" s="10" t="str">
        <f>IF(VLOOKUP(A58,'RACI Deliverables'!$C$7:$K$44,8,FALSE)="","",VLOOKUP(A58,'RACI Deliverables'!$C$7:$K$44,8,FALSE))</f>
        <v>A</v>
      </c>
      <c r="K58" s="10" t="str">
        <f>IF(VLOOKUP(A58,'RACI Deliverables'!$C$7:$K$44,9,FALSE)="","",VLOOKUP(A58,'RACI Deliverables'!$C$7:$K$44,9,FALSE))</f>
        <v>R</v>
      </c>
      <c r="L58" s="25">
        <f>VLOOKUP(A58,'RACI Deliverables'!$C$7:$O$44,11,FALSE)</f>
        <v>44667</v>
      </c>
      <c r="M58" s="25">
        <f>VLOOKUP(A58,'RACI Deliverables'!$C$7:$O$44,12,FALSE)</f>
        <v>44671</v>
      </c>
      <c r="N58">
        <f t="shared" si="0"/>
        <v>4</v>
      </c>
      <c r="O58" s="46" t="e">
        <f>SUMIF(#REF!,'RACI Tasks'!B58,#REF!)</f>
        <v>#REF!</v>
      </c>
      <c r="P58" s="7"/>
      <c r="Q58" s="18"/>
    </row>
    <row r="59" spans="1:17" x14ac:dyDescent="0.35">
      <c r="A59" t="s">
        <v>131</v>
      </c>
      <c r="B59">
        <v>21.2</v>
      </c>
      <c r="C59" s="2" t="str">
        <f>VLOOKUP(A59,'RACI Deliverables'!$C$7:$D$44,2,FALSE)</f>
        <v>To-Be Process flow</v>
      </c>
      <c r="D59" t="s">
        <v>213</v>
      </c>
      <c r="E59" t="s">
        <v>184</v>
      </c>
      <c r="F59" s="10" t="str">
        <f>IF(VLOOKUP(A59,'RACI Deliverables'!$C$7:$K$44,4,FALSE)="","",VLOOKUP(A59,'RACI Deliverables'!$C$7:$K$44,4,FALSE))</f>
        <v/>
      </c>
      <c r="G59" s="10" t="str">
        <f>IF(VLOOKUP(A59,'RACI Deliverables'!$C$7:$K$44,5,FALSE)="","",VLOOKUP(A59,'RACI Deliverables'!$C$7:$K$44,5,FALSE))</f>
        <v/>
      </c>
      <c r="H59" s="10" t="str">
        <f>IF(VLOOKUP(A59,'RACI Deliverables'!$C$7:$K$44,6,FALSE)="","",VLOOKUP(A59,'RACI Deliverables'!$C$7:$K$44,6,FALSE))</f>
        <v/>
      </c>
      <c r="I59" s="10" t="str">
        <f>IF(VLOOKUP(A59,'RACI Deliverables'!$C$7:$K$44,7,FALSE)="","",VLOOKUP(A59,'RACI Deliverables'!$C$7:$K$44,7,FALSE))</f>
        <v/>
      </c>
      <c r="J59" s="10" t="str">
        <f>IF(VLOOKUP(A59,'RACI Deliverables'!$C$7:$K$44,8,FALSE)="","",VLOOKUP(A59,'RACI Deliverables'!$C$7:$K$44,8,FALSE))</f>
        <v>A</v>
      </c>
      <c r="K59" s="10" t="str">
        <f>IF(VLOOKUP(A59,'RACI Deliverables'!$C$7:$K$44,9,FALSE)="","",VLOOKUP(A59,'RACI Deliverables'!$C$7:$K$44,9,FALSE))</f>
        <v>R</v>
      </c>
      <c r="L59" s="25">
        <f>VLOOKUP(A59,'RACI Deliverables'!$C$7:$O$44,11,FALSE)</f>
        <v>44667</v>
      </c>
      <c r="M59" s="25">
        <f>VLOOKUP(A59,'RACI Deliverables'!$C$7:$O$44,12,FALSE)</f>
        <v>44671</v>
      </c>
      <c r="N59">
        <f t="shared" si="0"/>
        <v>4</v>
      </c>
      <c r="O59" s="46" t="e">
        <f>SUMIF(#REF!,'RACI Tasks'!B59,#REF!)</f>
        <v>#REF!</v>
      </c>
      <c r="P59" s="7"/>
      <c r="Q59" s="18"/>
    </row>
    <row r="60" spans="1:17" x14ac:dyDescent="0.35">
      <c r="A60" t="s">
        <v>131</v>
      </c>
      <c r="B60">
        <v>21.3</v>
      </c>
      <c r="C60" s="2" t="str">
        <f>VLOOKUP(A60,'RACI Deliverables'!$C$7:$D$44,2,FALSE)</f>
        <v>To-Be Process flow</v>
      </c>
      <c r="D60" t="s">
        <v>201</v>
      </c>
      <c r="E60" t="s">
        <v>207</v>
      </c>
      <c r="F60" s="10" t="str">
        <f>IF(VLOOKUP(A60,'RACI Deliverables'!$C$7:$K$44,4,FALSE)="","",VLOOKUP(A60,'RACI Deliverables'!$C$7:$K$44,4,FALSE))</f>
        <v/>
      </c>
      <c r="G60" s="10" t="str">
        <f>IF(VLOOKUP(A60,'RACI Deliverables'!$C$7:$K$44,5,FALSE)="","",VLOOKUP(A60,'RACI Deliverables'!$C$7:$K$44,5,FALSE))</f>
        <v/>
      </c>
      <c r="H60" s="10" t="str">
        <f>IF(VLOOKUP(A60,'RACI Deliverables'!$C$7:$K$44,6,FALSE)="","",VLOOKUP(A60,'RACI Deliverables'!$C$7:$K$44,6,FALSE))</f>
        <v/>
      </c>
      <c r="I60" s="10" t="str">
        <f>IF(VLOOKUP(A60,'RACI Deliverables'!$C$7:$K$44,7,FALSE)="","",VLOOKUP(A60,'RACI Deliverables'!$C$7:$K$44,7,FALSE))</f>
        <v/>
      </c>
      <c r="J60" s="10" t="str">
        <f>IF(VLOOKUP(A60,'RACI Deliverables'!$C$7:$K$44,8,FALSE)="","",VLOOKUP(A60,'RACI Deliverables'!$C$7:$K$44,8,FALSE))</f>
        <v>A</v>
      </c>
      <c r="K60" s="10" t="str">
        <f>IF(VLOOKUP(A60,'RACI Deliverables'!$C$7:$K$44,9,FALSE)="","",VLOOKUP(A60,'RACI Deliverables'!$C$7:$K$44,9,FALSE))</f>
        <v>R</v>
      </c>
      <c r="L60" s="25">
        <f>VLOOKUP(A60,'RACI Deliverables'!$C$7:$O$44,11,FALSE)</f>
        <v>44667</v>
      </c>
      <c r="M60" s="25">
        <f>VLOOKUP(A60,'RACI Deliverables'!$C$7:$O$44,12,FALSE)</f>
        <v>44671</v>
      </c>
      <c r="N60">
        <f t="shared" si="0"/>
        <v>4</v>
      </c>
      <c r="O60" s="46" t="e">
        <f>SUMIF(#REF!,'RACI Tasks'!B60,#REF!)</f>
        <v>#REF!</v>
      </c>
      <c r="P60" s="7"/>
      <c r="Q60" s="18"/>
    </row>
    <row r="61" spans="1:17" x14ac:dyDescent="0.35">
      <c r="A61" t="s">
        <v>133</v>
      </c>
      <c r="B61">
        <v>22.1</v>
      </c>
      <c r="C61" s="2" t="str">
        <f>VLOOKUP(A61,'RACI Deliverables'!$C$7:$D$44,2,FALSE)</f>
        <v>AS-IS Pseudocode</v>
      </c>
      <c r="D61" t="s">
        <v>212</v>
      </c>
      <c r="E61" t="s">
        <v>176</v>
      </c>
      <c r="F61" s="10" t="str">
        <f>IF(VLOOKUP(A61,'RACI Deliverables'!$C$7:$K$44,4,FALSE)="","",VLOOKUP(A61,'RACI Deliverables'!$C$7:$K$44,4,FALSE))</f>
        <v/>
      </c>
      <c r="G61" s="10" t="str">
        <f>IF(VLOOKUP(A61,'RACI Deliverables'!$C$7:$K$44,5,FALSE)="","",VLOOKUP(A61,'RACI Deliverables'!$C$7:$K$44,5,FALSE))</f>
        <v/>
      </c>
      <c r="H61" s="10" t="str">
        <f>IF(VLOOKUP(A61,'RACI Deliverables'!$C$7:$K$44,6,FALSE)="","",VLOOKUP(A61,'RACI Deliverables'!$C$7:$K$44,6,FALSE))</f>
        <v/>
      </c>
      <c r="I61" s="10" t="str">
        <f>IF(VLOOKUP(A61,'RACI Deliverables'!$C$7:$K$44,7,FALSE)="","",VLOOKUP(A61,'RACI Deliverables'!$C$7:$K$44,7,FALSE))</f>
        <v/>
      </c>
      <c r="J61" s="10" t="str">
        <f>IF(VLOOKUP(A61,'RACI Deliverables'!$C$7:$K$44,8,FALSE)="","",VLOOKUP(A61,'RACI Deliverables'!$C$7:$K$44,8,FALSE))</f>
        <v>R</v>
      </c>
      <c r="K61" s="10" t="str">
        <f>IF(VLOOKUP(A61,'RACI Deliverables'!$C$7:$K$44,9,FALSE)="","",VLOOKUP(A61,'RACI Deliverables'!$C$7:$K$44,9,FALSE))</f>
        <v>A</v>
      </c>
      <c r="L61" s="25">
        <f>VLOOKUP(A61,'RACI Deliverables'!$C$7:$O$44,11,FALSE)</f>
        <v>44667</v>
      </c>
      <c r="M61" s="25">
        <f>VLOOKUP(A61,'RACI Deliverables'!$C$7:$O$44,12,FALSE)</f>
        <v>44671</v>
      </c>
      <c r="N61">
        <f t="shared" si="0"/>
        <v>4</v>
      </c>
      <c r="O61" s="46" t="e">
        <f>SUMIF(#REF!,'RACI Tasks'!B61,#REF!)</f>
        <v>#REF!</v>
      </c>
      <c r="P61" s="7"/>
      <c r="Q61" s="18"/>
    </row>
    <row r="62" spans="1:17" x14ac:dyDescent="0.35">
      <c r="A62" t="s">
        <v>133</v>
      </c>
      <c r="B62">
        <v>22.2</v>
      </c>
      <c r="C62" s="2" t="str">
        <f>VLOOKUP(A62,'RACI Deliverables'!$C$7:$D$44,2,FALSE)</f>
        <v>AS-IS Pseudocode</v>
      </c>
      <c r="D62" t="s">
        <v>345</v>
      </c>
      <c r="E62" t="s">
        <v>184</v>
      </c>
      <c r="F62" s="10" t="str">
        <f>IF(VLOOKUP(A62,'RACI Deliverables'!$C$7:$K$44,4,FALSE)="","",VLOOKUP(A62,'RACI Deliverables'!$C$7:$K$44,4,FALSE))</f>
        <v/>
      </c>
      <c r="G62" s="10" t="str">
        <f>IF(VLOOKUP(A62,'RACI Deliverables'!$C$7:$K$44,5,FALSE)="","",VLOOKUP(A62,'RACI Deliverables'!$C$7:$K$44,5,FALSE))</f>
        <v/>
      </c>
      <c r="H62" s="10" t="str">
        <f>IF(VLOOKUP(A62,'RACI Deliverables'!$C$7:$K$44,6,FALSE)="","",VLOOKUP(A62,'RACI Deliverables'!$C$7:$K$44,6,FALSE))</f>
        <v/>
      </c>
      <c r="I62" s="10" t="str">
        <f>IF(VLOOKUP(A62,'RACI Deliverables'!$C$7:$K$44,7,FALSE)="","",VLOOKUP(A62,'RACI Deliverables'!$C$7:$K$44,7,FALSE))</f>
        <v/>
      </c>
      <c r="J62" s="10" t="str">
        <f>IF(VLOOKUP(A62,'RACI Deliverables'!$C$7:$K$44,8,FALSE)="","",VLOOKUP(A62,'RACI Deliverables'!$C$7:$K$44,8,FALSE))</f>
        <v>R</v>
      </c>
      <c r="K62" s="10" t="str">
        <f>IF(VLOOKUP(A62,'RACI Deliverables'!$C$7:$K$44,9,FALSE)="","",VLOOKUP(A62,'RACI Deliverables'!$C$7:$K$44,9,FALSE))</f>
        <v>A</v>
      </c>
      <c r="L62" s="25">
        <f>VLOOKUP(A62,'RACI Deliverables'!$C$7:$O$44,11,FALSE)</f>
        <v>44667</v>
      </c>
      <c r="M62" s="25">
        <f>VLOOKUP(A62,'RACI Deliverables'!$C$7:$O$44,12,FALSE)</f>
        <v>44671</v>
      </c>
      <c r="N62">
        <f t="shared" si="0"/>
        <v>4</v>
      </c>
      <c r="O62" s="46" t="e">
        <f>SUMIF(#REF!,'RACI Tasks'!B62,#REF!)</f>
        <v>#REF!</v>
      </c>
      <c r="P62" s="7"/>
      <c r="Q62" s="18"/>
    </row>
    <row r="63" spans="1:17" x14ac:dyDescent="0.35">
      <c r="A63" t="s">
        <v>133</v>
      </c>
      <c r="B63">
        <v>22.3</v>
      </c>
      <c r="C63" s="2" t="str">
        <f>VLOOKUP(A63,'RACI Deliverables'!$C$7:$D$44,2,FALSE)</f>
        <v>AS-IS Pseudocode</v>
      </c>
      <c r="D63" t="s">
        <v>201</v>
      </c>
      <c r="E63" t="s">
        <v>207</v>
      </c>
      <c r="F63" s="10" t="str">
        <f>IF(VLOOKUP(A63,'RACI Deliverables'!$C$7:$K$44,4,FALSE)="","",VLOOKUP(A63,'RACI Deliverables'!$C$7:$K$44,4,FALSE))</f>
        <v/>
      </c>
      <c r="G63" s="10" t="str">
        <f>IF(VLOOKUP(A63,'RACI Deliverables'!$C$7:$K$44,5,FALSE)="","",VLOOKUP(A63,'RACI Deliverables'!$C$7:$K$44,5,FALSE))</f>
        <v/>
      </c>
      <c r="H63" s="10" t="str">
        <f>IF(VLOOKUP(A63,'RACI Deliverables'!$C$7:$K$44,6,FALSE)="","",VLOOKUP(A63,'RACI Deliverables'!$C$7:$K$44,6,FALSE))</f>
        <v/>
      </c>
      <c r="I63" s="10" t="str">
        <f>IF(VLOOKUP(A63,'RACI Deliverables'!$C$7:$K$44,7,FALSE)="","",VLOOKUP(A63,'RACI Deliverables'!$C$7:$K$44,7,FALSE))</f>
        <v/>
      </c>
      <c r="J63" s="10" t="str">
        <f>IF(VLOOKUP(A63,'RACI Deliverables'!$C$7:$K$44,8,FALSE)="","",VLOOKUP(A63,'RACI Deliverables'!$C$7:$K$44,8,FALSE))</f>
        <v>R</v>
      </c>
      <c r="K63" s="10" t="str">
        <f>IF(VLOOKUP(A63,'RACI Deliverables'!$C$7:$K$44,9,FALSE)="","",VLOOKUP(A63,'RACI Deliverables'!$C$7:$K$44,9,FALSE))</f>
        <v>A</v>
      </c>
      <c r="L63" s="25">
        <f>VLOOKUP(A63,'RACI Deliverables'!$C$7:$O$44,11,FALSE)</f>
        <v>44667</v>
      </c>
      <c r="M63" s="25">
        <f>VLOOKUP(A63,'RACI Deliverables'!$C$7:$O$44,12,FALSE)</f>
        <v>44671</v>
      </c>
      <c r="N63">
        <f t="shared" si="0"/>
        <v>4</v>
      </c>
      <c r="O63" s="46" t="e">
        <f>SUMIF(#REF!,'RACI Tasks'!B63,#REF!)</f>
        <v>#REF!</v>
      </c>
      <c r="P63" s="7"/>
      <c r="Q63" s="18"/>
    </row>
    <row r="64" spans="1:17" x14ac:dyDescent="0.35">
      <c r="A64" t="s">
        <v>135</v>
      </c>
      <c r="B64">
        <v>23.1</v>
      </c>
      <c r="C64" s="2" t="str">
        <f>VLOOKUP(A64,'RACI Deliverables'!$C$7:$D$44,2,FALSE)</f>
        <v>To-Be Pseudocode</v>
      </c>
      <c r="D64" t="s">
        <v>212</v>
      </c>
      <c r="E64" t="s">
        <v>176</v>
      </c>
      <c r="F64" s="10" t="str">
        <f>IF(VLOOKUP(A64,'RACI Deliverables'!$C$7:$K$44,4,FALSE)="","",VLOOKUP(A64,'RACI Deliverables'!$C$7:$K$44,4,FALSE))</f>
        <v>A</v>
      </c>
      <c r="G64" s="10" t="str">
        <f>IF(VLOOKUP(A64,'RACI Deliverables'!$C$7:$K$44,5,FALSE)="","",VLOOKUP(A64,'RACI Deliverables'!$C$7:$K$44,5,FALSE))</f>
        <v/>
      </c>
      <c r="H64" s="10" t="str">
        <f>IF(VLOOKUP(A64,'RACI Deliverables'!$C$7:$K$44,6,FALSE)="","",VLOOKUP(A64,'RACI Deliverables'!$C$7:$K$44,6,FALSE))</f>
        <v/>
      </c>
      <c r="I64" s="10" t="str">
        <f>IF(VLOOKUP(A64,'RACI Deliverables'!$C$7:$K$44,7,FALSE)="","",VLOOKUP(A64,'RACI Deliverables'!$C$7:$K$44,7,FALSE))</f>
        <v/>
      </c>
      <c r="J64" s="10" t="str">
        <f>IF(VLOOKUP(A64,'RACI Deliverables'!$C$7:$K$44,8,FALSE)="","",VLOOKUP(A64,'RACI Deliverables'!$C$7:$K$44,8,FALSE))</f>
        <v>R</v>
      </c>
      <c r="K64" s="10" t="str">
        <f>IF(VLOOKUP(A64,'RACI Deliverables'!$C$7:$K$44,9,FALSE)="","",VLOOKUP(A64,'RACI Deliverables'!$C$7:$K$44,9,FALSE))</f>
        <v/>
      </c>
      <c r="L64" s="25">
        <f>VLOOKUP(A64,'RACI Deliverables'!$C$7:$O$44,11,FALSE)</f>
        <v>44667</v>
      </c>
      <c r="M64" s="25">
        <f>VLOOKUP(A64,'RACI Deliverables'!$C$7:$O$44,12,FALSE)</f>
        <v>44671</v>
      </c>
      <c r="N64">
        <f t="shared" si="0"/>
        <v>4</v>
      </c>
      <c r="O64" s="46" t="e">
        <f>SUMIF(#REF!,'RACI Tasks'!B64,#REF!)</f>
        <v>#REF!</v>
      </c>
      <c r="P64" s="7"/>
      <c r="Q64" s="18"/>
    </row>
    <row r="65" spans="1:17" x14ac:dyDescent="0.35">
      <c r="A65" t="s">
        <v>218</v>
      </c>
      <c r="B65">
        <v>23.2</v>
      </c>
      <c r="C65" s="2" t="str">
        <f>VLOOKUP(A65,'RACI Deliverables'!$C$7:$D$44,2,FALSE)</f>
        <v>To-Be Pseudocode</v>
      </c>
      <c r="D65" t="s">
        <v>201</v>
      </c>
      <c r="E65" t="s">
        <v>207</v>
      </c>
      <c r="F65" s="10" t="str">
        <f>IF(VLOOKUP(A65,'RACI Deliverables'!$C$7:$K$44,4,FALSE)="","",VLOOKUP(A65,'RACI Deliverables'!$C$7:$K$44,4,FALSE))</f>
        <v>A</v>
      </c>
      <c r="G65" s="10" t="str">
        <f>IF(VLOOKUP(A65,'RACI Deliverables'!$C$7:$K$44,5,FALSE)="","",VLOOKUP(A65,'RACI Deliverables'!$C$7:$K$44,5,FALSE))</f>
        <v/>
      </c>
      <c r="H65" s="10" t="str">
        <f>IF(VLOOKUP(A65,'RACI Deliverables'!$C$7:$K$44,6,FALSE)="","",VLOOKUP(A65,'RACI Deliverables'!$C$7:$K$44,6,FALSE))</f>
        <v/>
      </c>
      <c r="I65" s="10" t="str">
        <f>IF(VLOOKUP(A65,'RACI Deliverables'!$C$7:$K$44,7,FALSE)="","",VLOOKUP(A65,'RACI Deliverables'!$C$7:$K$44,7,FALSE))</f>
        <v/>
      </c>
      <c r="J65" s="10" t="str">
        <f>IF(VLOOKUP(A65,'RACI Deliverables'!$C$7:$K$44,8,FALSE)="","",VLOOKUP(A65,'RACI Deliverables'!$C$7:$K$44,8,FALSE))</f>
        <v>R</v>
      </c>
      <c r="K65" s="10" t="str">
        <f>IF(VLOOKUP(A65,'RACI Deliverables'!$C$7:$K$44,9,FALSE)="","",VLOOKUP(A65,'RACI Deliverables'!$C$7:$K$44,9,FALSE))</f>
        <v/>
      </c>
      <c r="L65" s="25">
        <f>VLOOKUP(A65,'RACI Deliverables'!$C$7:$O$44,11,FALSE)</f>
        <v>44667</v>
      </c>
      <c r="M65" s="25">
        <f>VLOOKUP(A65,'RACI Deliverables'!$C$7:$O$44,12,FALSE)</f>
        <v>44671</v>
      </c>
      <c r="N65">
        <f t="shared" si="0"/>
        <v>4</v>
      </c>
      <c r="O65" s="46" t="e">
        <f>SUMIF(#REF!,'RACI Tasks'!B65,#REF!)</f>
        <v>#REF!</v>
      </c>
      <c r="P65" s="7"/>
      <c r="Q65" s="18"/>
    </row>
    <row r="66" spans="1:17" x14ac:dyDescent="0.35">
      <c r="A66" t="s">
        <v>137</v>
      </c>
      <c r="B66">
        <v>24.1</v>
      </c>
      <c r="C66" s="2" t="str">
        <f>VLOOKUP(A66,'RACI Deliverables'!$C$7:$D$44,2,FALSE)</f>
        <v>AS-IS Swimlanes</v>
      </c>
      <c r="D66" t="s">
        <v>212</v>
      </c>
      <c r="E66" t="s">
        <v>176</v>
      </c>
      <c r="F66" s="10" t="str">
        <f>IF(VLOOKUP(A66,'RACI Deliverables'!$C$7:$K$44,4,FALSE)="","",VLOOKUP(A66,'RACI Deliverables'!$C$7:$K$44,4,FALSE))</f>
        <v/>
      </c>
      <c r="G66" s="10" t="str">
        <f>IF(VLOOKUP(A66,'RACI Deliverables'!$C$7:$K$44,5,FALSE)="","",VLOOKUP(A66,'RACI Deliverables'!$C$7:$K$44,5,FALSE))</f>
        <v>A</v>
      </c>
      <c r="H66" s="10" t="str">
        <f>IF(VLOOKUP(A66,'RACI Deliverables'!$C$7:$K$44,6,FALSE)="","",VLOOKUP(A66,'RACI Deliverables'!$C$7:$K$44,6,FALSE))</f>
        <v/>
      </c>
      <c r="I66" s="10" t="str">
        <f>IF(VLOOKUP(A66,'RACI Deliverables'!$C$7:$K$44,7,FALSE)="","",VLOOKUP(A66,'RACI Deliverables'!$C$7:$K$44,7,FALSE))</f>
        <v>R</v>
      </c>
      <c r="J66" s="10" t="str">
        <f>IF(VLOOKUP(A66,'RACI Deliverables'!$C$7:$K$44,8,FALSE)="","",VLOOKUP(A66,'RACI Deliverables'!$C$7:$K$44,8,FALSE))</f>
        <v>A</v>
      </c>
      <c r="K66" s="10" t="str">
        <f>IF(VLOOKUP(A66,'RACI Deliverables'!$C$7:$K$44,9,FALSE)="","",VLOOKUP(A66,'RACI Deliverables'!$C$7:$K$44,9,FALSE))</f>
        <v/>
      </c>
      <c r="L66" s="25">
        <f>VLOOKUP(A66,'RACI Deliverables'!$C$7:$O$44,11,FALSE)</f>
        <v>44667</v>
      </c>
      <c r="M66" s="25">
        <f>VLOOKUP(A66,'RACI Deliverables'!$C$7:$O$44,12,FALSE)</f>
        <v>44671</v>
      </c>
      <c r="N66">
        <f t="shared" si="0"/>
        <v>4</v>
      </c>
      <c r="O66" s="46" t="e">
        <f>SUMIF(#REF!,'RACI Tasks'!B66,#REF!)</f>
        <v>#REF!</v>
      </c>
      <c r="P66" s="7"/>
      <c r="Q66" s="18"/>
    </row>
    <row r="67" spans="1:17" x14ac:dyDescent="0.35">
      <c r="A67" t="s">
        <v>137</v>
      </c>
      <c r="B67">
        <v>24.2</v>
      </c>
      <c r="C67" s="2" t="str">
        <f>VLOOKUP(A67,'RACI Deliverables'!$C$7:$D$44,2,FALSE)</f>
        <v>AS-IS Swimlanes</v>
      </c>
      <c r="D67" t="s">
        <v>219</v>
      </c>
      <c r="E67" t="s">
        <v>184</v>
      </c>
      <c r="F67" s="10" t="str">
        <f>IF(VLOOKUP(A67,'RACI Deliverables'!$C$7:$K$44,4,FALSE)="","",VLOOKUP(A67,'RACI Deliverables'!$C$7:$K$44,4,FALSE))</f>
        <v/>
      </c>
      <c r="G67" s="10" t="str">
        <f>IF(VLOOKUP(A67,'RACI Deliverables'!$C$7:$K$44,5,FALSE)="","",VLOOKUP(A67,'RACI Deliverables'!$C$7:$K$44,5,FALSE))</f>
        <v>A</v>
      </c>
      <c r="H67" s="10" t="str">
        <f>IF(VLOOKUP(A67,'RACI Deliverables'!$C$7:$K$44,6,FALSE)="","",VLOOKUP(A67,'RACI Deliverables'!$C$7:$K$44,6,FALSE))</f>
        <v/>
      </c>
      <c r="I67" s="10" t="str">
        <f>IF(VLOOKUP(A67,'RACI Deliverables'!$C$7:$K$44,7,FALSE)="","",VLOOKUP(A67,'RACI Deliverables'!$C$7:$K$44,7,FALSE))</f>
        <v>R</v>
      </c>
      <c r="J67" s="10" t="str">
        <f>IF(VLOOKUP(A67,'RACI Deliverables'!$C$7:$K$44,8,FALSE)="","",VLOOKUP(A67,'RACI Deliverables'!$C$7:$K$44,8,FALSE))</f>
        <v>A</v>
      </c>
      <c r="K67" s="10" t="str">
        <f>IF(VLOOKUP(A67,'RACI Deliverables'!$C$7:$K$44,9,FALSE)="","",VLOOKUP(A67,'RACI Deliverables'!$C$7:$K$44,9,FALSE))</f>
        <v/>
      </c>
      <c r="L67" s="25">
        <f>VLOOKUP(A67,'RACI Deliverables'!$C$7:$O$44,11,FALSE)</f>
        <v>44667</v>
      </c>
      <c r="M67" s="25">
        <f>VLOOKUP(A67,'RACI Deliverables'!$C$7:$O$44,12,FALSE)</f>
        <v>44671</v>
      </c>
      <c r="N67">
        <f t="shared" si="0"/>
        <v>4</v>
      </c>
      <c r="O67" s="46" t="e">
        <f>SUMIF(#REF!,'RACI Tasks'!B67,#REF!)</f>
        <v>#REF!</v>
      </c>
      <c r="P67" s="7"/>
      <c r="Q67" s="18"/>
    </row>
    <row r="68" spans="1:17" x14ac:dyDescent="0.35">
      <c r="A68" t="s">
        <v>137</v>
      </c>
      <c r="B68">
        <v>24.3</v>
      </c>
      <c r="C68" s="2" t="str">
        <f>VLOOKUP(A68,'RACI Deliverables'!$C$7:$D$44,2,FALSE)</f>
        <v>AS-IS Swimlanes</v>
      </c>
      <c r="D68" t="s">
        <v>201</v>
      </c>
      <c r="E68" t="s">
        <v>207</v>
      </c>
      <c r="F68" s="10" t="str">
        <f>IF(VLOOKUP(A68,'RACI Deliverables'!$C$7:$K$44,4,FALSE)="","",VLOOKUP(A68,'RACI Deliverables'!$C$7:$K$44,4,FALSE))</f>
        <v/>
      </c>
      <c r="G68" s="10" t="str">
        <f>IF(VLOOKUP(A68,'RACI Deliverables'!$C$7:$K$44,5,FALSE)="","",VLOOKUP(A68,'RACI Deliverables'!$C$7:$K$44,5,FALSE))</f>
        <v>A</v>
      </c>
      <c r="H68" s="10" t="str">
        <f>IF(VLOOKUP(A68,'RACI Deliverables'!$C$7:$K$44,6,FALSE)="","",VLOOKUP(A68,'RACI Deliverables'!$C$7:$K$44,6,FALSE))</f>
        <v/>
      </c>
      <c r="I68" s="10" t="str">
        <f>IF(VLOOKUP(A68,'RACI Deliverables'!$C$7:$K$44,7,FALSE)="","",VLOOKUP(A68,'RACI Deliverables'!$C$7:$K$44,7,FALSE))</f>
        <v>R</v>
      </c>
      <c r="J68" s="10" t="str">
        <f>IF(VLOOKUP(A68,'RACI Deliverables'!$C$7:$K$44,8,FALSE)="","",VLOOKUP(A68,'RACI Deliverables'!$C$7:$K$44,8,FALSE))</f>
        <v>A</v>
      </c>
      <c r="K68" s="10" t="str">
        <f>IF(VLOOKUP(A68,'RACI Deliverables'!$C$7:$K$44,9,FALSE)="","",VLOOKUP(A68,'RACI Deliverables'!$C$7:$K$44,9,FALSE))</f>
        <v/>
      </c>
      <c r="L68" s="25">
        <f>VLOOKUP(A68,'RACI Deliverables'!$C$7:$O$44,11,FALSE)</f>
        <v>44667</v>
      </c>
      <c r="M68" s="25">
        <f>VLOOKUP(A68,'RACI Deliverables'!$C$7:$O$44,12,FALSE)</f>
        <v>44671</v>
      </c>
      <c r="N68">
        <f t="shared" si="0"/>
        <v>4</v>
      </c>
      <c r="O68" s="46" t="e">
        <f>SUMIF(#REF!,'RACI Tasks'!B68,#REF!)</f>
        <v>#REF!</v>
      </c>
      <c r="P68" s="7"/>
      <c r="Q68" s="18"/>
    </row>
    <row r="69" spans="1:17" x14ac:dyDescent="0.35">
      <c r="A69" t="s">
        <v>139</v>
      </c>
      <c r="B69">
        <v>25.1</v>
      </c>
      <c r="C69" s="2" t="str">
        <f>VLOOKUP(A69,'RACI Deliverables'!$C$7:$D$44,2,FALSE)</f>
        <v>To-Be Swimlanes</v>
      </c>
      <c r="D69" t="s">
        <v>212</v>
      </c>
      <c r="E69" t="s">
        <v>176</v>
      </c>
      <c r="F69" s="10" t="str">
        <f>IF(VLOOKUP(A69,'RACI Deliverables'!$C$7:$K$44,4,FALSE)="","",VLOOKUP(A69,'RACI Deliverables'!$C$7:$K$44,4,FALSE))</f>
        <v>A</v>
      </c>
      <c r="G69" s="10" t="str">
        <f>IF(VLOOKUP(A69,'RACI Deliverables'!$C$7:$K$44,5,FALSE)="","",VLOOKUP(A69,'RACI Deliverables'!$C$7:$K$44,5,FALSE))</f>
        <v/>
      </c>
      <c r="H69" s="10" t="str">
        <f>IF(VLOOKUP(A69,'RACI Deliverables'!$C$7:$K$44,6,FALSE)="","",VLOOKUP(A69,'RACI Deliverables'!$C$7:$K$44,6,FALSE))</f>
        <v>R</v>
      </c>
      <c r="I69" s="10" t="str">
        <f>IF(VLOOKUP(A69,'RACI Deliverables'!$C$7:$K$44,7,FALSE)="","",VLOOKUP(A69,'RACI Deliverables'!$C$7:$K$44,7,FALSE))</f>
        <v/>
      </c>
      <c r="J69" s="10" t="str">
        <f>IF(VLOOKUP(A69,'RACI Deliverables'!$C$7:$K$44,8,FALSE)="","",VLOOKUP(A69,'RACI Deliverables'!$C$7:$K$44,8,FALSE))</f>
        <v/>
      </c>
      <c r="K69" s="10" t="str">
        <f>IF(VLOOKUP(A69,'RACI Deliverables'!$C$7:$K$44,9,FALSE)="","",VLOOKUP(A69,'RACI Deliverables'!$C$7:$K$44,9,FALSE))</f>
        <v/>
      </c>
      <c r="L69" s="25">
        <f>VLOOKUP(A69,'RACI Deliverables'!$C$7:$O$44,11,FALSE)</f>
        <v>44667</v>
      </c>
      <c r="M69" s="25">
        <f>VLOOKUP(A69,'RACI Deliverables'!$C$7:$O$44,12,FALSE)</f>
        <v>44671</v>
      </c>
      <c r="N69">
        <f t="shared" si="0"/>
        <v>4</v>
      </c>
      <c r="O69" s="46" t="e">
        <f>SUMIF(#REF!,'RACI Tasks'!B69,#REF!)</f>
        <v>#REF!</v>
      </c>
      <c r="P69" s="7"/>
      <c r="Q69" s="18"/>
    </row>
    <row r="70" spans="1:17" x14ac:dyDescent="0.35">
      <c r="A70" t="s">
        <v>139</v>
      </c>
      <c r="B70">
        <v>25.2</v>
      </c>
      <c r="C70" s="2" t="str">
        <f>VLOOKUP(A70,'RACI Deliverables'!$C$7:$D$44,2,FALSE)</f>
        <v>To-Be Swimlanes</v>
      </c>
      <c r="D70" t="s">
        <v>220</v>
      </c>
      <c r="E70" t="s">
        <v>184</v>
      </c>
      <c r="F70" s="10" t="str">
        <f>IF(VLOOKUP(A70,'RACI Deliverables'!$C$7:$K$44,4,FALSE)="","",VLOOKUP(A70,'RACI Deliverables'!$C$7:$K$44,4,FALSE))</f>
        <v>A</v>
      </c>
      <c r="G70" s="10" t="str">
        <f>IF(VLOOKUP(A70,'RACI Deliverables'!$C$7:$K$44,5,FALSE)="","",VLOOKUP(A70,'RACI Deliverables'!$C$7:$K$44,5,FALSE))</f>
        <v/>
      </c>
      <c r="H70" s="10" t="str">
        <f>IF(VLOOKUP(A70,'RACI Deliverables'!$C$7:$K$44,6,FALSE)="","",VLOOKUP(A70,'RACI Deliverables'!$C$7:$K$44,6,FALSE))</f>
        <v>R</v>
      </c>
      <c r="I70" s="10" t="str">
        <f>IF(VLOOKUP(A70,'RACI Deliverables'!$C$7:$K$44,7,FALSE)="","",VLOOKUP(A70,'RACI Deliverables'!$C$7:$K$44,7,FALSE))</f>
        <v/>
      </c>
      <c r="J70" s="10" t="str">
        <f>IF(VLOOKUP(A70,'RACI Deliverables'!$C$7:$K$44,8,FALSE)="","",VLOOKUP(A70,'RACI Deliverables'!$C$7:$K$44,8,FALSE))</f>
        <v/>
      </c>
      <c r="K70" s="10" t="str">
        <f>IF(VLOOKUP(A70,'RACI Deliverables'!$C$7:$K$44,9,FALSE)="","",VLOOKUP(A70,'RACI Deliverables'!$C$7:$K$44,9,FALSE))</f>
        <v/>
      </c>
      <c r="L70" s="25">
        <f>VLOOKUP(A70,'RACI Deliverables'!$C$7:$O$44,11,FALSE)</f>
        <v>44667</v>
      </c>
      <c r="M70" s="25">
        <f>VLOOKUP(A70,'RACI Deliverables'!$C$7:$O$44,12,FALSE)</f>
        <v>44671</v>
      </c>
      <c r="N70">
        <f t="shared" si="0"/>
        <v>4</v>
      </c>
      <c r="O70" s="46" t="e">
        <f>SUMIF(#REF!,'RACI Tasks'!B70,#REF!)</f>
        <v>#REF!</v>
      </c>
      <c r="P70" s="7"/>
      <c r="Q70" s="18"/>
    </row>
    <row r="71" spans="1:17" x14ac:dyDescent="0.35">
      <c r="A71" t="s">
        <v>139</v>
      </c>
      <c r="B71">
        <v>25.3</v>
      </c>
      <c r="C71" s="2" t="str">
        <f>VLOOKUP(A71,'RACI Deliverables'!$C$7:$D$44,2,FALSE)</f>
        <v>To-Be Swimlanes</v>
      </c>
      <c r="D71" t="s">
        <v>201</v>
      </c>
      <c r="E71" t="s">
        <v>207</v>
      </c>
      <c r="F71" s="10" t="str">
        <f>IF(VLOOKUP(A71,'RACI Deliverables'!$C$7:$K$44,4,FALSE)="","",VLOOKUP(A71,'RACI Deliverables'!$C$7:$K$44,4,FALSE))</f>
        <v>A</v>
      </c>
      <c r="G71" s="10" t="str">
        <f>IF(VLOOKUP(A71,'RACI Deliverables'!$C$7:$K$44,5,FALSE)="","",VLOOKUP(A71,'RACI Deliverables'!$C$7:$K$44,5,FALSE))</f>
        <v/>
      </c>
      <c r="H71" s="10" t="str">
        <f>IF(VLOOKUP(A71,'RACI Deliverables'!$C$7:$K$44,6,FALSE)="","",VLOOKUP(A71,'RACI Deliverables'!$C$7:$K$44,6,FALSE))</f>
        <v>R</v>
      </c>
      <c r="I71" s="10" t="str">
        <f>IF(VLOOKUP(A71,'RACI Deliverables'!$C$7:$K$44,7,FALSE)="","",VLOOKUP(A71,'RACI Deliverables'!$C$7:$K$44,7,FALSE))</f>
        <v/>
      </c>
      <c r="J71" s="10" t="str">
        <f>IF(VLOOKUP(A71,'RACI Deliverables'!$C$7:$K$44,8,FALSE)="","",VLOOKUP(A71,'RACI Deliverables'!$C$7:$K$44,8,FALSE))</f>
        <v/>
      </c>
      <c r="K71" s="10" t="str">
        <f>IF(VLOOKUP(A71,'RACI Deliverables'!$C$7:$K$44,9,FALSE)="","",VLOOKUP(A71,'RACI Deliverables'!$C$7:$K$44,9,FALSE))</f>
        <v/>
      </c>
      <c r="L71" s="25">
        <f>VLOOKUP(A71,'RACI Deliverables'!$C$7:$O$44,11,FALSE)</f>
        <v>44667</v>
      </c>
      <c r="M71" s="25">
        <f>VLOOKUP(A71,'RACI Deliverables'!$C$7:$O$44,12,FALSE)</f>
        <v>44671</v>
      </c>
      <c r="N71">
        <f t="shared" si="0"/>
        <v>4</v>
      </c>
      <c r="O71" s="46" t="e">
        <f>SUMIF(#REF!,'RACI Tasks'!B71,#REF!)</f>
        <v>#REF!</v>
      </c>
      <c r="P71" s="7"/>
      <c r="Q71" s="18"/>
    </row>
    <row r="72" spans="1:17" x14ac:dyDescent="0.35">
      <c r="A72" t="s">
        <v>141</v>
      </c>
      <c r="B72">
        <v>26.1</v>
      </c>
      <c r="C72" s="2" t="str">
        <f>VLOOKUP(A72,'RACI Deliverables'!$C$7:$D$44,2,FALSE)</f>
        <v>Suggestion on changing staff report</v>
      </c>
      <c r="D72" t="s">
        <v>212</v>
      </c>
      <c r="E72" t="s">
        <v>176</v>
      </c>
      <c r="F72" s="10" t="str">
        <f>IF(VLOOKUP(A72,'RACI Deliverables'!$C$7:$K$44,4,FALSE)="","",VLOOKUP(A72,'RACI Deliverables'!$C$7:$K$44,4,FALSE))</f>
        <v/>
      </c>
      <c r="G72" s="10" t="str">
        <f>IF(VLOOKUP(A72,'RACI Deliverables'!$C$7:$K$44,5,FALSE)="","",VLOOKUP(A72,'RACI Deliverables'!$C$7:$K$44,5,FALSE))</f>
        <v>R</v>
      </c>
      <c r="H72" s="10" t="str">
        <f>IF(VLOOKUP(A72,'RACI Deliverables'!$C$7:$K$44,6,FALSE)="","",VLOOKUP(A72,'RACI Deliverables'!$C$7:$K$44,6,FALSE))</f>
        <v/>
      </c>
      <c r="I72" s="10" t="str">
        <f>IF(VLOOKUP(A72,'RACI Deliverables'!$C$7:$K$44,7,FALSE)="","",VLOOKUP(A72,'RACI Deliverables'!$C$7:$K$44,7,FALSE))</f>
        <v/>
      </c>
      <c r="J72" s="10" t="str">
        <f>IF(VLOOKUP(A72,'RACI Deliverables'!$C$7:$K$44,8,FALSE)="","",VLOOKUP(A72,'RACI Deliverables'!$C$7:$K$44,8,FALSE))</f>
        <v>A</v>
      </c>
      <c r="K72" s="10" t="str">
        <f>IF(VLOOKUP(A72,'RACI Deliverables'!$C$7:$K$44,9,FALSE)="","",VLOOKUP(A72,'RACI Deliverables'!$C$7:$K$44,9,FALSE))</f>
        <v/>
      </c>
      <c r="L72" s="25">
        <f>VLOOKUP(A72,'RACI Deliverables'!$C$7:$O$44,11,FALSE)</f>
        <v>44664</v>
      </c>
      <c r="M72" s="25">
        <f>VLOOKUP(A72,'RACI Deliverables'!$C$7:$O$44,12,FALSE)</f>
        <v>44671</v>
      </c>
      <c r="N72">
        <f t="shared" si="0"/>
        <v>7</v>
      </c>
      <c r="O72" s="46" t="e">
        <f>SUMIF(#REF!,'RACI Tasks'!B72,#REF!)</f>
        <v>#REF!</v>
      </c>
      <c r="P72" s="7"/>
      <c r="Q72" s="18"/>
    </row>
    <row r="73" spans="1:17" x14ac:dyDescent="0.35">
      <c r="A73" t="s">
        <v>141</v>
      </c>
      <c r="B73">
        <v>26.2</v>
      </c>
      <c r="C73" s="2" t="str">
        <f>VLOOKUP(A73,'RACI Deliverables'!$C$7:$D$44,2,FALSE)</f>
        <v>Suggestion on changing staff report</v>
      </c>
      <c r="D73" t="s">
        <v>201</v>
      </c>
      <c r="E73" t="s">
        <v>207</v>
      </c>
      <c r="F73" s="10" t="str">
        <f>IF(VLOOKUP(A73,'RACI Deliverables'!$C$7:$K$44,4,FALSE)="","",VLOOKUP(A73,'RACI Deliverables'!$C$7:$K$44,4,FALSE))</f>
        <v/>
      </c>
      <c r="G73" s="10" t="str">
        <f>IF(VLOOKUP(A73,'RACI Deliverables'!$C$7:$K$44,5,FALSE)="","",VLOOKUP(A73,'RACI Deliverables'!$C$7:$K$44,5,FALSE))</f>
        <v>R</v>
      </c>
      <c r="H73" s="10" t="str">
        <f>IF(VLOOKUP(A73,'RACI Deliverables'!$C$7:$K$44,6,FALSE)="","",VLOOKUP(A73,'RACI Deliverables'!$C$7:$K$44,6,FALSE))</f>
        <v/>
      </c>
      <c r="I73" s="10" t="str">
        <f>IF(VLOOKUP(A73,'RACI Deliverables'!$C$7:$K$44,7,FALSE)="","",VLOOKUP(A73,'RACI Deliverables'!$C$7:$K$44,7,FALSE))</f>
        <v/>
      </c>
      <c r="J73" s="10" t="str">
        <f>IF(VLOOKUP(A73,'RACI Deliverables'!$C$7:$K$44,8,FALSE)="","",VLOOKUP(A73,'RACI Deliverables'!$C$7:$K$44,8,FALSE))</f>
        <v>A</v>
      </c>
      <c r="K73" s="10" t="str">
        <f>IF(VLOOKUP(A73,'RACI Deliverables'!$C$7:$K$44,9,FALSE)="","",VLOOKUP(A73,'RACI Deliverables'!$C$7:$K$44,9,FALSE))</f>
        <v/>
      </c>
      <c r="L73" s="25">
        <f>VLOOKUP(A73,'RACI Deliverables'!$C$7:$O$44,11,FALSE)</f>
        <v>44664</v>
      </c>
      <c r="M73" s="25">
        <f>VLOOKUP(A73,'RACI Deliverables'!$C$7:$O$44,12,FALSE)</f>
        <v>44671</v>
      </c>
      <c r="N73">
        <f t="shared" si="0"/>
        <v>7</v>
      </c>
      <c r="O73" s="46" t="e">
        <f>SUMIF(#REF!,'RACI Tasks'!B73,#REF!)</f>
        <v>#REF!</v>
      </c>
      <c r="P73" s="7"/>
      <c r="Q73" s="18"/>
    </row>
    <row r="74" spans="1:17" ht="29" x14ac:dyDescent="0.35">
      <c r="A74" t="s">
        <v>143</v>
      </c>
      <c r="B74">
        <v>27.1</v>
      </c>
      <c r="C74" s="2" t="str">
        <f>VLOOKUP(A74,'RACI Deliverables'!$C$7:$D$44,2,FALSE)</f>
        <v>Numerical Projection for Suggested Change in staff members</v>
      </c>
      <c r="D74" t="s">
        <v>346</v>
      </c>
      <c r="E74" t="s">
        <v>176</v>
      </c>
      <c r="F74" s="10" t="str">
        <f>IF(VLOOKUP(A74,'RACI Deliverables'!$C$7:$K$44,4,FALSE)="","",VLOOKUP(A74,'RACI Deliverables'!$C$7:$K$44,4,FALSE))</f>
        <v/>
      </c>
      <c r="G74" s="10" t="str">
        <f>IF(VLOOKUP(A74,'RACI Deliverables'!$C$7:$K$44,5,FALSE)="","",VLOOKUP(A74,'RACI Deliverables'!$C$7:$K$44,5,FALSE))</f>
        <v/>
      </c>
      <c r="H74" s="10" t="str">
        <f>IF(VLOOKUP(A74,'RACI Deliverables'!$C$7:$K$44,6,FALSE)="","",VLOOKUP(A74,'RACI Deliverables'!$C$7:$K$44,6,FALSE))</f>
        <v>A</v>
      </c>
      <c r="I74" s="10" t="str">
        <f>IF(VLOOKUP(A74,'RACI Deliverables'!$C$7:$K$44,7,FALSE)="","",VLOOKUP(A74,'RACI Deliverables'!$C$7:$K$44,7,FALSE))</f>
        <v/>
      </c>
      <c r="J74" s="10" t="str">
        <f>IF(VLOOKUP(A74,'RACI Deliverables'!$C$7:$K$44,8,FALSE)="","",VLOOKUP(A74,'RACI Deliverables'!$C$7:$K$44,8,FALSE))</f>
        <v>R</v>
      </c>
      <c r="K74" s="10" t="str">
        <f>IF(VLOOKUP(A74,'RACI Deliverables'!$C$7:$K$44,9,FALSE)="","",VLOOKUP(A74,'RACI Deliverables'!$C$7:$K$44,9,FALSE))</f>
        <v/>
      </c>
      <c r="L74" s="25">
        <f>VLOOKUP(A74,'RACI Deliverables'!$C$7:$O$44,11,FALSE)</f>
        <v>44664</v>
      </c>
      <c r="M74" s="25">
        <f>VLOOKUP(A74,'RACI Deliverables'!$C$7:$O$44,12,FALSE)</f>
        <v>44671</v>
      </c>
      <c r="N74">
        <f t="shared" si="0"/>
        <v>7</v>
      </c>
      <c r="O74" s="46" t="e">
        <f>SUMIF(#REF!,'RACI Tasks'!B74,#REF!)</f>
        <v>#REF!</v>
      </c>
      <c r="P74" s="7"/>
      <c r="Q74" s="18"/>
    </row>
    <row r="75" spans="1:17" ht="29" x14ac:dyDescent="0.35">
      <c r="A75" t="s">
        <v>143</v>
      </c>
      <c r="B75">
        <v>27.2</v>
      </c>
      <c r="C75" s="2" t="str">
        <f>VLOOKUP(A75,'RACI Deliverables'!$C$7:$D$44,2,FALSE)</f>
        <v>Numerical Projection for Suggested Change in staff members</v>
      </c>
      <c r="D75" t="s">
        <v>347</v>
      </c>
      <c r="E75" t="s">
        <v>184</v>
      </c>
      <c r="F75" s="10" t="str">
        <f>IF(VLOOKUP(A75,'RACI Deliverables'!$C$7:$K$44,4,FALSE)="","",VLOOKUP(A75,'RACI Deliverables'!$C$7:$K$44,4,FALSE))</f>
        <v/>
      </c>
      <c r="G75" s="10" t="str">
        <f>IF(VLOOKUP(A75,'RACI Deliverables'!$C$7:$K$44,5,FALSE)="","",VLOOKUP(A75,'RACI Deliverables'!$C$7:$K$44,5,FALSE))</f>
        <v/>
      </c>
      <c r="H75" s="10" t="str">
        <f>IF(VLOOKUP(A75,'RACI Deliverables'!$C$7:$K$44,6,FALSE)="","",VLOOKUP(A75,'RACI Deliverables'!$C$7:$K$44,6,FALSE))</f>
        <v>A</v>
      </c>
      <c r="I75" s="10" t="str">
        <f>IF(VLOOKUP(A75,'RACI Deliverables'!$C$7:$K$44,7,FALSE)="","",VLOOKUP(A75,'RACI Deliverables'!$C$7:$K$44,7,FALSE))</f>
        <v/>
      </c>
      <c r="J75" s="10" t="str">
        <f>IF(VLOOKUP(A75,'RACI Deliverables'!$C$7:$K$44,8,FALSE)="","",VLOOKUP(A75,'RACI Deliverables'!$C$7:$K$44,8,FALSE))</f>
        <v>R</v>
      </c>
      <c r="K75" s="10" t="str">
        <f>IF(VLOOKUP(A75,'RACI Deliverables'!$C$7:$K$44,9,FALSE)="","",VLOOKUP(A75,'RACI Deliverables'!$C$7:$K$44,9,FALSE))</f>
        <v/>
      </c>
      <c r="L75" s="25">
        <f>VLOOKUP(A75,'RACI Deliverables'!$C$7:$O$44,11,FALSE)</f>
        <v>44664</v>
      </c>
      <c r="M75" s="25">
        <f>VLOOKUP(A75,'RACI Deliverables'!$C$7:$O$44,12,FALSE)</f>
        <v>44671</v>
      </c>
      <c r="N75">
        <f t="shared" si="0"/>
        <v>7</v>
      </c>
      <c r="O75" s="46" t="e">
        <f>SUMIF(#REF!,'RACI Tasks'!B75,#REF!)</f>
        <v>#REF!</v>
      </c>
      <c r="P75" s="7"/>
      <c r="Q75" s="18"/>
    </row>
    <row r="76" spans="1:17" ht="29" x14ac:dyDescent="0.35">
      <c r="A76" t="s">
        <v>143</v>
      </c>
      <c r="B76">
        <v>27.3</v>
      </c>
      <c r="C76" s="2" t="str">
        <f>VLOOKUP(A76,'RACI Deliverables'!$C$7:$D$44,2,FALSE)</f>
        <v>Numerical Projection for Suggested Change in staff members</v>
      </c>
      <c r="D76" t="s">
        <v>201</v>
      </c>
      <c r="E76" t="s">
        <v>207</v>
      </c>
      <c r="F76" s="10" t="str">
        <f>IF(VLOOKUP(A76,'RACI Deliverables'!$C$7:$K$44,4,FALSE)="","",VLOOKUP(A76,'RACI Deliverables'!$C$7:$K$44,4,FALSE))</f>
        <v/>
      </c>
      <c r="G76" s="10" t="str">
        <f>IF(VLOOKUP(A76,'RACI Deliverables'!$C$7:$K$44,5,FALSE)="","",VLOOKUP(A76,'RACI Deliverables'!$C$7:$K$44,5,FALSE))</f>
        <v/>
      </c>
      <c r="H76" s="10" t="str">
        <f>IF(VLOOKUP(A76,'RACI Deliverables'!$C$7:$K$44,6,FALSE)="","",VLOOKUP(A76,'RACI Deliverables'!$C$7:$K$44,6,FALSE))</f>
        <v>A</v>
      </c>
      <c r="I76" s="10" t="str">
        <f>IF(VLOOKUP(A76,'RACI Deliverables'!$C$7:$K$44,7,FALSE)="","",VLOOKUP(A76,'RACI Deliverables'!$C$7:$K$44,7,FALSE))</f>
        <v/>
      </c>
      <c r="J76" s="10" t="str">
        <f>IF(VLOOKUP(A76,'RACI Deliverables'!$C$7:$K$44,8,FALSE)="","",VLOOKUP(A76,'RACI Deliverables'!$C$7:$K$44,8,FALSE))</f>
        <v>R</v>
      </c>
      <c r="K76" s="10" t="str">
        <f>IF(VLOOKUP(A76,'RACI Deliverables'!$C$7:$K$44,9,FALSE)="","",VLOOKUP(A76,'RACI Deliverables'!$C$7:$K$44,9,FALSE))</f>
        <v/>
      </c>
      <c r="L76" s="25">
        <f>VLOOKUP(A76,'RACI Deliverables'!$C$7:$O$44,11,FALSE)</f>
        <v>44664</v>
      </c>
      <c r="M76" s="25">
        <f>VLOOKUP(A76,'RACI Deliverables'!$C$7:$O$44,12,FALSE)</f>
        <v>44671</v>
      </c>
      <c r="N76">
        <f t="shared" si="0"/>
        <v>7</v>
      </c>
      <c r="O76" s="46" t="e">
        <f>SUMIF(#REF!,'RACI Tasks'!B76,#REF!)</f>
        <v>#REF!</v>
      </c>
      <c r="P76" s="7"/>
      <c r="Q76" s="18"/>
    </row>
    <row r="77" spans="1:17" x14ac:dyDescent="0.35">
      <c r="A77" t="s">
        <v>147</v>
      </c>
      <c r="B77">
        <v>29.1</v>
      </c>
      <c r="C77" s="2" t="str">
        <f>VLOOKUP(A77,'RACI Deliverables'!$C$7:$D$44,2,FALSE)</f>
        <v>Suggestion Report on Infrastructure Upgradation</v>
      </c>
      <c r="D77" t="s">
        <v>348</v>
      </c>
      <c r="E77" t="s">
        <v>176</v>
      </c>
      <c r="F77" s="10" t="str">
        <f>IF(VLOOKUP(A77,'RACI Deliverables'!$C$7:$K$44,4,FALSE)="","",VLOOKUP(A77,'RACI Deliverables'!$C$7:$K$44,4,FALSE))</f>
        <v>A</v>
      </c>
      <c r="G77" s="10" t="str">
        <f>IF(VLOOKUP(A77,'RACI Deliverables'!$C$7:$K$44,5,FALSE)="","",VLOOKUP(A77,'RACI Deliverables'!$C$7:$K$44,5,FALSE))</f>
        <v/>
      </c>
      <c r="H77" s="10" t="str">
        <f>IF(VLOOKUP(A77,'RACI Deliverables'!$C$7:$K$44,6,FALSE)="","",VLOOKUP(A77,'RACI Deliverables'!$C$7:$K$44,6,FALSE))</f>
        <v/>
      </c>
      <c r="I77" s="10" t="str">
        <f>IF(VLOOKUP(A77,'RACI Deliverables'!$C$7:$K$44,7,FALSE)="","",VLOOKUP(A77,'RACI Deliverables'!$C$7:$K$44,7,FALSE))</f>
        <v/>
      </c>
      <c r="J77" s="10" t="str">
        <f>IF(VLOOKUP(A77,'RACI Deliverables'!$C$7:$K$44,8,FALSE)="","",VLOOKUP(A77,'RACI Deliverables'!$C$7:$K$44,8,FALSE))</f>
        <v/>
      </c>
      <c r="K77" s="10" t="str">
        <f>IF(VLOOKUP(A77,'RACI Deliverables'!$C$7:$K$44,9,FALSE)="","",VLOOKUP(A77,'RACI Deliverables'!$C$7:$K$44,9,FALSE))</f>
        <v>R</v>
      </c>
      <c r="L77" s="25">
        <f>VLOOKUP(A77,'RACI Deliverables'!$C$7:$O$44,11,FALSE)</f>
        <v>44664</v>
      </c>
      <c r="M77" s="25">
        <f>VLOOKUP(A77,'RACI Deliverables'!$C$7:$O$44,12,FALSE)</f>
        <v>44671</v>
      </c>
      <c r="N77">
        <f t="shared" si="0"/>
        <v>7</v>
      </c>
      <c r="O77" s="46" t="e">
        <f>SUMIF(#REF!,'RACI Tasks'!B80,#REF!)</f>
        <v>#REF!</v>
      </c>
      <c r="P77" s="7"/>
      <c r="Q77" s="18"/>
    </row>
    <row r="78" spans="1:17" x14ac:dyDescent="0.35">
      <c r="A78" t="s">
        <v>147</v>
      </c>
      <c r="B78">
        <v>29.2</v>
      </c>
      <c r="C78" s="2" t="str">
        <f>VLOOKUP(A78,'RACI Deliverables'!$C$7:$D$44,2,FALSE)</f>
        <v>Suggestion Report on Infrastructure Upgradation</v>
      </c>
      <c r="D78" t="s">
        <v>349</v>
      </c>
      <c r="E78" t="s">
        <v>184</v>
      </c>
      <c r="F78" s="10" t="str">
        <f>IF(VLOOKUP(A78,'RACI Deliverables'!$C$7:$K$44,4,FALSE)="","",VLOOKUP(A78,'RACI Deliverables'!$C$7:$K$44,4,FALSE))</f>
        <v>A</v>
      </c>
      <c r="G78" s="10" t="str">
        <f>IF(VLOOKUP(A78,'RACI Deliverables'!$C$7:$K$44,5,FALSE)="","",VLOOKUP(A78,'RACI Deliverables'!$C$7:$K$44,5,FALSE))</f>
        <v/>
      </c>
      <c r="H78" s="10" t="str">
        <f>IF(VLOOKUP(A78,'RACI Deliverables'!$C$7:$K$44,6,FALSE)="","",VLOOKUP(A78,'RACI Deliverables'!$C$7:$K$44,6,FALSE))</f>
        <v/>
      </c>
      <c r="I78" s="10" t="str">
        <f>IF(VLOOKUP(A78,'RACI Deliverables'!$C$7:$K$44,7,FALSE)="","",VLOOKUP(A78,'RACI Deliverables'!$C$7:$K$44,7,FALSE))</f>
        <v/>
      </c>
      <c r="J78" s="10" t="str">
        <f>IF(VLOOKUP(A78,'RACI Deliverables'!$C$7:$K$44,8,FALSE)="","",VLOOKUP(A78,'RACI Deliverables'!$C$7:$K$44,8,FALSE))</f>
        <v/>
      </c>
      <c r="K78" s="10" t="str">
        <f>IF(VLOOKUP(A78,'RACI Deliverables'!$C$7:$K$44,9,FALSE)="","",VLOOKUP(A78,'RACI Deliverables'!$C$7:$K$44,9,FALSE))</f>
        <v>R</v>
      </c>
      <c r="L78" s="25">
        <f>VLOOKUP(A78,'RACI Deliverables'!$C$7:$O$44,11,FALSE)</f>
        <v>44664</v>
      </c>
      <c r="M78" s="25">
        <f>VLOOKUP(A78,'RACI Deliverables'!$C$7:$O$44,12,FALSE)</f>
        <v>44671</v>
      </c>
      <c r="N78">
        <f t="shared" si="0"/>
        <v>7</v>
      </c>
      <c r="O78" s="46" t="e">
        <f>SUMIF(#REF!,'RACI Tasks'!B81,#REF!)</f>
        <v>#REF!</v>
      </c>
      <c r="P78" s="7"/>
      <c r="Q78" s="18"/>
    </row>
    <row r="79" spans="1:17" x14ac:dyDescent="0.35">
      <c r="A79" t="s">
        <v>147</v>
      </c>
      <c r="B79">
        <v>29.3</v>
      </c>
      <c r="C79" s="2" t="str">
        <f>VLOOKUP(A79,'RACI Deliverables'!$C$7:$D$44,2,FALSE)</f>
        <v>Suggestion Report on Infrastructure Upgradation</v>
      </c>
      <c r="D79" t="s">
        <v>201</v>
      </c>
      <c r="E79" t="s">
        <v>207</v>
      </c>
      <c r="F79" s="10" t="str">
        <f>IF(VLOOKUP(A79,'RACI Deliverables'!$C$7:$K$44,4,FALSE)="","",VLOOKUP(A79,'RACI Deliverables'!$C$7:$K$44,4,FALSE))</f>
        <v>A</v>
      </c>
      <c r="G79" s="10" t="str">
        <f>IF(VLOOKUP(A79,'RACI Deliverables'!$C$7:$K$44,5,FALSE)="","",VLOOKUP(A79,'RACI Deliverables'!$C$7:$K$44,5,FALSE))</f>
        <v/>
      </c>
      <c r="H79" s="10" t="str">
        <f>IF(VLOOKUP(A79,'RACI Deliverables'!$C$7:$K$44,6,FALSE)="","",VLOOKUP(A79,'RACI Deliverables'!$C$7:$K$44,6,FALSE))</f>
        <v/>
      </c>
      <c r="I79" s="10" t="str">
        <f>IF(VLOOKUP(A79,'RACI Deliverables'!$C$7:$K$44,7,FALSE)="","",VLOOKUP(A79,'RACI Deliverables'!$C$7:$K$44,7,FALSE))</f>
        <v/>
      </c>
      <c r="J79" s="10" t="str">
        <f>IF(VLOOKUP(A79,'RACI Deliverables'!$C$7:$K$44,8,FALSE)="","",VLOOKUP(A79,'RACI Deliverables'!$C$7:$K$44,8,FALSE))</f>
        <v/>
      </c>
      <c r="K79" s="10" t="str">
        <f>IF(VLOOKUP(A79,'RACI Deliverables'!$C$7:$K$44,9,FALSE)="","",VLOOKUP(A79,'RACI Deliverables'!$C$7:$K$44,9,FALSE))</f>
        <v>R</v>
      </c>
      <c r="L79" s="25">
        <f>VLOOKUP(A79,'RACI Deliverables'!$C$7:$O$44,11,FALSE)</f>
        <v>44664</v>
      </c>
      <c r="M79" s="25">
        <f>VLOOKUP(A79,'RACI Deliverables'!$C$7:$O$44,12,FALSE)</f>
        <v>44671</v>
      </c>
      <c r="N79">
        <f t="shared" si="0"/>
        <v>7</v>
      </c>
      <c r="O79" s="46" t="e">
        <f>SUMIF(#REF!,'RACI Tasks'!B82,#REF!)</f>
        <v>#REF!</v>
      </c>
      <c r="P79" s="7"/>
      <c r="Q79" s="18"/>
    </row>
    <row r="80" spans="1:17" ht="29" x14ac:dyDescent="0.35">
      <c r="A80" t="s">
        <v>149</v>
      </c>
      <c r="B80">
        <v>30.1</v>
      </c>
      <c r="C80" s="2" t="str">
        <f>VLOOKUP(A80,'RACI Deliverables'!$C$7:$D$44,2,FALSE)</f>
        <v>Payrate Data and 
Model Calculations</v>
      </c>
      <c r="D80" t="s">
        <v>350</v>
      </c>
      <c r="E80" t="s">
        <v>176</v>
      </c>
      <c r="F80" s="10" t="str">
        <f>IF(VLOOKUP(A80,'RACI Deliverables'!$C$7:$K$44,4,FALSE)="","",VLOOKUP(A80,'RACI Deliverables'!$C$7:$K$44,4,FALSE))</f>
        <v/>
      </c>
      <c r="G80" s="10" t="str">
        <f>IF(VLOOKUP(A80,'RACI Deliverables'!$C$7:$K$44,5,FALSE)="","",VLOOKUP(A80,'RACI Deliverables'!$C$7:$K$44,5,FALSE))</f>
        <v/>
      </c>
      <c r="H80" s="10" t="str">
        <f>IF(VLOOKUP(A80,'RACI Deliverables'!$C$7:$K$44,6,FALSE)="","",VLOOKUP(A80,'RACI Deliverables'!$C$7:$K$44,6,FALSE))</f>
        <v/>
      </c>
      <c r="I80" s="10" t="str">
        <f>IF(VLOOKUP(A80,'RACI Deliverables'!$C$7:$K$44,7,FALSE)="","",VLOOKUP(A80,'RACI Deliverables'!$C$7:$K$44,7,FALSE))</f>
        <v>R</v>
      </c>
      <c r="J80" s="10" t="str">
        <f>IF(VLOOKUP(A80,'RACI Deliverables'!$C$7:$K$44,8,FALSE)="","",VLOOKUP(A80,'RACI Deliverables'!$C$7:$K$44,8,FALSE))</f>
        <v>A</v>
      </c>
      <c r="K80" s="10" t="str">
        <f>IF(VLOOKUP(A80,'RACI Deliverables'!$C$7:$K$44,9,FALSE)="","",VLOOKUP(A80,'RACI Deliverables'!$C$7:$K$44,9,FALSE))</f>
        <v/>
      </c>
      <c r="L80" s="25">
        <f>VLOOKUP(A80,'RACI Deliverables'!$C$7:$O$44,11,FALSE)</f>
        <v>44664</v>
      </c>
      <c r="M80" s="25">
        <f>VLOOKUP(A80,'RACI Deliverables'!$C$7:$O$44,12,FALSE)</f>
        <v>44671</v>
      </c>
      <c r="N80">
        <f t="shared" si="0"/>
        <v>7</v>
      </c>
      <c r="O80" s="46" t="e">
        <f>SUMIF(#REF!,'RACI Tasks'!B83,#REF!)</f>
        <v>#REF!</v>
      </c>
      <c r="P80" s="7"/>
      <c r="Q80" s="18"/>
    </row>
    <row r="81" spans="1:17" ht="29" x14ac:dyDescent="0.35">
      <c r="A81" t="s">
        <v>149</v>
      </c>
      <c r="B81">
        <v>30.2</v>
      </c>
      <c r="C81" s="2" t="str">
        <f>VLOOKUP(A81,'RACI Deliverables'!$C$7:$D$44,2,FALSE)</f>
        <v>Payrate Data and 
Model Calculations</v>
      </c>
      <c r="D81" t="s">
        <v>228</v>
      </c>
      <c r="E81" t="s">
        <v>184</v>
      </c>
      <c r="F81" s="10" t="str">
        <f>IF(VLOOKUP(A81,'RACI Deliverables'!$C$7:$K$44,4,FALSE)="","",VLOOKUP(A81,'RACI Deliverables'!$C$7:$K$44,4,FALSE))</f>
        <v/>
      </c>
      <c r="G81" s="10" t="str">
        <f>IF(VLOOKUP(A81,'RACI Deliverables'!$C$7:$K$44,5,FALSE)="","",VLOOKUP(A81,'RACI Deliverables'!$C$7:$K$44,5,FALSE))</f>
        <v/>
      </c>
      <c r="H81" s="10" t="str">
        <f>IF(VLOOKUP(A81,'RACI Deliverables'!$C$7:$K$44,6,FALSE)="","",VLOOKUP(A81,'RACI Deliverables'!$C$7:$K$44,6,FALSE))</f>
        <v/>
      </c>
      <c r="I81" s="10" t="str">
        <f>IF(VLOOKUP(A81,'RACI Deliverables'!$C$7:$K$44,7,FALSE)="","",VLOOKUP(A81,'RACI Deliverables'!$C$7:$K$44,7,FALSE))</f>
        <v>R</v>
      </c>
      <c r="J81" s="10" t="str">
        <f>IF(VLOOKUP(A81,'RACI Deliverables'!$C$7:$K$44,8,FALSE)="","",VLOOKUP(A81,'RACI Deliverables'!$C$7:$K$44,8,FALSE))</f>
        <v>A</v>
      </c>
      <c r="K81" s="10" t="str">
        <f>IF(VLOOKUP(A81,'RACI Deliverables'!$C$7:$K$44,9,FALSE)="","",VLOOKUP(A81,'RACI Deliverables'!$C$7:$K$44,9,FALSE))</f>
        <v/>
      </c>
      <c r="L81" s="25">
        <f>VLOOKUP(A81,'RACI Deliverables'!$C$7:$O$44,11,FALSE)</f>
        <v>44664</v>
      </c>
      <c r="M81" s="25">
        <f>VLOOKUP(A81,'RACI Deliverables'!$C$7:$O$44,12,FALSE)</f>
        <v>44671</v>
      </c>
      <c r="N81">
        <f t="shared" si="0"/>
        <v>7</v>
      </c>
      <c r="O81" s="46" t="e">
        <f>SUMIF(#REF!,'RACI Tasks'!B84,#REF!)</f>
        <v>#REF!</v>
      </c>
      <c r="P81" s="7"/>
      <c r="Q81" s="18"/>
    </row>
    <row r="82" spans="1:17" ht="29" x14ac:dyDescent="0.35">
      <c r="A82" t="s">
        <v>149</v>
      </c>
      <c r="B82">
        <v>30.3</v>
      </c>
      <c r="C82" s="2" t="str">
        <f>VLOOKUP(A82,'RACI Deliverables'!$C$7:$D$44,2,FALSE)</f>
        <v>Payrate Data and 
Model Calculations</v>
      </c>
      <c r="D82" t="s">
        <v>182</v>
      </c>
      <c r="E82" t="s">
        <v>207</v>
      </c>
      <c r="F82" s="10" t="str">
        <f>IF(VLOOKUP(A82,'RACI Deliverables'!$C$7:$K$44,4,FALSE)="","",VLOOKUP(A82,'RACI Deliverables'!$C$7:$K$44,4,FALSE))</f>
        <v/>
      </c>
      <c r="G82" s="10" t="str">
        <f>IF(VLOOKUP(A82,'RACI Deliverables'!$C$7:$K$44,5,FALSE)="","",VLOOKUP(A82,'RACI Deliverables'!$C$7:$K$44,5,FALSE))</f>
        <v/>
      </c>
      <c r="H82" s="10" t="str">
        <f>IF(VLOOKUP(A82,'RACI Deliverables'!$C$7:$K$44,6,FALSE)="","",VLOOKUP(A82,'RACI Deliverables'!$C$7:$K$44,6,FALSE))</f>
        <v/>
      </c>
      <c r="I82" s="10" t="str">
        <f>IF(VLOOKUP(A82,'RACI Deliverables'!$C$7:$K$44,7,FALSE)="","",VLOOKUP(A82,'RACI Deliverables'!$C$7:$K$44,7,FALSE))</f>
        <v>R</v>
      </c>
      <c r="J82" s="10" t="str">
        <f>IF(VLOOKUP(A82,'RACI Deliverables'!$C$7:$K$44,8,FALSE)="","",VLOOKUP(A82,'RACI Deliverables'!$C$7:$K$44,8,FALSE))</f>
        <v>A</v>
      </c>
      <c r="K82" s="10" t="str">
        <f>IF(VLOOKUP(A82,'RACI Deliverables'!$C$7:$K$44,9,FALSE)="","",VLOOKUP(A82,'RACI Deliverables'!$C$7:$K$44,9,FALSE))</f>
        <v/>
      </c>
      <c r="L82" s="25">
        <f>VLOOKUP(A82,'RACI Deliverables'!$C$7:$O$44,11,FALSE)</f>
        <v>44664</v>
      </c>
      <c r="M82" s="25">
        <f>VLOOKUP(A82,'RACI Deliverables'!$C$7:$O$44,12,FALSE)</f>
        <v>44671</v>
      </c>
      <c r="N82">
        <f t="shared" si="0"/>
        <v>7</v>
      </c>
      <c r="O82" s="46" t="e">
        <f>SUMIF(#REF!,'RACI Tasks'!B85,#REF!)</f>
        <v>#REF!</v>
      </c>
      <c r="P82" s="7"/>
      <c r="Q82" s="18"/>
    </row>
    <row r="83" spans="1:17" x14ac:dyDescent="0.35">
      <c r="A83" t="s">
        <v>151</v>
      </c>
      <c r="B83">
        <v>31.1</v>
      </c>
      <c r="C83" s="2" t="str">
        <f>VLOOKUP(A83,'RACI Deliverables'!$C$7:$D$44,2,FALSE)</f>
        <v>Gantt Chart</v>
      </c>
      <c r="D83" t="s">
        <v>350</v>
      </c>
      <c r="E83" t="s">
        <v>176</v>
      </c>
      <c r="F83" s="10" t="str">
        <f>IF(VLOOKUP(A83,'RACI Deliverables'!$C$7:$K$44,4,FALSE)="","",VLOOKUP(A83,'RACI Deliverables'!$C$7:$K$44,4,FALSE))</f>
        <v/>
      </c>
      <c r="G83" s="10" t="str">
        <f>IF(VLOOKUP(A83,'RACI Deliverables'!$C$7:$K$44,5,FALSE)="","",VLOOKUP(A83,'RACI Deliverables'!$C$7:$K$44,5,FALSE))</f>
        <v>R</v>
      </c>
      <c r="H83" s="10" t="str">
        <f>IF(VLOOKUP(A83,'RACI Deliverables'!$C$7:$K$44,6,FALSE)="","",VLOOKUP(A83,'RACI Deliverables'!$C$7:$K$44,6,FALSE))</f>
        <v>A</v>
      </c>
      <c r="I83" s="10" t="str">
        <f>IF(VLOOKUP(A83,'RACI Deliverables'!$C$7:$K$44,7,FALSE)="","",VLOOKUP(A83,'RACI Deliverables'!$C$7:$K$44,7,FALSE))</f>
        <v/>
      </c>
      <c r="J83" s="10" t="str">
        <f>IF(VLOOKUP(A83,'RACI Deliverables'!$C$7:$K$44,8,FALSE)="","",VLOOKUP(A83,'RACI Deliverables'!$C$7:$K$44,8,FALSE))</f>
        <v/>
      </c>
      <c r="K83" s="10" t="str">
        <f>IF(VLOOKUP(A83,'RACI Deliverables'!$C$7:$K$44,9,FALSE)="","",VLOOKUP(A83,'RACI Deliverables'!$C$7:$K$44,9,FALSE))</f>
        <v/>
      </c>
      <c r="L83" s="25">
        <f>VLOOKUP(A83,'RACI Deliverables'!$C$7:$O$44,11,FALSE)</f>
        <v>44651</v>
      </c>
      <c r="M83" s="25">
        <f>VLOOKUP(A83,'RACI Deliverables'!$C$7:$O$44,12,FALSE)</f>
        <v>44653</v>
      </c>
      <c r="N83">
        <f t="shared" si="0"/>
        <v>2</v>
      </c>
      <c r="O83" s="46" t="e">
        <f>SUMIF(#REF!,'RACI Tasks'!B86,#REF!)</f>
        <v>#REF!</v>
      </c>
      <c r="P83" s="7"/>
      <c r="Q83" s="18"/>
    </row>
    <row r="84" spans="1:17" x14ac:dyDescent="0.35">
      <c r="A84" t="s">
        <v>151</v>
      </c>
      <c r="B84">
        <v>31.2</v>
      </c>
      <c r="C84" s="2" t="str">
        <f>VLOOKUP(A84,'RACI Deliverables'!$C$7:$D$44,2,FALSE)</f>
        <v>Gantt Chart</v>
      </c>
      <c r="D84" t="s">
        <v>182</v>
      </c>
      <c r="E84" t="s">
        <v>207</v>
      </c>
      <c r="F84" s="10" t="str">
        <f>IF(VLOOKUP(A84,'RACI Deliverables'!$C$7:$K$44,4,FALSE)="","",VLOOKUP(A84,'RACI Deliverables'!$C$7:$K$44,4,FALSE))</f>
        <v/>
      </c>
      <c r="G84" s="10" t="str">
        <f>IF(VLOOKUP(A84,'RACI Deliverables'!$C$7:$K$44,5,FALSE)="","",VLOOKUP(A84,'RACI Deliverables'!$C$7:$K$44,5,FALSE))</f>
        <v>R</v>
      </c>
      <c r="H84" s="10" t="str">
        <f>IF(VLOOKUP(A84,'RACI Deliverables'!$C$7:$K$44,6,FALSE)="","",VLOOKUP(A84,'RACI Deliverables'!$C$7:$K$44,6,FALSE))</f>
        <v>A</v>
      </c>
      <c r="I84" s="10" t="str">
        <f>IF(VLOOKUP(A84,'RACI Deliverables'!$C$7:$K$44,7,FALSE)="","",VLOOKUP(A84,'RACI Deliverables'!$C$7:$K$44,7,FALSE))</f>
        <v/>
      </c>
      <c r="J84" s="10" t="str">
        <f>IF(VLOOKUP(A84,'RACI Deliverables'!$C$7:$K$44,8,FALSE)="","",VLOOKUP(A84,'RACI Deliverables'!$C$7:$K$44,8,FALSE))</f>
        <v/>
      </c>
      <c r="K84" s="10" t="str">
        <f>IF(VLOOKUP(A84,'RACI Deliverables'!$C$7:$K$44,9,FALSE)="","",VLOOKUP(A84,'RACI Deliverables'!$C$7:$K$44,9,FALSE))</f>
        <v/>
      </c>
      <c r="L84" s="25">
        <f>VLOOKUP(A84,'RACI Deliverables'!$C$7:$O$44,11,FALSE)</f>
        <v>44651</v>
      </c>
      <c r="M84" s="25">
        <f>VLOOKUP(A84,'RACI Deliverables'!$C$7:$O$44,12,FALSE)</f>
        <v>44653</v>
      </c>
      <c r="N84">
        <f t="shared" si="0"/>
        <v>2</v>
      </c>
      <c r="O84" s="46" t="e">
        <f>SUMIF(#REF!,'RACI Tasks'!B87,#REF!)</f>
        <v>#REF!</v>
      </c>
      <c r="P84" s="7"/>
      <c r="Q84" s="18"/>
    </row>
    <row r="85" spans="1:17" x14ac:dyDescent="0.35">
      <c r="A85" t="s">
        <v>155</v>
      </c>
      <c r="B85">
        <v>32.1</v>
      </c>
      <c r="C85" s="2" t="str">
        <f>VLOOKUP(A85,'RACI Deliverables'!$C$7:$D$44,2,FALSE)</f>
        <v>Merged Final Report</v>
      </c>
      <c r="D85" t="s">
        <v>351</v>
      </c>
      <c r="E85" t="s">
        <v>176</v>
      </c>
      <c r="F85" s="10" t="str">
        <f>IF(VLOOKUP(A85,'RACI Deliverables'!$C$7:$K$44,4,FALSE)="","",VLOOKUP(A85,'RACI Deliverables'!$C$7:$K$44,4,FALSE))</f>
        <v>A</v>
      </c>
      <c r="G85" s="10" t="str">
        <f>IF(VLOOKUP(A85,'RACI Deliverables'!$C$7:$K$44,5,FALSE)="","",VLOOKUP(A85,'RACI Deliverables'!$C$7:$K$44,5,FALSE))</f>
        <v/>
      </c>
      <c r="H85" s="10" t="str">
        <f>IF(VLOOKUP(A85,'RACI Deliverables'!$C$7:$K$44,6,FALSE)="","",VLOOKUP(A85,'RACI Deliverables'!$C$7:$K$44,6,FALSE))</f>
        <v>R</v>
      </c>
      <c r="I85" s="10" t="str">
        <f>IF(VLOOKUP(A85,'RACI Deliverables'!$C$7:$K$44,7,FALSE)="","",VLOOKUP(A85,'RACI Deliverables'!$C$7:$K$44,7,FALSE))</f>
        <v/>
      </c>
      <c r="J85" s="10" t="str">
        <f>IF(VLOOKUP(A85,'RACI Deliverables'!$C$7:$K$44,8,FALSE)="","",VLOOKUP(A85,'RACI Deliverables'!$C$7:$K$44,8,FALSE))</f>
        <v/>
      </c>
      <c r="K85" s="10" t="str">
        <f>IF(VLOOKUP(A85,'RACI Deliverables'!$C$7:$K$44,9,FALSE)="","",VLOOKUP(A85,'RACI Deliverables'!$C$7:$K$44,9,FALSE))</f>
        <v/>
      </c>
      <c r="L85" s="25">
        <f>VLOOKUP(A85,'RACI Deliverables'!$C$7:$O$44,11,FALSE)</f>
        <v>44670</v>
      </c>
      <c r="M85" s="25">
        <f>VLOOKUP(A85,'RACI Deliverables'!$C$7:$O$44,12,FALSE)</f>
        <v>44673</v>
      </c>
      <c r="N85">
        <f t="shared" si="0"/>
        <v>3</v>
      </c>
      <c r="O85" s="46" t="e">
        <f>SUMIF(#REF!,'RACI Tasks'!B88,#REF!)</f>
        <v>#REF!</v>
      </c>
      <c r="P85" s="7"/>
      <c r="Q85" s="18"/>
    </row>
    <row r="86" spans="1:17" x14ac:dyDescent="0.35">
      <c r="A86" t="s">
        <v>155</v>
      </c>
      <c r="B86">
        <v>32.200000000000003</v>
      </c>
      <c r="C86" s="2" t="str">
        <f>VLOOKUP(A86,'RACI Deliverables'!$C$7:$D$44,2,FALSE)</f>
        <v>Merged Final Report</v>
      </c>
      <c r="D86" t="s">
        <v>231</v>
      </c>
      <c r="E86" t="s">
        <v>207</v>
      </c>
      <c r="F86" s="10" t="str">
        <f>IF(VLOOKUP(A86,'RACI Deliverables'!$C$7:$K$44,4,FALSE)="","",VLOOKUP(A86,'RACI Deliverables'!$C$7:$K$44,4,FALSE))</f>
        <v>A</v>
      </c>
      <c r="G86" s="10" t="str">
        <f>IF(VLOOKUP(A86,'RACI Deliverables'!$C$7:$K$44,5,FALSE)="","",VLOOKUP(A86,'RACI Deliverables'!$C$7:$K$44,5,FALSE))</f>
        <v/>
      </c>
      <c r="H86" s="10" t="str">
        <f>IF(VLOOKUP(A86,'RACI Deliverables'!$C$7:$K$44,6,FALSE)="","",VLOOKUP(A86,'RACI Deliverables'!$C$7:$K$44,6,FALSE))</f>
        <v>R</v>
      </c>
      <c r="I86" s="10" t="str">
        <f>IF(VLOOKUP(A86,'RACI Deliverables'!$C$7:$K$44,7,FALSE)="","",VLOOKUP(A86,'RACI Deliverables'!$C$7:$K$44,7,FALSE))</f>
        <v/>
      </c>
      <c r="J86" s="10" t="str">
        <f>IF(VLOOKUP(A86,'RACI Deliverables'!$C$7:$K$44,8,FALSE)="","",VLOOKUP(A86,'RACI Deliverables'!$C$7:$K$44,8,FALSE))</f>
        <v/>
      </c>
      <c r="K86" s="10" t="str">
        <f>IF(VLOOKUP(A86,'RACI Deliverables'!$C$7:$K$44,9,FALSE)="","",VLOOKUP(A86,'RACI Deliverables'!$C$7:$K$44,9,FALSE))</f>
        <v/>
      </c>
      <c r="L86" s="25">
        <f>VLOOKUP(A86,'RACI Deliverables'!$C$7:$O$44,11,FALSE)</f>
        <v>44670</v>
      </c>
      <c r="M86" s="25">
        <f>VLOOKUP(A86,'RACI Deliverables'!$C$7:$O$44,12,FALSE)</f>
        <v>44673</v>
      </c>
      <c r="N86">
        <f t="shared" si="0"/>
        <v>3</v>
      </c>
      <c r="O86" s="46" t="e">
        <f>SUMIF(#REF!,'RACI Tasks'!B89,#REF!)</f>
        <v>#REF!</v>
      </c>
      <c r="P86" s="7"/>
      <c r="Q86" s="18"/>
    </row>
    <row r="87" spans="1:17" x14ac:dyDescent="0.35">
      <c r="A87" t="s">
        <v>157</v>
      </c>
      <c r="B87">
        <v>33.1</v>
      </c>
      <c r="C87" s="2" t="str">
        <f>VLOOKUP(A87,'RACI Deliverables'!$C$7:$D$44,2,FALSE)</f>
        <v>Powerpoint Presentation</v>
      </c>
      <c r="D87" t="s">
        <v>352</v>
      </c>
      <c r="E87" t="s">
        <v>176</v>
      </c>
      <c r="F87" s="10" t="str">
        <f>IF(VLOOKUP(A87,'RACI Deliverables'!$C$7:$K$44,4,FALSE)="","",VLOOKUP(A87,'RACI Deliverables'!$C$7:$K$44,4,FALSE))</f>
        <v/>
      </c>
      <c r="G87" s="10" t="str">
        <f>IF(VLOOKUP(A87,'RACI Deliverables'!$C$7:$K$44,5,FALSE)="","",VLOOKUP(A87,'RACI Deliverables'!$C$7:$K$44,5,FALSE))</f>
        <v/>
      </c>
      <c r="H87" s="10" t="str">
        <f>IF(VLOOKUP(A87,'RACI Deliverables'!$C$7:$K$44,6,FALSE)="","",VLOOKUP(A87,'RACI Deliverables'!$C$7:$K$44,6,FALSE))</f>
        <v/>
      </c>
      <c r="I87" s="10" t="str">
        <f>IF(VLOOKUP(A87,'RACI Deliverables'!$C$7:$K$44,7,FALSE)="","",VLOOKUP(A87,'RACI Deliverables'!$C$7:$K$44,7,FALSE))</f>
        <v/>
      </c>
      <c r="J87" s="10" t="str">
        <f>IF(VLOOKUP(A87,'RACI Deliverables'!$C$7:$K$44,8,FALSE)="","",VLOOKUP(A87,'RACI Deliverables'!$C$7:$K$44,8,FALSE))</f>
        <v>A</v>
      </c>
      <c r="K87" s="10" t="str">
        <f>IF(VLOOKUP(A87,'RACI Deliverables'!$C$7:$K$44,9,FALSE)="","",VLOOKUP(A87,'RACI Deliverables'!$C$7:$K$44,9,FALSE))</f>
        <v>R</v>
      </c>
      <c r="L87" s="25">
        <f>VLOOKUP(A87,'RACI Deliverables'!$C$7:$O$44,11,FALSE)</f>
        <v>44670</v>
      </c>
      <c r="M87" s="25">
        <f>VLOOKUP(A87,'RACI Deliverables'!$C$7:$O$44,12,FALSE)</f>
        <v>44673</v>
      </c>
      <c r="N87">
        <f t="shared" si="0"/>
        <v>3</v>
      </c>
      <c r="O87" s="46" t="e">
        <f>SUMIF(#REF!,'RACI Tasks'!B90,#REF!)</f>
        <v>#REF!</v>
      </c>
      <c r="P87" s="7"/>
      <c r="Q87" s="18"/>
    </row>
    <row r="88" spans="1:17" x14ac:dyDescent="0.35">
      <c r="A88" t="s">
        <v>157</v>
      </c>
      <c r="B88">
        <v>33.200000000000003</v>
      </c>
      <c r="C88" s="2" t="str">
        <f>VLOOKUP(A88,'RACI Deliverables'!$C$7:$D$44,2,FALSE)</f>
        <v>Powerpoint Presentation</v>
      </c>
      <c r="D88" t="s">
        <v>353</v>
      </c>
      <c r="E88" t="s">
        <v>207</v>
      </c>
      <c r="F88" s="10" t="str">
        <f>IF(VLOOKUP(A88,'RACI Deliverables'!$C$7:$K$44,4,FALSE)="","",VLOOKUP(A88,'RACI Deliverables'!$C$7:$K$44,4,FALSE))</f>
        <v/>
      </c>
      <c r="G88" s="10" t="str">
        <f>IF(VLOOKUP(A88,'RACI Deliverables'!$C$7:$K$44,5,FALSE)="","",VLOOKUP(A88,'RACI Deliverables'!$C$7:$K$44,5,FALSE))</f>
        <v/>
      </c>
      <c r="H88" s="10" t="str">
        <f>IF(VLOOKUP(A88,'RACI Deliverables'!$C$7:$K$44,6,FALSE)="","",VLOOKUP(A88,'RACI Deliverables'!$C$7:$K$44,6,FALSE))</f>
        <v/>
      </c>
      <c r="I88" s="10" t="str">
        <f>IF(VLOOKUP(A88,'RACI Deliverables'!$C$7:$K$44,7,FALSE)="","",VLOOKUP(A88,'RACI Deliverables'!$C$7:$K$44,7,FALSE))</f>
        <v/>
      </c>
      <c r="J88" s="10" t="str">
        <f>IF(VLOOKUP(A88,'RACI Deliverables'!$C$7:$K$44,8,FALSE)="","",VLOOKUP(A88,'RACI Deliverables'!$C$7:$K$44,8,FALSE))</f>
        <v>A</v>
      </c>
      <c r="K88" s="10" t="str">
        <f>IF(VLOOKUP(A88,'RACI Deliverables'!$C$7:$K$44,9,FALSE)="","",VLOOKUP(A88,'RACI Deliverables'!$C$7:$K$44,9,FALSE))</f>
        <v>R</v>
      </c>
      <c r="L88" s="25">
        <f>VLOOKUP(A88,'RACI Deliverables'!$C$7:$O$44,11,FALSE)</f>
        <v>44670</v>
      </c>
      <c r="M88" s="25">
        <f>VLOOKUP(A88,'RACI Deliverables'!$C$7:$O$44,12,FALSE)</f>
        <v>44673</v>
      </c>
      <c r="N88">
        <f t="shared" si="0"/>
        <v>3</v>
      </c>
      <c r="O88" s="46" t="e">
        <f>SUMIF(#REF!,'RACI Tasks'!B91,#REF!)</f>
        <v>#REF!</v>
      </c>
      <c r="P88" s="7"/>
      <c r="Q88" s="18"/>
    </row>
    <row r="89" spans="1:17" x14ac:dyDescent="0.35">
      <c r="A89" t="s">
        <v>159</v>
      </c>
      <c r="B89">
        <v>34.1</v>
      </c>
      <c r="C89" s="2" t="str">
        <f>VLOOKUP(A89,'RACI Deliverables'!$C$7:$D$44,2,FALSE)</f>
        <v>Final RFI report</v>
      </c>
      <c r="D89" t="s">
        <v>354</v>
      </c>
      <c r="E89" t="s">
        <v>176</v>
      </c>
      <c r="F89" s="10" t="str">
        <f>IF(VLOOKUP(A89,'RACI Deliverables'!$C$7:$K$44,4,FALSE)="","",VLOOKUP(A89,'RACI Deliverables'!$C$7:$K$44,4,FALSE))</f>
        <v>R</v>
      </c>
      <c r="G89" s="10" t="str">
        <f>IF(VLOOKUP(A89,'RACI Deliverables'!$C$7:$K$44,5,FALSE)="","",VLOOKUP(A89,'RACI Deliverables'!$C$7:$K$44,5,FALSE))</f>
        <v>A</v>
      </c>
      <c r="H89" s="10" t="str">
        <f>IF(VLOOKUP(A89,'RACI Deliverables'!$C$7:$K$44,6,FALSE)="","",VLOOKUP(A89,'RACI Deliverables'!$C$7:$K$44,6,FALSE))</f>
        <v>R</v>
      </c>
      <c r="I89" s="10" t="str">
        <f>IF(VLOOKUP(A89,'RACI Deliverables'!$C$7:$K$44,7,FALSE)="","",VLOOKUP(A89,'RACI Deliverables'!$C$7:$K$44,7,FALSE))</f>
        <v/>
      </c>
      <c r="J89" s="10" t="str">
        <f>IF(VLOOKUP(A89,'RACI Deliverables'!$C$7:$K$44,8,FALSE)="","",VLOOKUP(A89,'RACI Deliverables'!$C$7:$K$44,8,FALSE))</f>
        <v/>
      </c>
      <c r="K89" s="10" t="str">
        <f>IF(VLOOKUP(A89,'RACI Deliverables'!$C$7:$K$44,9,FALSE)="","",VLOOKUP(A89,'RACI Deliverables'!$C$7:$K$44,9,FALSE))</f>
        <v/>
      </c>
      <c r="L89" s="25">
        <f>VLOOKUP(A89,'RACI Deliverables'!$C$7:$O$44,11,FALSE)</f>
        <v>44651</v>
      </c>
      <c r="M89" s="25">
        <f>VLOOKUP(A89,'RACI Deliverables'!$C$7:$O$44,12,FALSE)</f>
        <v>44671</v>
      </c>
      <c r="N89">
        <f t="shared" si="0"/>
        <v>20</v>
      </c>
      <c r="O89" s="46" t="e">
        <f>SUMIF(#REF!,'RACI Tasks'!B92,#REF!)</f>
        <v>#REF!</v>
      </c>
      <c r="P89" s="7"/>
      <c r="Q89" s="18"/>
    </row>
    <row r="90" spans="1:17" x14ac:dyDescent="0.35">
      <c r="A90" t="s">
        <v>159</v>
      </c>
      <c r="B90">
        <v>34.200000000000003</v>
      </c>
      <c r="C90" s="2" t="str">
        <f>VLOOKUP(A90,'RACI Deliverables'!$C$7:$D$44,2,FALSE)</f>
        <v>Final RFI report</v>
      </c>
      <c r="D90" t="s">
        <v>353</v>
      </c>
      <c r="E90" t="s">
        <v>207</v>
      </c>
      <c r="F90" s="10" t="str">
        <f>IF(VLOOKUP(A90,'RACI Deliverables'!$C$7:$K$44,4,FALSE)="","",VLOOKUP(A90,'RACI Deliverables'!$C$7:$K$44,4,FALSE))</f>
        <v>R</v>
      </c>
      <c r="G90" s="10" t="str">
        <f>IF(VLOOKUP(A90,'RACI Deliverables'!$C$7:$K$44,5,FALSE)="","",VLOOKUP(A90,'RACI Deliverables'!$C$7:$K$44,5,FALSE))</f>
        <v>A</v>
      </c>
      <c r="H90" s="10" t="str">
        <f>IF(VLOOKUP(A90,'RACI Deliverables'!$C$7:$K$44,6,FALSE)="","",VLOOKUP(A90,'RACI Deliverables'!$C$7:$K$44,6,FALSE))</f>
        <v>R</v>
      </c>
      <c r="I90" s="10" t="str">
        <f>IF(VLOOKUP(A90,'RACI Deliverables'!$C$7:$K$44,7,FALSE)="","",VLOOKUP(A90,'RACI Deliverables'!$C$7:$K$44,7,FALSE))</f>
        <v/>
      </c>
      <c r="J90" s="10" t="str">
        <f>IF(VLOOKUP(A90,'RACI Deliverables'!$C$7:$K$44,8,FALSE)="","",VLOOKUP(A90,'RACI Deliverables'!$C$7:$K$44,8,FALSE))</f>
        <v/>
      </c>
      <c r="K90" s="10" t="str">
        <f>IF(VLOOKUP(A90,'RACI Deliverables'!$C$7:$K$44,9,FALSE)="","",VLOOKUP(A90,'RACI Deliverables'!$C$7:$K$44,9,FALSE))</f>
        <v/>
      </c>
      <c r="L90" s="25">
        <f>VLOOKUP(A90,'RACI Deliverables'!$C$7:$O$44,11,FALSE)</f>
        <v>44651</v>
      </c>
      <c r="M90" s="25">
        <f>VLOOKUP(A90,'RACI Deliverables'!$C$7:$O$44,12,FALSE)</f>
        <v>44671</v>
      </c>
      <c r="N90">
        <f t="shared" si="0"/>
        <v>20</v>
      </c>
      <c r="O90" s="46" t="e">
        <f>SUMIF(#REF!,'RACI Tasks'!B93,#REF!)</f>
        <v>#REF!</v>
      </c>
      <c r="P90" s="7"/>
      <c r="Q90" s="18"/>
    </row>
    <row r="91" spans="1:17" x14ac:dyDescent="0.35">
      <c r="A91" t="s">
        <v>161</v>
      </c>
      <c r="B91">
        <v>35.1</v>
      </c>
      <c r="C91" s="2" t="str">
        <f>VLOOKUP(A91,'RACI Deliverables'!$C$7:$D$44,2,FALSE)</f>
        <v>RACI+, Documentation, Backup Sheets</v>
      </c>
      <c r="D91" t="s">
        <v>355</v>
      </c>
      <c r="E91" t="s">
        <v>176</v>
      </c>
      <c r="F91" s="10" t="str">
        <f>IF(VLOOKUP(A91,'RACI Deliverables'!$C$7:$K$44,4,FALSE)="","",VLOOKUP(A91,'RACI Deliverables'!$C$7:$K$44,4,FALSE))</f>
        <v/>
      </c>
      <c r="G91" s="10" t="str">
        <f>IF(VLOOKUP(A91,'RACI Deliverables'!$C$7:$K$44,5,FALSE)="","",VLOOKUP(A91,'RACI Deliverables'!$C$7:$K$44,5,FALSE))</f>
        <v>R</v>
      </c>
      <c r="H91" s="10" t="str">
        <f>IF(VLOOKUP(A91,'RACI Deliverables'!$C$7:$K$44,6,FALSE)="","",VLOOKUP(A91,'RACI Deliverables'!$C$7:$K$44,6,FALSE))</f>
        <v>A</v>
      </c>
      <c r="I91" s="10" t="str">
        <f>IF(VLOOKUP(A91,'RACI Deliverables'!$C$7:$K$44,7,FALSE)="","",VLOOKUP(A91,'RACI Deliverables'!$C$7:$K$44,7,FALSE))</f>
        <v/>
      </c>
      <c r="J91" s="10" t="str">
        <f>IF(VLOOKUP(A91,'RACI Deliverables'!$C$7:$K$44,8,FALSE)="","",VLOOKUP(A91,'RACI Deliverables'!$C$7:$K$44,8,FALSE))</f>
        <v/>
      </c>
      <c r="K91" s="10" t="str">
        <f>IF(VLOOKUP(A91,'RACI Deliverables'!$C$7:$K$44,9,FALSE)="","",VLOOKUP(A91,'RACI Deliverables'!$C$7:$K$44,9,FALSE))</f>
        <v/>
      </c>
      <c r="L91" s="25">
        <f>VLOOKUP(A91,'RACI Deliverables'!$C$7:$O$44,11,FALSE)</f>
        <v>44651</v>
      </c>
      <c r="M91" s="25">
        <f>VLOOKUP(A91,'RACI Deliverables'!$C$7:$O$44,12,FALSE)</f>
        <v>44671</v>
      </c>
      <c r="N91">
        <f t="shared" si="0"/>
        <v>20</v>
      </c>
      <c r="O91" s="46" t="e">
        <f>SUMIF(#REF!,'RACI Tasks'!B94,#REF!)</f>
        <v>#REF!</v>
      </c>
      <c r="P91" s="7"/>
      <c r="Q91" s="18"/>
    </row>
    <row r="92" spans="1:17" x14ac:dyDescent="0.35">
      <c r="A92" t="s">
        <v>161</v>
      </c>
      <c r="B92">
        <v>35.200000000000003</v>
      </c>
      <c r="C92" s="2" t="str">
        <f>VLOOKUP(A92,'RACI Deliverables'!$C$7:$D$44,2,FALSE)</f>
        <v>RACI+, Documentation, Backup Sheets</v>
      </c>
      <c r="D92" t="s">
        <v>353</v>
      </c>
      <c r="E92" t="s">
        <v>207</v>
      </c>
      <c r="F92" s="10" t="str">
        <f>IF(VLOOKUP(A92,'RACI Deliverables'!$C$7:$K$44,4,FALSE)="","",VLOOKUP(A92,'RACI Deliverables'!$C$7:$K$44,4,FALSE))</f>
        <v/>
      </c>
      <c r="G92" s="10" t="str">
        <f>IF(VLOOKUP(A92,'RACI Deliverables'!$C$7:$K$44,5,FALSE)="","",VLOOKUP(A92,'RACI Deliverables'!$C$7:$K$44,5,FALSE))</f>
        <v>R</v>
      </c>
      <c r="H92" s="10" t="str">
        <f>IF(VLOOKUP(A92,'RACI Deliverables'!$C$7:$K$44,6,FALSE)="","",VLOOKUP(A92,'RACI Deliverables'!$C$7:$K$44,6,FALSE))</f>
        <v>A</v>
      </c>
      <c r="I92" s="10" t="str">
        <f>IF(VLOOKUP(A92,'RACI Deliverables'!$C$7:$K$44,7,FALSE)="","",VLOOKUP(A92,'RACI Deliverables'!$C$7:$K$44,7,FALSE))</f>
        <v/>
      </c>
      <c r="J92" s="10" t="str">
        <f>IF(VLOOKUP(A92,'RACI Deliverables'!$C$7:$K$44,8,FALSE)="","",VLOOKUP(A92,'RACI Deliverables'!$C$7:$K$44,8,FALSE))</f>
        <v/>
      </c>
      <c r="K92" s="10" t="str">
        <f>IF(VLOOKUP(A92,'RACI Deliverables'!$C$7:$K$44,9,FALSE)="","",VLOOKUP(A92,'RACI Deliverables'!$C$7:$K$44,9,FALSE))</f>
        <v/>
      </c>
      <c r="L92" s="25">
        <f>VLOOKUP(A92,'RACI Deliverables'!$C$7:$O$44,11,FALSE)</f>
        <v>44651</v>
      </c>
      <c r="M92" s="25">
        <f>VLOOKUP(A92,'RACI Deliverables'!$C$7:$O$44,12,FALSE)</f>
        <v>44671</v>
      </c>
      <c r="N92">
        <f t="shared" si="0"/>
        <v>20</v>
      </c>
      <c r="O92" s="46" t="e">
        <f>SUMIF(#REF!,'RACI Tasks'!B95,#REF!)</f>
        <v>#REF!</v>
      </c>
      <c r="P92" s="7"/>
      <c r="Q92" s="18"/>
    </row>
    <row r="93" spans="1:17" x14ac:dyDescent="0.35">
      <c r="A93" t="s">
        <v>163</v>
      </c>
      <c r="B93">
        <v>36.1</v>
      </c>
      <c r="C93" s="2" t="str">
        <f>VLOOKUP(A93,'RACI Deliverables'!$C$7:$D$44,2,FALSE)</f>
        <v>Time and Effort Reporting</v>
      </c>
      <c r="D93" t="s">
        <v>194</v>
      </c>
      <c r="E93" t="s">
        <v>176</v>
      </c>
      <c r="F93" s="10" t="str">
        <f>IF(VLOOKUP(A93,'RACI Deliverables'!$C$7:$K$44,4,FALSE)="","",VLOOKUP(A93,'RACI Deliverables'!$C$7:$K$44,4,FALSE))</f>
        <v>R</v>
      </c>
      <c r="G93" s="10" t="str">
        <f>IF(VLOOKUP(A93,'RACI Deliverables'!$C$7:$K$44,5,FALSE)="","",VLOOKUP(A93,'RACI Deliverables'!$C$7:$K$44,5,FALSE))</f>
        <v>R</v>
      </c>
      <c r="H93" s="10" t="str">
        <f>IF(VLOOKUP(A93,'RACI Deliverables'!$C$7:$K$44,6,FALSE)="","",VLOOKUP(A93,'RACI Deliverables'!$C$7:$K$44,6,FALSE))</f>
        <v>R</v>
      </c>
      <c r="I93" s="10" t="str">
        <f>IF(VLOOKUP(A93,'RACI Deliverables'!$C$7:$K$44,7,FALSE)="","",VLOOKUP(A93,'RACI Deliverables'!$C$7:$K$44,7,FALSE))</f>
        <v>R</v>
      </c>
      <c r="J93" s="10" t="str">
        <f>IF(VLOOKUP(A93,'RACI Deliverables'!$C$7:$K$44,8,FALSE)="","",VLOOKUP(A93,'RACI Deliverables'!$C$7:$K$44,8,FALSE))</f>
        <v>R</v>
      </c>
      <c r="K93" s="10" t="str">
        <f>IF(VLOOKUP(A93,'RACI Deliverables'!$C$7:$K$44,9,FALSE)="","",VLOOKUP(A93,'RACI Deliverables'!$C$7:$K$44,9,FALSE))</f>
        <v>R</v>
      </c>
      <c r="L93" s="25">
        <f>VLOOKUP(A93,'RACI Deliverables'!$C$7:$O$44,11,FALSE)</f>
        <v>44651</v>
      </c>
      <c r="M93" s="25">
        <f>VLOOKUP(A93,'RACI Deliverables'!$C$7:$O$44,12,FALSE)</f>
        <v>44671</v>
      </c>
      <c r="N93">
        <f t="shared" si="0"/>
        <v>20</v>
      </c>
      <c r="O93" s="46" t="e">
        <f>SUMIF(#REF!,'RACI Tasks'!B96,#REF!)</f>
        <v>#REF!</v>
      </c>
      <c r="P93" s="7"/>
      <c r="Q93" s="18"/>
    </row>
    <row r="94" spans="1:17" x14ac:dyDescent="0.35">
      <c r="A94" t="s">
        <v>163</v>
      </c>
      <c r="B94">
        <v>36.200000000000003</v>
      </c>
      <c r="C94" s="2" t="str">
        <f>VLOOKUP(A94,'RACI Deliverables'!$C$7:$D$44,2,FALSE)</f>
        <v>Time and Effort Reporting</v>
      </c>
      <c r="D94" t="s">
        <v>356</v>
      </c>
      <c r="E94" t="s">
        <v>184</v>
      </c>
      <c r="F94" s="10" t="str">
        <f>IF(VLOOKUP(A94,'RACI Deliverables'!$C$7:$K$44,4,FALSE)="","",VLOOKUP(A94,'RACI Deliverables'!$C$7:$K$44,4,FALSE))</f>
        <v>R</v>
      </c>
      <c r="G94" s="10" t="str">
        <f>IF(VLOOKUP(A94,'RACI Deliverables'!$C$7:$K$44,5,FALSE)="","",VLOOKUP(A94,'RACI Deliverables'!$C$7:$K$44,5,FALSE))</f>
        <v>R</v>
      </c>
      <c r="H94" s="10" t="str">
        <f>IF(VLOOKUP(A94,'RACI Deliverables'!$C$7:$K$44,6,FALSE)="","",VLOOKUP(A94,'RACI Deliverables'!$C$7:$K$44,6,FALSE))</f>
        <v>R</v>
      </c>
      <c r="I94" s="10" t="str">
        <f>IF(VLOOKUP(A94,'RACI Deliverables'!$C$7:$K$44,7,FALSE)="","",VLOOKUP(A94,'RACI Deliverables'!$C$7:$K$44,7,FALSE))</f>
        <v>R</v>
      </c>
      <c r="J94" s="10" t="str">
        <f>IF(VLOOKUP(A94,'RACI Deliverables'!$C$7:$K$44,8,FALSE)="","",VLOOKUP(A94,'RACI Deliverables'!$C$7:$K$44,8,FALSE))</f>
        <v>R</v>
      </c>
      <c r="K94" s="10" t="str">
        <f>IF(VLOOKUP(A94,'RACI Deliverables'!$C$7:$K$44,9,FALSE)="","",VLOOKUP(A94,'RACI Deliverables'!$C$7:$K$44,9,FALSE))</f>
        <v>R</v>
      </c>
      <c r="L94" s="25">
        <f>VLOOKUP(A94,'RACI Deliverables'!$C$7:$O$44,11,FALSE)</f>
        <v>44651</v>
      </c>
      <c r="M94" s="25">
        <f>VLOOKUP(A94,'RACI Deliverables'!$C$7:$O$44,12,FALSE)</f>
        <v>44671</v>
      </c>
      <c r="N94">
        <f t="shared" si="0"/>
        <v>20</v>
      </c>
      <c r="O94" s="46" t="e">
        <f>SUMIF(#REF!,'RACI Tasks'!B97,#REF!)</f>
        <v>#REF!</v>
      </c>
      <c r="P94" s="7"/>
      <c r="Q94" s="18"/>
    </row>
    <row r="95" spans="1:17" x14ac:dyDescent="0.35">
      <c r="A95" t="s">
        <v>163</v>
      </c>
      <c r="B95">
        <v>36.299999999999997</v>
      </c>
      <c r="C95" s="2" t="str">
        <f>VLOOKUP(A95,'RACI Deliverables'!$C$7:$D$44,2,FALSE)</f>
        <v>Time and Effort Reporting</v>
      </c>
      <c r="D95" t="s">
        <v>201</v>
      </c>
      <c r="E95" t="s">
        <v>207</v>
      </c>
      <c r="F95" s="10" t="str">
        <f>IF(VLOOKUP(A95,'RACI Deliverables'!$C$7:$K$44,4,FALSE)="","",VLOOKUP(A95,'RACI Deliverables'!$C$7:$K$44,4,FALSE))</f>
        <v>R</v>
      </c>
      <c r="G95" s="10" t="str">
        <f>IF(VLOOKUP(A95,'RACI Deliverables'!$C$7:$K$44,5,FALSE)="","",VLOOKUP(A95,'RACI Deliverables'!$C$7:$K$44,5,FALSE))</f>
        <v>R</v>
      </c>
      <c r="H95" s="10" t="str">
        <f>IF(VLOOKUP(A95,'RACI Deliverables'!$C$7:$K$44,6,FALSE)="","",VLOOKUP(A95,'RACI Deliverables'!$C$7:$K$44,6,FALSE))</f>
        <v>R</v>
      </c>
      <c r="I95" s="10" t="str">
        <f>IF(VLOOKUP(A95,'RACI Deliverables'!$C$7:$K$44,7,FALSE)="","",VLOOKUP(A95,'RACI Deliverables'!$C$7:$K$44,7,FALSE))</f>
        <v>R</v>
      </c>
      <c r="J95" s="10" t="str">
        <f>IF(VLOOKUP(A95,'RACI Deliverables'!$C$7:$K$44,8,FALSE)="","",VLOOKUP(A95,'RACI Deliverables'!$C$7:$K$44,8,FALSE))</f>
        <v>R</v>
      </c>
      <c r="K95" s="10" t="str">
        <f>IF(VLOOKUP(A95,'RACI Deliverables'!$C$7:$K$44,9,FALSE)="","",VLOOKUP(A95,'RACI Deliverables'!$C$7:$K$44,9,FALSE))</f>
        <v>R</v>
      </c>
      <c r="L95" s="25">
        <f>VLOOKUP(A95,'RACI Deliverables'!$C$7:$O$44,11,FALSE)</f>
        <v>44651</v>
      </c>
      <c r="M95" s="25">
        <f>VLOOKUP(A95,'RACI Deliverables'!$C$7:$O$44,12,FALSE)</f>
        <v>44671</v>
      </c>
      <c r="N95">
        <f t="shared" si="0"/>
        <v>20</v>
      </c>
      <c r="O95" s="46" t="e">
        <f>SUMIF(#REF!,'RACI Tasks'!B98,#REF!)</f>
        <v>#REF!</v>
      </c>
      <c r="P95" s="7"/>
      <c r="Q95" s="18"/>
    </row>
    <row r="96" spans="1:17" x14ac:dyDescent="0.35">
      <c r="A96" t="s">
        <v>267</v>
      </c>
      <c r="B96">
        <v>39.1</v>
      </c>
      <c r="C96" s="2" t="e">
        <f>VLOOKUP(A96,'RACI Deliverables'!$C$7:$D$44,2,FALSE)</f>
        <v>#N/A</v>
      </c>
      <c r="D96" t="s">
        <v>357</v>
      </c>
      <c r="E96" t="s">
        <v>176</v>
      </c>
      <c r="F96" s="10" t="e">
        <f>IF(VLOOKUP(A96,'RACI Deliverables'!$C$7:$K$44,4,FALSE)="","",VLOOKUP(A96,'RACI Deliverables'!$C$7:$K$44,4,FALSE))</f>
        <v>#N/A</v>
      </c>
      <c r="G96" s="10" t="e">
        <f>IF(VLOOKUP(A96,'RACI Deliverables'!$C$7:$K$44,5,FALSE)="","",VLOOKUP(A96,'RACI Deliverables'!$C$7:$K$44,5,FALSE))</f>
        <v>#N/A</v>
      </c>
      <c r="H96" s="10" t="e">
        <f>IF(VLOOKUP(A96,'RACI Deliverables'!$C$7:$K$44,6,FALSE)="","",VLOOKUP(A96,'RACI Deliverables'!$C$7:$K$44,6,FALSE))</f>
        <v>#N/A</v>
      </c>
      <c r="I96" s="10" t="e">
        <f>IF(VLOOKUP(A96,'RACI Deliverables'!$C$7:$K$44,7,FALSE)="","",VLOOKUP(A96,'RACI Deliverables'!$C$7:$K$44,7,FALSE))</f>
        <v>#N/A</v>
      </c>
      <c r="J96" s="10" t="e">
        <f>IF(VLOOKUP(A96,'RACI Deliverables'!$C$7:$K$44,8,FALSE)="","",VLOOKUP(A96,'RACI Deliverables'!$C$7:$K$44,8,FALSE))</f>
        <v>#N/A</v>
      </c>
      <c r="K96" s="10" t="e">
        <f>IF(VLOOKUP(A96,'RACI Deliverables'!$C$7:$K$44,9,FALSE)="","",VLOOKUP(A96,'RACI Deliverables'!$C$7:$K$44,9,FALSE))</f>
        <v>#N/A</v>
      </c>
      <c r="L96" s="25" t="e">
        <f>VLOOKUP(A96,'RACI Deliverables'!$C$7:$O$44,11,FALSE)</f>
        <v>#N/A</v>
      </c>
      <c r="M96" s="25" t="e">
        <f>VLOOKUP(A96,'RACI Deliverables'!$C$7:$O$44,12,FALSE)</f>
        <v>#N/A</v>
      </c>
      <c r="N96" t="e">
        <f t="shared" si="0"/>
        <v>#N/A</v>
      </c>
      <c r="O96" s="46" t="e">
        <f>SUMIF(#REF!,'RACI Tasks'!#REF!,#REF!)</f>
        <v>#REF!</v>
      </c>
      <c r="P96" s="7"/>
      <c r="Q96" s="18"/>
    </row>
    <row r="97" spans="1:24" x14ac:dyDescent="0.35">
      <c r="A97" t="s">
        <v>267</v>
      </c>
      <c r="B97">
        <v>39.200000000000003</v>
      </c>
      <c r="C97" s="2" t="e">
        <f>VLOOKUP(A97,'RACI Deliverables'!$C$7:$D$44,2,FALSE)</f>
        <v>#N/A</v>
      </c>
      <c r="D97" t="s">
        <v>358</v>
      </c>
      <c r="E97" t="s">
        <v>184</v>
      </c>
      <c r="F97" s="10" t="e">
        <f>IF(VLOOKUP(A97,'RACI Deliverables'!$C$7:$K$44,4,FALSE)="","",VLOOKUP(A97,'RACI Deliverables'!$C$7:$K$44,4,FALSE))</f>
        <v>#N/A</v>
      </c>
      <c r="G97" s="10" t="e">
        <f>IF(VLOOKUP(A97,'RACI Deliverables'!$C$7:$K$44,5,FALSE)="","",VLOOKUP(A97,'RACI Deliverables'!$C$7:$K$44,5,FALSE))</f>
        <v>#N/A</v>
      </c>
      <c r="H97" s="10" t="e">
        <f>IF(VLOOKUP(A97,'RACI Deliverables'!$C$7:$K$44,6,FALSE)="","",VLOOKUP(A97,'RACI Deliverables'!$C$7:$K$44,6,FALSE))</f>
        <v>#N/A</v>
      </c>
      <c r="I97" s="10" t="e">
        <f>IF(VLOOKUP(A97,'RACI Deliverables'!$C$7:$K$44,7,FALSE)="","",VLOOKUP(A97,'RACI Deliverables'!$C$7:$K$44,7,FALSE))</f>
        <v>#N/A</v>
      </c>
      <c r="J97" s="10" t="e">
        <f>IF(VLOOKUP(A97,'RACI Deliverables'!$C$7:$K$44,8,FALSE)="","",VLOOKUP(A97,'RACI Deliverables'!$C$7:$K$44,8,FALSE))</f>
        <v>#N/A</v>
      </c>
      <c r="K97" s="10" t="e">
        <f>IF(VLOOKUP(A97,'RACI Deliverables'!$C$7:$K$44,9,FALSE)="","",VLOOKUP(A97,'RACI Deliverables'!$C$7:$K$44,9,FALSE))</f>
        <v>#N/A</v>
      </c>
      <c r="L97" s="25" t="e">
        <f>VLOOKUP(A97,'RACI Deliverables'!$C$7:$O$44,11,FALSE)</f>
        <v>#N/A</v>
      </c>
      <c r="M97" s="25" t="e">
        <f>VLOOKUP(A97,'RACI Deliverables'!$C$7:$O$44,12,FALSE)</f>
        <v>#N/A</v>
      </c>
      <c r="N97" t="e">
        <f t="shared" si="0"/>
        <v>#N/A</v>
      </c>
      <c r="O97" s="46" t="e">
        <f>SUMIF(#REF!,'RACI Tasks'!#REF!,#REF!)</f>
        <v>#REF!</v>
      </c>
      <c r="P97" s="7"/>
      <c r="Q97" s="18"/>
    </row>
    <row r="98" spans="1:24" x14ac:dyDescent="0.35">
      <c r="A98" t="s">
        <v>267</v>
      </c>
      <c r="B98">
        <v>39.299999999999997</v>
      </c>
      <c r="C98" s="2" t="e">
        <f>VLOOKUP(A98,'RACI Deliverables'!$C$7:$D$44,2,FALSE)</f>
        <v>#N/A</v>
      </c>
      <c r="D98" t="s">
        <v>201</v>
      </c>
      <c r="E98" t="s">
        <v>207</v>
      </c>
      <c r="F98" s="10" t="e">
        <f>IF(VLOOKUP(A98,'RACI Deliverables'!$C$7:$K$44,4,FALSE)="","",VLOOKUP(A98,'RACI Deliverables'!$C$7:$K$44,4,FALSE))</f>
        <v>#N/A</v>
      </c>
      <c r="G98" s="10" t="e">
        <f>IF(VLOOKUP(A98,'RACI Deliverables'!$C$7:$K$44,5,FALSE)="","",VLOOKUP(A98,'RACI Deliverables'!$C$7:$K$44,5,FALSE))</f>
        <v>#N/A</v>
      </c>
      <c r="H98" s="10" t="e">
        <f>IF(VLOOKUP(A98,'RACI Deliverables'!$C$7:$K$44,6,FALSE)="","",VLOOKUP(A98,'RACI Deliverables'!$C$7:$K$44,6,FALSE))</f>
        <v>#N/A</v>
      </c>
      <c r="I98" s="10" t="e">
        <f>IF(VLOOKUP(A98,'RACI Deliverables'!$C$7:$K$44,7,FALSE)="","",VLOOKUP(A98,'RACI Deliverables'!$C$7:$K$44,7,FALSE))</f>
        <v>#N/A</v>
      </c>
      <c r="J98" s="10" t="e">
        <f>IF(VLOOKUP(A98,'RACI Deliverables'!$C$7:$K$44,8,FALSE)="","",VLOOKUP(A98,'RACI Deliverables'!$C$7:$K$44,8,FALSE))</f>
        <v>#N/A</v>
      </c>
      <c r="K98" s="10" t="e">
        <f>IF(VLOOKUP(A98,'RACI Deliverables'!$C$7:$K$44,9,FALSE)="","",VLOOKUP(A98,'RACI Deliverables'!$C$7:$K$44,9,FALSE))</f>
        <v>#N/A</v>
      </c>
      <c r="L98" s="25" t="e">
        <f>VLOOKUP(A98,'RACI Deliverables'!$C$7:$O$44,11,FALSE)</f>
        <v>#N/A</v>
      </c>
      <c r="M98" s="25" t="e">
        <f>VLOOKUP(A98,'RACI Deliverables'!$C$7:$O$44,12,FALSE)</f>
        <v>#N/A</v>
      </c>
      <c r="N98" t="e">
        <f t="shared" si="0"/>
        <v>#N/A</v>
      </c>
      <c r="O98" s="46" t="e">
        <f>SUMIF(#REF!,'RACI Tasks'!#REF!,#REF!)</f>
        <v>#REF!</v>
      </c>
      <c r="P98" s="7"/>
      <c r="Q98" s="18"/>
    </row>
    <row r="99" spans="1:24" x14ac:dyDescent="0.35">
      <c r="A99" t="s">
        <v>269</v>
      </c>
      <c r="B99">
        <v>40.1</v>
      </c>
      <c r="C99" s="2" t="e">
        <f>VLOOKUP(A99,'RACI Deliverables'!$C$7:$D$44,2,FALSE)</f>
        <v>#N/A</v>
      </c>
      <c r="D99" t="s">
        <v>359</v>
      </c>
      <c r="E99" t="s">
        <v>176</v>
      </c>
      <c r="F99" s="10" t="e">
        <f>IF(VLOOKUP(A99,'RACI Deliverables'!$C$7:$K$44,4,FALSE)="","",VLOOKUP(A99,'RACI Deliverables'!$C$7:$K$44,4,FALSE))</f>
        <v>#N/A</v>
      </c>
      <c r="G99" s="10" t="e">
        <f>IF(VLOOKUP(A99,'RACI Deliverables'!$C$7:$K$44,5,FALSE)="","",VLOOKUP(A99,'RACI Deliverables'!$C$7:$K$44,5,FALSE))</f>
        <v>#N/A</v>
      </c>
      <c r="H99" s="10" t="e">
        <f>IF(VLOOKUP(A99,'RACI Deliverables'!$C$7:$K$44,6,FALSE)="","",VLOOKUP(A99,'RACI Deliverables'!$C$7:$K$44,6,FALSE))</f>
        <v>#N/A</v>
      </c>
      <c r="I99" s="10" t="e">
        <f>IF(VLOOKUP(A99,'RACI Deliverables'!$C$7:$K$44,7,FALSE)="","",VLOOKUP(A99,'RACI Deliverables'!$C$7:$K$44,7,FALSE))</f>
        <v>#N/A</v>
      </c>
      <c r="J99" s="10" t="e">
        <f>IF(VLOOKUP(A99,'RACI Deliverables'!$C$7:$K$44,8,FALSE)="","",VLOOKUP(A99,'RACI Deliverables'!$C$7:$K$44,8,FALSE))</f>
        <v>#N/A</v>
      </c>
      <c r="K99" s="10" t="e">
        <f>IF(VLOOKUP(A99,'RACI Deliverables'!$C$7:$K$44,9,FALSE)="","",VLOOKUP(A99,'RACI Deliverables'!$C$7:$K$44,9,FALSE))</f>
        <v>#N/A</v>
      </c>
      <c r="L99" s="25" t="e">
        <f>VLOOKUP(A99,'RACI Deliverables'!$C$7:$O$44,11,FALSE)</f>
        <v>#N/A</v>
      </c>
      <c r="M99" s="25" t="e">
        <f>VLOOKUP(A99,'RACI Deliverables'!$C$7:$O$44,12,FALSE)</f>
        <v>#N/A</v>
      </c>
      <c r="N99" t="e">
        <f t="shared" si="0"/>
        <v>#N/A</v>
      </c>
      <c r="O99" s="46" t="e">
        <f>SUMIF(#REF!,'RACI Tasks'!#REF!,#REF!)</f>
        <v>#REF!</v>
      </c>
      <c r="P99" s="7"/>
      <c r="Q99" s="18"/>
    </row>
    <row r="100" spans="1:24" x14ac:dyDescent="0.35">
      <c r="A100" t="s">
        <v>269</v>
      </c>
      <c r="B100">
        <v>40.200000000000003</v>
      </c>
      <c r="C100" s="2" t="e">
        <f>VLOOKUP(A100,'RACI Deliverables'!$C$7:$D$44,2,FALSE)</f>
        <v>#N/A</v>
      </c>
      <c r="D100" t="s">
        <v>360</v>
      </c>
      <c r="E100" t="s">
        <v>184</v>
      </c>
      <c r="F100" s="10" t="e">
        <f>IF(VLOOKUP(A100,'RACI Deliverables'!$C$7:$K$44,4,FALSE)="","",VLOOKUP(A100,'RACI Deliverables'!$C$7:$K$44,4,FALSE))</f>
        <v>#N/A</v>
      </c>
      <c r="G100" s="10" t="e">
        <f>IF(VLOOKUP(A100,'RACI Deliverables'!$C$7:$K$44,5,FALSE)="","",VLOOKUP(A100,'RACI Deliverables'!$C$7:$K$44,5,FALSE))</f>
        <v>#N/A</v>
      </c>
      <c r="H100" s="10" t="e">
        <f>IF(VLOOKUP(A100,'RACI Deliverables'!$C$7:$K$44,6,FALSE)="","",VLOOKUP(A100,'RACI Deliverables'!$C$7:$K$44,6,FALSE))</f>
        <v>#N/A</v>
      </c>
      <c r="I100" s="10" t="e">
        <f>IF(VLOOKUP(A100,'RACI Deliverables'!$C$7:$K$44,7,FALSE)="","",VLOOKUP(A100,'RACI Deliverables'!$C$7:$K$44,7,FALSE))</f>
        <v>#N/A</v>
      </c>
      <c r="J100" s="10" t="e">
        <f>IF(VLOOKUP(A100,'RACI Deliverables'!$C$7:$K$44,8,FALSE)="","",VLOOKUP(A100,'RACI Deliverables'!$C$7:$K$44,8,FALSE))</f>
        <v>#N/A</v>
      </c>
      <c r="K100" s="10" t="e">
        <f>IF(VLOOKUP(A100,'RACI Deliverables'!$C$7:$K$44,9,FALSE)="","",VLOOKUP(A100,'RACI Deliverables'!$C$7:$K$44,9,FALSE))</f>
        <v>#N/A</v>
      </c>
      <c r="L100" s="25" t="e">
        <f>VLOOKUP(A100,'RACI Deliverables'!$C$7:$O$44,11,FALSE)</f>
        <v>#N/A</v>
      </c>
      <c r="M100" s="25" t="e">
        <f>VLOOKUP(A100,'RACI Deliverables'!$C$7:$O$44,12,FALSE)</f>
        <v>#N/A</v>
      </c>
      <c r="N100" t="e">
        <f t="shared" si="0"/>
        <v>#N/A</v>
      </c>
      <c r="O100" s="46" t="e">
        <f>SUMIF(#REF!,'RACI Tasks'!#REF!,#REF!)</f>
        <v>#REF!</v>
      </c>
      <c r="P100" s="7"/>
      <c r="Q100" s="18"/>
    </row>
    <row r="101" spans="1:24" x14ac:dyDescent="0.35">
      <c r="A101" t="s">
        <v>269</v>
      </c>
      <c r="B101">
        <v>40.299999999999997</v>
      </c>
      <c r="C101" s="2" t="e">
        <f>VLOOKUP(A101,'RACI Deliverables'!$C$7:$D$44,2,FALSE)</f>
        <v>#N/A</v>
      </c>
      <c r="D101" t="s">
        <v>201</v>
      </c>
      <c r="E101" t="s">
        <v>207</v>
      </c>
      <c r="F101" s="10" t="e">
        <f>IF(VLOOKUP(A101,'RACI Deliverables'!$C$7:$K$44,4,FALSE)="","",VLOOKUP(A101,'RACI Deliverables'!$C$7:$K$44,4,FALSE))</f>
        <v>#N/A</v>
      </c>
      <c r="G101" s="10" t="e">
        <f>IF(VLOOKUP(A101,'RACI Deliverables'!$C$7:$K$44,5,FALSE)="","",VLOOKUP(A101,'RACI Deliverables'!$C$7:$K$44,5,FALSE))</f>
        <v>#N/A</v>
      </c>
      <c r="H101" s="10" t="e">
        <f>IF(VLOOKUP(A101,'RACI Deliverables'!$C$7:$K$44,6,FALSE)="","",VLOOKUP(A101,'RACI Deliverables'!$C$7:$K$44,6,FALSE))</f>
        <v>#N/A</v>
      </c>
      <c r="I101" s="10" t="e">
        <f>IF(VLOOKUP(A101,'RACI Deliverables'!$C$7:$K$44,7,FALSE)="","",VLOOKUP(A101,'RACI Deliverables'!$C$7:$K$44,7,FALSE))</f>
        <v>#N/A</v>
      </c>
      <c r="J101" s="10" t="e">
        <f>IF(VLOOKUP(A101,'RACI Deliverables'!$C$7:$K$44,8,FALSE)="","",VLOOKUP(A101,'RACI Deliverables'!$C$7:$K$44,8,FALSE))</f>
        <v>#N/A</v>
      </c>
      <c r="K101" s="10" t="e">
        <f>IF(VLOOKUP(A101,'RACI Deliverables'!$C$7:$K$44,9,FALSE)="","",VLOOKUP(A101,'RACI Deliverables'!$C$7:$K$44,9,FALSE))</f>
        <v>#N/A</v>
      </c>
      <c r="L101" s="25" t="e">
        <f>VLOOKUP(A101,'RACI Deliverables'!$C$7:$O$44,11,FALSE)</f>
        <v>#N/A</v>
      </c>
      <c r="M101" s="25" t="e">
        <f>VLOOKUP(A101,'RACI Deliverables'!$C$7:$O$44,12,FALSE)</f>
        <v>#N/A</v>
      </c>
      <c r="N101" t="e">
        <f t="shared" si="0"/>
        <v>#N/A</v>
      </c>
      <c r="O101" s="46" t="e">
        <f>SUMIF(#REF!,'RACI Tasks'!#REF!,#REF!)</f>
        <v>#REF!</v>
      </c>
      <c r="P101" s="7"/>
      <c r="Q101" s="18"/>
    </row>
    <row r="102" spans="1:24" x14ac:dyDescent="0.35">
      <c r="A102" t="s">
        <v>272</v>
      </c>
      <c r="B102">
        <v>41.1</v>
      </c>
      <c r="C102" s="2" t="e">
        <f>VLOOKUP(A102,'RACI Deliverables'!$C$7:$D$44,2,FALSE)</f>
        <v>#N/A</v>
      </c>
      <c r="D102" t="s">
        <v>361</v>
      </c>
      <c r="E102" t="s">
        <v>176</v>
      </c>
      <c r="F102" s="10" t="e">
        <f>IF(VLOOKUP(A102,'RACI Deliverables'!$C$7:$K$44,4,FALSE)="","",VLOOKUP(A102,'RACI Deliverables'!$C$7:$K$44,4,FALSE))</f>
        <v>#N/A</v>
      </c>
      <c r="G102" s="10" t="e">
        <f>IF(VLOOKUP(A102,'RACI Deliverables'!$C$7:$K$44,5,FALSE)="","",VLOOKUP(A102,'RACI Deliverables'!$C$7:$K$44,5,FALSE))</f>
        <v>#N/A</v>
      </c>
      <c r="H102" s="10" t="e">
        <f>IF(VLOOKUP(A102,'RACI Deliverables'!$C$7:$K$44,6,FALSE)="","",VLOOKUP(A102,'RACI Deliverables'!$C$7:$K$44,6,FALSE))</f>
        <v>#N/A</v>
      </c>
      <c r="I102" s="10" t="e">
        <f>IF(VLOOKUP(A102,'RACI Deliverables'!$C$7:$K$44,7,FALSE)="","",VLOOKUP(A102,'RACI Deliverables'!$C$7:$K$44,7,FALSE))</f>
        <v>#N/A</v>
      </c>
      <c r="J102" s="10" t="e">
        <f>IF(VLOOKUP(A102,'RACI Deliverables'!$C$7:$K$44,8,FALSE)="","",VLOOKUP(A102,'RACI Deliverables'!$C$7:$K$44,8,FALSE))</f>
        <v>#N/A</v>
      </c>
      <c r="K102" s="10" t="e">
        <f>IF(VLOOKUP(A102,'RACI Deliverables'!$C$7:$K$44,9,FALSE)="","",VLOOKUP(A102,'RACI Deliverables'!$C$7:$K$44,9,FALSE))</f>
        <v>#N/A</v>
      </c>
      <c r="L102" s="25" t="e">
        <f>VLOOKUP(A102,'RACI Deliverables'!$C$7:$O$44,11,FALSE)</f>
        <v>#N/A</v>
      </c>
      <c r="M102" s="25" t="e">
        <f>VLOOKUP(A102,'RACI Deliverables'!$C$7:$O$44,12,FALSE)</f>
        <v>#N/A</v>
      </c>
      <c r="N102" t="e">
        <f t="shared" si="0"/>
        <v>#N/A</v>
      </c>
      <c r="O102" s="46" t="e">
        <f>SUMIF(#REF!,'RACI Tasks'!#REF!,#REF!)</f>
        <v>#REF!</v>
      </c>
      <c r="P102" s="7"/>
      <c r="Q102" s="18"/>
    </row>
    <row r="103" spans="1:24" x14ac:dyDescent="0.35">
      <c r="A103" t="s">
        <v>272</v>
      </c>
      <c r="B103">
        <v>41.2</v>
      </c>
      <c r="C103" s="2" t="e">
        <f>VLOOKUP(A103,'RACI Deliverables'!$C$7:$D$44,2,FALSE)</f>
        <v>#N/A</v>
      </c>
      <c r="D103" t="s">
        <v>362</v>
      </c>
      <c r="E103" t="s">
        <v>184</v>
      </c>
      <c r="F103" s="10" t="e">
        <f>IF(VLOOKUP(A103,'RACI Deliverables'!$C$7:$K$44,4,FALSE)="","",VLOOKUP(A103,'RACI Deliverables'!$C$7:$K$44,4,FALSE))</f>
        <v>#N/A</v>
      </c>
      <c r="G103" s="10" t="e">
        <f>IF(VLOOKUP(A103,'RACI Deliverables'!$C$7:$K$44,5,FALSE)="","",VLOOKUP(A103,'RACI Deliverables'!$C$7:$K$44,5,FALSE))</f>
        <v>#N/A</v>
      </c>
      <c r="H103" s="10" t="e">
        <f>IF(VLOOKUP(A103,'RACI Deliverables'!$C$7:$K$44,6,FALSE)="","",VLOOKUP(A103,'RACI Deliverables'!$C$7:$K$44,6,FALSE))</f>
        <v>#N/A</v>
      </c>
      <c r="I103" s="10" t="e">
        <f>IF(VLOOKUP(A103,'RACI Deliverables'!$C$7:$K$44,7,FALSE)="","",VLOOKUP(A103,'RACI Deliverables'!$C$7:$K$44,7,FALSE))</f>
        <v>#N/A</v>
      </c>
      <c r="J103" s="10" t="e">
        <f>IF(VLOOKUP(A103,'RACI Deliverables'!$C$7:$K$44,8,FALSE)="","",VLOOKUP(A103,'RACI Deliverables'!$C$7:$K$44,8,FALSE))</f>
        <v>#N/A</v>
      </c>
      <c r="K103" s="10" t="e">
        <f>IF(VLOOKUP(A103,'RACI Deliverables'!$C$7:$K$44,9,FALSE)="","",VLOOKUP(A103,'RACI Deliverables'!$C$7:$K$44,9,FALSE))</f>
        <v>#N/A</v>
      </c>
      <c r="L103" s="25" t="e">
        <f>VLOOKUP(A103,'RACI Deliverables'!$C$7:$O$44,11,FALSE)</f>
        <v>#N/A</v>
      </c>
      <c r="M103" s="25" t="e">
        <f>VLOOKUP(A103,'RACI Deliverables'!$C$7:$O$44,12,FALSE)</f>
        <v>#N/A</v>
      </c>
      <c r="N103" t="e">
        <f t="shared" si="0"/>
        <v>#N/A</v>
      </c>
      <c r="O103" s="46" t="e">
        <f>SUMIF(#REF!,'RACI Tasks'!#REF!,#REF!)</f>
        <v>#REF!</v>
      </c>
      <c r="P103" s="7"/>
      <c r="Q103" s="18"/>
    </row>
    <row r="104" spans="1:24" x14ac:dyDescent="0.35">
      <c r="A104" t="s">
        <v>272</v>
      </c>
      <c r="B104">
        <v>41.3</v>
      </c>
      <c r="C104" s="2" t="e">
        <f>VLOOKUP(A104,'RACI Deliverables'!$C$7:$D$44,2,FALSE)</f>
        <v>#N/A</v>
      </c>
      <c r="D104" t="s">
        <v>231</v>
      </c>
      <c r="E104" t="s">
        <v>207</v>
      </c>
      <c r="F104" s="10" t="e">
        <f>IF(VLOOKUP(A104,'RACI Deliverables'!$C$7:$K$44,4,FALSE)="","",VLOOKUP(A104,'RACI Deliverables'!$C$7:$K$44,4,FALSE))</f>
        <v>#N/A</v>
      </c>
      <c r="G104" s="10" t="e">
        <f>IF(VLOOKUP(A104,'RACI Deliverables'!$C$7:$K$44,5,FALSE)="","",VLOOKUP(A104,'RACI Deliverables'!$C$7:$K$44,5,FALSE))</f>
        <v>#N/A</v>
      </c>
      <c r="H104" s="10" t="e">
        <f>IF(VLOOKUP(A104,'RACI Deliverables'!$C$7:$K$44,6,FALSE)="","",VLOOKUP(A104,'RACI Deliverables'!$C$7:$K$44,6,FALSE))</f>
        <v>#N/A</v>
      </c>
      <c r="I104" s="10" t="e">
        <f>IF(VLOOKUP(A104,'RACI Deliverables'!$C$7:$K$44,7,FALSE)="","",VLOOKUP(A104,'RACI Deliverables'!$C$7:$K$44,7,FALSE))</f>
        <v>#N/A</v>
      </c>
      <c r="J104" s="10" t="e">
        <f>IF(VLOOKUP(A104,'RACI Deliverables'!$C$7:$K$44,8,FALSE)="","",VLOOKUP(A104,'RACI Deliverables'!$C$7:$K$44,8,FALSE))</f>
        <v>#N/A</v>
      </c>
      <c r="K104" s="10" t="e">
        <f>IF(VLOOKUP(A104,'RACI Deliverables'!$C$7:$K$44,9,FALSE)="","",VLOOKUP(A104,'RACI Deliverables'!$C$7:$K$44,9,FALSE))</f>
        <v>#N/A</v>
      </c>
      <c r="L104" s="25" t="e">
        <f>VLOOKUP(A104,'RACI Deliverables'!$C$7:$O$44,11,FALSE)</f>
        <v>#N/A</v>
      </c>
      <c r="M104" s="25" t="e">
        <f>VLOOKUP(A104,'RACI Deliverables'!$C$7:$O$44,12,FALSE)</f>
        <v>#N/A</v>
      </c>
      <c r="N104" t="e">
        <f t="shared" si="0"/>
        <v>#N/A</v>
      </c>
      <c r="O104" s="46" t="e">
        <f>SUMIF(#REF!,'RACI Tasks'!#REF!,#REF!)</f>
        <v>#REF!</v>
      </c>
      <c r="P104" s="7"/>
      <c r="Q104" s="18"/>
    </row>
    <row r="105" spans="1:24" x14ac:dyDescent="0.35">
      <c r="A105" t="s">
        <v>274</v>
      </c>
      <c r="B105">
        <v>42.1</v>
      </c>
      <c r="C105" s="2" t="e">
        <f>VLOOKUP(A105,'RACI Deliverables'!$C$7:$D$44,2,FALSE)</f>
        <v>#N/A</v>
      </c>
      <c r="D105" t="s">
        <v>363</v>
      </c>
      <c r="E105" t="s">
        <v>176</v>
      </c>
      <c r="F105" s="10" t="e">
        <f>IF(VLOOKUP(A105,'RACI Deliverables'!$C$7:$K$44,4,FALSE)="","",VLOOKUP(A105,'RACI Deliverables'!$C$7:$K$44,4,FALSE))</f>
        <v>#N/A</v>
      </c>
      <c r="G105" s="10" t="e">
        <f>IF(VLOOKUP(A105,'RACI Deliverables'!$C$7:$K$44,5,FALSE)="","",VLOOKUP(A105,'RACI Deliverables'!$C$7:$K$44,5,FALSE))</f>
        <v>#N/A</v>
      </c>
      <c r="H105" s="10" t="e">
        <f>IF(VLOOKUP(A105,'RACI Deliverables'!$C$7:$K$44,6,FALSE)="","",VLOOKUP(A105,'RACI Deliverables'!$C$7:$K$44,6,FALSE))</f>
        <v>#N/A</v>
      </c>
      <c r="I105" s="10" t="e">
        <f>IF(VLOOKUP(A105,'RACI Deliverables'!$C$7:$K$44,7,FALSE)="","",VLOOKUP(A105,'RACI Deliverables'!$C$7:$K$44,7,FALSE))</f>
        <v>#N/A</v>
      </c>
      <c r="J105" s="10" t="e">
        <f>IF(VLOOKUP(A105,'RACI Deliverables'!$C$7:$K$44,8,FALSE)="","",VLOOKUP(A105,'RACI Deliverables'!$C$7:$K$44,8,FALSE))</f>
        <v>#N/A</v>
      </c>
      <c r="K105" s="10" t="e">
        <f>IF(VLOOKUP(A105,'RACI Deliverables'!$C$7:$K$44,9,FALSE)="","",VLOOKUP(A105,'RACI Deliverables'!$C$7:$K$44,9,FALSE))</f>
        <v>#N/A</v>
      </c>
      <c r="L105" s="25" t="e">
        <f>VLOOKUP(A105,'RACI Deliverables'!$C$7:$O$44,11,FALSE)</f>
        <v>#N/A</v>
      </c>
      <c r="M105" s="25" t="e">
        <f>VLOOKUP(A105,'RACI Deliverables'!$C$7:$O$44,12,FALSE)</f>
        <v>#N/A</v>
      </c>
      <c r="N105" t="e">
        <f t="shared" si="0"/>
        <v>#N/A</v>
      </c>
      <c r="O105" s="46" t="e">
        <f>SUMIF(#REF!,'RACI Tasks'!#REF!,#REF!)</f>
        <v>#REF!</v>
      </c>
      <c r="P105" s="7"/>
      <c r="Q105" s="18"/>
    </row>
    <row r="106" spans="1:24" x14ac:dyDescent="0.35">
      <c r="A106" t="s">
        <v>274</v>
      </c>
      <c r="B106">
        <v>42.2</v>
      </c>
      <c r="C106" s="2" t="e">
        <f>VLOOKUP(A106,'RACI Deliverables'!$C$7:$D$44,2,FALSE)</f>
        <v>#N/A</v>
      </c>
      <c r="D106" t="s">
        <v>362</v>
      </c>
      <c r="E106" t="s">
        <v>184</v>
      </c>
      <c r="F106" s="10" t="e">
        <f>IF(VLOOKUP(A106,'RACI Deliverables'!$C$7:$K$44,4,FALSE)="","",VLOOKUP(A106,'RACI Deliverables'!$C$7:$K$44,4,FALSE))</f>
        <v>#N/A</v>
      </c>
      <c r="G106" s="10" t="e">
        <f>IF(VLOOKUP(A106,'RACI Deliverables'!$C$7:$K$44,5,FALSE)="","",VLOOKUP(A106,'RACI Deliverables'!$C$7:$K$44,5,FALSE))</f>
        <v>#N/A</v>
      </c>
      <c r="H106" s="10" t="e">
        <f>IF(VLOOKUP(A106,'RACI Deliverables'!$C$7:$K$44,6,FALSE)="","",VLOOKUP(A106,'RACI Deliverables'!$C$7:$K$44,6,FALSE))</f>
        <v>#N/A</v>
      </c>
      <c r="I106" s="10" t="e">
        <f>IF(VLOOKUP(A106,'RACI Deliverables'!$C$7:$K$44,7,FALSE)="","",VLOOKUP(A106,'RACI Deliverables'!$C$7:$K$44,7,FALSE))</f>
        <v>#N/A</v>
      </c>
      <c r="J106" s="10" t="e">
        <f>IF(VLOOKUP(A106,'RACI Deliverables'!$C$7:$K$44,8,FALSE)="","",VLOOKUP(A106,'RACI Deliverables'!$C$7:$K$44,8,FALSE))</f>
        <v>#N/A</v>
      </c>
      <c r="K106" s="10" t="e">
        <f>IF(VLOOKUP(A106,'RACI Deliverables'!$C$7:$K$44,9,FALSE)="","",VLOOKUP(A106,'RACI Deliverables'!$C$7:$K$44,9,FALSE))</f>
        <v>#N/A</v>
      </c>
      <c r="L106" s="25" t="e">
        <f>VLOOKUP(A106,'RACI Deliverables'!$C$7:$O$44,11,FALSE)</f>
        <v>#N/A</v>
      </c>
      <c r="M106" s="25" t="e">
        <f>VLOOKUP(A106,'RACI Deliverables'!$C$7:$O$44,12,FALSE)</f>
        <v>#N/A</v>
      </c>
      <c r="N106" t="e">
        <f t="shared" si="0"/>
        <v>#N/A</v>
      </c>
      <c r="O106" s="46" t="e">
        <f>SUMIF(#REF!,'RACI Tasks'!#REF!,#REF!)</f>
        <v>#REF!</v>
      </c>
      <c r="P106" s="7"/>
      <c r="Q106" s="18"/>
    </row>
    <row r="107" spans="1:24" x14ac:dyDescent="0.35">
      <c r="A107" t="s">
        <v>274</v>
      </c>
      <c r="B107">
        <v>42.3</v>
      </c>
      <c r="C107" s="2" t="e">
        <f>VLOOKUP(A107,'RACI Deliverables'!$C$7:$D$44,2,FALSE)</f>
        <v>#N/A</v>
      </c>
      <c r="D107" t="s">
        <v>231</v>
      </c>
      <c r="E107" t="s">
        <v>207</v>
      </c>
      <c r="F107" s="10" t="e">
        <f>IF(VLOOKUP(A107,'RACI Deliverables'!$C$7:$K$44,4,FALSE)="","",VLOOKUP(A107,'RACI Deliverables'!$C$7:$K$44,4,FALSE))</f>
        <v>#N/A</v>
      </c>
      <c r="G107" s="10" t="e">
        <f>IF(VLOOKUP(A107,'RACI Deliverables'!$C$7:$K$44,5,FALSE)="","",VLOOKUP(A107,'RACI Deliverables'!$C$7:$K$44,5,FALSE))</f>
        <v>#N/A</v>
      </c>
      <c r="H107" s="10" t="e">
        <f>IF(VLOOKUP(A107,'RACI Deliverables'!$C$7:$K$44,6,FALSE)="","",VLOOKUP(A107,'RACI Deliverables'!$C$7:$K$44,6,FALSE))</f>
        <v>#N/A</v>
      </c>
      <c r="I107" s="10" t="e">
        <f>IF(VLOOKUP(A107,'RACI Deliverables'!$C$7:$K$44,7,FALSE)="","",VLOOKUP(A107,'RACI Deliverables'!$C$7:$K$44,7,FALSE))</f>
        <v>#N/A</v>
      </c>
      <c r="J107" s="10" t="e">
        <f>IF(VLOOKUP(A107,'RACI Deliverables'!$C$7:$K$44,8,FALSE)="","",VLOOKUP(A107,'RACI Deliverables'!$C$7:$K$44,8,FALSE))</f>
        <v>#N/A</v>
      </c>
      <c r="K107" s="10" t="e">
        <f>IF(VLOOKUP(A107,'RACI Deliverables'!$C$7:$K$44,9,FALSE)="","",VLOOKUP(A107,'RACI Deliverables'!$C$7:$K$44,9,FALSE))</f>
        <v>#N/A</v>
      </c>
      <c r="L107" s="25" t="e">
        <f>VLOOKUP(A107,'RACI Deliverables'!$C$7:$O$44,11,FALSE)</f>
        <v>#N/A</v>
      </c>
      <c r="M107" s="25" t="e">
        <f>VLOOKUP(A107,'RACI Deliverables'!$C$7:$O$44,12,FALSE)</f>
        <v>#N/A</v>
      </c>
      <c r="N107" t="e">
        <f t="shared" si="0"/>
        <v>#N/A</v>
      </c>
      <c r="O107" s="46" t="e">
        <f>SUMIF(#REF!,'RACI Tasks'!#REF!,#REF!)</f>
        <v>#REF!</v>
      </c>
      <c r="P107" s="7"/>
      <c r="Q107" s="18"/>
    </row>
    <row r="108" spans="1:24" x14ac:dyDescent="0.35">
      <c r="A108" t="s">
        <v>276</v>
      </c>
      <c r="B108">
        <v>43.1</v>
      </c>
      <c r="C108" s="2" t="e">
        <f>VLOOKUP(A108,'RACI Deliverables'!$C$7:$D$44,2,FALSE)</f>
        <v>#N/A</v>
      </c>
      <c r="D108" t="s">
        <v>364</v>
      </c>
      <c r="E108" t="s">
        <v>176</v>
      </c>
      <c r="F108" s="10" t="e">
        <f>IF(VLOOKUP(A108,'RACI Deliverables'!$C$7:$K$44,4,FALSE)="","",VLOOKUP(A108,'RACI Deliverables'!$C$7:$K$44,4,FALSE))</f>
        <v>#N/A</v>
      </c>
      <c r="G108" s="10" t="e">
        <f>IF(VLOOKUP(A108,'RACI Deliverables'!$C$7:$K$44,5,FALSE)="","",VLOOKUP(A108,'RACI Deliverables'!$C$7:$K$44,5,FALSE))</f>
        <v>#N/A</v>
      </c>
      <c r="H108" s="10" t="e">
        <f>IF(VLOOKUP(A108,'RACI Deliverables'!$C$7:$K$44,6,FALSE)="","",VLOOKUP(A108,'RACI Deliverables'!$C$7:$K$44,6,FALSE))</f>
        <v>#N/A</v>
      </c>
      <c r="I108" s="10" t="e">
        <f>IF(VLOOKUP(A108,'RACI Deliverables'!$C$7:$K$44,7,FALSE)="","",VLOOKUP(A108,'RACI Deliverables'!$C$7:$K$44,7,FALSE))</f>
        <v>#N/A</v>
      </c>
      <c r="J108" s="10" t="e">
        <f>IF(VLOOKUP(A108,'RACI Deliverables'!$C$7:$K$44,8,FALSE)="","",VLOOKUP(A108,'RACI Deliverables'!$C$7:$K$44,8,FALSE))</f>
        <v>#N/A</v>
      </c>
      <c r="K108" s="10" t="e">
        <f>IF(VLOOKUP(A108,'RACI Deliverables'!$C$7:$K$44,9,FALSE)="","",VLOOKUP(A108,'RACI Deliverables'!$C$7:$K$44,9,FALSE))</f>
        <v>#N/A</v>
      </c>
      <c r="L108" s="25" t="e">
        <f>VLOOKUP(A108,'RACI Deliverables'!$C$7:$O$44,11,FALSE)</f>
        <v>#N/A</v>
      </c>
      <c r="M108" s="25" t="e">
        <f>VLOOKUP(A108,'RACI Deliverables'!$C$7:$O$44,12,FALSE)</f>
        <v>#N/A</v>
      </c>
      <c r="N108" t="e">
        <f t="shared" si="0"/>
        <v>#N/A</v>
      </c>
      <c r="O108" s="46" t="e">
        <f>SUMIF(#REF!,'RACI Tasks'!#REF!,#REF!)</f>
        <v>#REF!</v>
      </c>
      <c r="P108" s="7"/>
      <c r="Q108" s="18"/>
    </row>
    <row r="109" spans="1:24" x14ac:dyDescent="0.35">
      <c r="A109" t="s">
        <v>276</v>
      </c>
      <c r="B109">
        <v>43.2</v>
      </c>
      <c r="C109" s="2" t="e">
        <f>VLOOKUP(A109,'RACI Deliverables'!$C$7:$D$44,2,FALSE)</f>
        <v>#N/A</v>
      </c>
      <c r="D109" t="s">
        <v>362</v>
      </c>
      <c r="E109" t="s">
        <v>184</v>
      </c>
      <c r="F109" s="10" t="e">
        <f>IF(VLOOKUP(A109,'RACI Deliverables'!$C$7:$K$44,4,FALSE)="","",VLOOKUP(A109,'RACI Deliverables'!$C$7:$K$44,4,FALSE))</f>
        <v>#N/A</v>
      </c>
      <c r="G109" s="10" t="e">
        <f>IF(VLOOKUP(A109,'RACI Deliverables'!$C$7:$K$44,5,FALSE)="","",VLOOKUP(A109,'RACI Deliverables'!$C$7:$K$44,5,FALSE))</f>
        <v>#N/A</v>
      </c>
      <c r="H109" s="10" t="e">
        <f>IF(VLOOKUP(A109,'RACI Deliverables'!$C$7:$K$44,6,FALSE)="","",VLOOKUP(A109,'RACI Deliverables'!$C$7:$K$44,6,FALSE))</f>
        <v>#N/A</v>
      </c>
      <c r="I109" s="10" t="e">
        <f>IF(VLOOKUP(A109,'RACI Deliverables'!$C$7:$K$44,7,FALSE)="","",VLOOKUP(A109,'RACI Deliverables'!$C$7:$K$44,7,FALSE))</f>
        <v>#N/A</v>
      </c>
      <c r="J109" s="10" t="e">
        <f>IF(VLOOKUP(A109,'RACI Deliverables'!$C$7:$K$44,8,FALSE)="","",VLOOKUP(A109,'RACI Deliverables'!$C$7:$K$44,8,FALSE))</f>
        <v>#N/A</v>
      </c>
      <c r="K109" s="10" t="e">
        <f>IF(VLOOKUP(A109,'RACI Deliverables'!$C$7:$K$44,9,FALSE)="","",VLOOKUP(A109,'RACI Deliverables'!$C$7:$K$44,9,FALSE))</f>
        <v>#N/A</v>
      </c>
      <c r="L109" s="25" t="e">
        <f>VLOOKUP(A109,'RACI Deliverables'!$C$7:$O$44,11,FALSE)</f>
        <v>#N/A</v>
      </c>
      <c r="M109" s="25" t="e">
        <f>VLOOKUP(A109,'RACI Deliverables'!$C$7:$O$44,12,FALSE)</f>
        <v>#N/A</v>
      </c>
      <c r="N109" t="e">
        <f t="shared" si="0"/>
        <v>#N/A</v>
      </c>
      <c r="O109" s="46" t="e">
        <f>SUMIF(#REF!,'RACI Tasks'!#REF!,#REF!)</f>
        <v>#REF!</v>
      </c>
      <c r="P109" s="7"/>
      <c r="Q109" s="18"/>
    </row>
    <row r="110" spans="1:24" x14ac:dyDescent="0.35">
      <c r="A110" t="s">
        <v>276</v>
      </c>
      <c r="B110">
        <v>43.3</v>
      </c>
      <c r="C110" s="2" t="e">
        <f>VLOOKUP(A110,'RACI Deliverables'!$C$7:$D$44,2,FALSE)</f>
        <v>#N/A</v>
      </c>
      <c r="D110" t="s">
        <v>231</v>
      </c>
      <c r="E110" t="s">
        <v>207</v>
      </c>
      <c r="F110" s="10" t="e">
        <f>IF(VLOOKUP(A110,'RACI Deliverables'!$C$7:$K$44,4,FALSE)="","",VLOOKUP(A110,'RACI Deliverables'!$C$7:$K$44,4,FALSE))</f>
        <v>#N/A</v>
      </c>
      <c r="G110" s="10" t="e">
        <f>IF(VLOOKUP(A110,'RACI Deliverables'!$C$7:$K$44,5,FALSE)="","",VLOOKUP(A110,'RACI Deliverables'!$C$7:$K$44,5,FALSE))</f>
        <v>#N/A</v>
      </c>
      <c r="H110" s="10" t="e">
        <f>IF(VLOOKUP(A110,'RACI Deliverables'!$C$7:$K$44,6,FALSE)="","",VLOOKUP(A110,'RACI Deliverables'!$C$7:$K$44,6,FALSE))</f>
        <v>#N/A</v>
      </c>
      <c r="I110" s="10" t="e">
        <f>IF(VLOOKUP(A110,'RACI Deliverables'!$C$7:$K$44,7,FALSE)="","",VLOOKUP(A110,'RACI Deliverables'!$C$7:$K$44,7,FALSE))</f>
        <v>#N/A</v>
      </c>
      <c r="J110" s="10" t="e">
        <f>IF(VLOOKUP(A110,'RACI Deliverables'!$C$7:$K$44,8,FALSE)="","",VLOOKUP(A110,'RACI Deliverables'!$C$7:$K$44,8,FALSE))</f>
        <v>#N/A</v>
      </c>
      <c r="K110" s="10" t="e">
        <f>IF(VLOOKUP(A110,'RACI Deliverables'!$C$7:$K$44,9,FALSE)="","",VLOOKUP(A110,'RACI Deliverables'!$C$7:$K$44,9,FALSE))</f>
        <v>#N/A</v>
      </c>
      <c r="L110" s="25" t="e">
        <f>VLOOKUP(A110,'RACI Deliverables'!$C$7:$O$44,11,FALSE)</f>
        <v>#N/A</v>
      </c>
      <c r="M110" s="25" t="e">
        <f>VLOOKUP(A110,'RACI Deliverables'!$C$7:$O$44,12,FALSE)</f>
        <v>#N/A</v>
      </c>
      <c r="N110" t="e">
        <f t="shared" si="0"/>
        <v>#N/A</v>
      </c>
      <c r="O110" s="46" t="e">
        <f>SUMIF(#REF!,'RACI Tasks'!#REF!,#REF!)</f>
        <v>#REF!</v>
      </c>
      <c r="P110" s="7"/>
      <c r="Q110" s="18"/>
    </row>
    <row r="111" spans="1:24" x14ac:dyDescent="0.35">
      <c r="A111" t="s">
        <v>278</v>
      </c>
      <c r="B111">
        <v>44.1</v>
      </c>
      <c r="C111" s="2" t="e">
        <f>VLOOKUP(A111,'RACI Deliverables'!$C$7:$D$44,2,FALSE)</f>
        <v>#N/A</v>
      </c>
      <c r="D111" t="s">
        <v>365</v>
      </c>
      <c r="E111" t="s">
        <v>176</v>
      </c>
      <c r="F111" s="10" t="e">
        <f>IF(VLOOKUP(A111,'RACI Deliverables'!$C$7:$K$44,4,FALSE)="","",VLOOKUP(A111,'RACI Deliverables'!$C$7:$K$44,4,FALSE))</f>
        <v>#N/A</v>
      </c>
      <c r="G111" s="10" t="e">
        <f>IF(VLOOKUP(A111,'RACI Deliverables'!$C$7:$K$44,5,FALSE)="","",VLOOKUP(A111,'RACI Deliverables'!$C$7:$K$44,5,FALSE))</f>
        <v>#N/A</v>
      </c>
      <c r="H111" s="10" t="e">
        <f>IF(VLOOKUP(A111,'RACI Deliverables'!$C$7:$K$44,6,FALSE)="","",VLOOKUP(A111,'RACI Deliverables'!$C$7:$K$44,6,FALSE))</f>
        <v>#N/A</v>
      </c>
      <c r="I111" s="10" t="e">
        <f>IF(VLOOKUP(A111,'RACI Deliverables'!$C$7:$K$44,7,FALSE)="","",VLOOKUP(A111,'RACI Deliverables'!$C$7:$K$44,7,FALSE))</f>
        <v>#N/A</v>
      </c>
      <c r="J111" s="10" t="e">
        <f>IF(VLOOKUP(A111,'RACI Deliverables'!$C$7:$K$44,8,FALSE)="","",VLOOKUP(A111,'RACI Deliverables'!$C$7:$K$44,8,FALSE))</f>
        <v>#N/A</v>
      </c>
      <c r="K111" s="10" t="e">
        <f>IF(VLOOKUP(A111,'RACI Deliverables'!$C$7:$K$44,9,FALSE)="","",VLOOKUP(A111,'RACI Deliverables'!$C$7:$K$44,9,FALSE))</f>
        <v>#N/A</v>
      </c>
      <c r="L111" s="25" t="e">
        <f>VLOOKUP(A111,'RACI Deliverables'!$C$7:$O$44,11,FALSE)</f>
        <v>#N/A</v>
      </c>
      <c r="M111" s="25" t="e">
        <f>VLOOKUP(A111,'RACI Deliverables'!$C$7:$O$44,12,FALSE)</f>
        <v>#N/A</v>
      </c>
      <c r="N111" t="e">
        <f t="shared" si="0"/>
        <v>#N/A</v>
      </c>
      <c r="O111" s="46" t="e">
        <f>SUMIF(#REF!,'RACI Tasks'!#REF!,#REF!)</f>
        <v>#REF!</v>
      </c>
      <c r="Q111" s="18"/>
      <c r="R111" s="8">
        <v>42986</v>
      </c>
      <c r="S111" s="8">
        <v>42986</v>
      </c>
      <c r="T111" t="s">
        <v>93</v>
      </c>
      <c r="U111" t="s">
        <v>93</v>
      </c>
      <c r="V111" t="s">
        <v>93</v>
      </c>
      <c r="W111" t="s">
        <v>93</v>
      </c>
      <c r="X111" t="s">
        <v>93</v>
      </c>
    </row>
    <row r="112" spans="1:24" x14ac:dyDescent="0.35">
      <c r="A112" t="s">
        <v>278</v>
      </c>
      <c r="B112">
        <v>44.2</v>
      </c>
      <c r="C112" s="2" t="e">
        <f>VLOOKUP(A112,'RACI Deliverables'!$C$7:$D$44,2,FALSE)</f>
        <v>#N/A</v>
      </c>
      <c r="D112" t="s">
        <v>362</v>
      </c>
      <c r="E112" t="s">
        <v>184</v>
      </c>
      <c r="F112" s="10" t="e">
        <f>IF(VLOOKUP(A112,'RACI Deliverables'!$C$7:$K$44,4,FALSE)="","",VLOOKUP(A112,'RACI Deliverables'!$C$7:$K$44,4,FALSE))</f>
        <v>#N/A</v>
      </c>
      <c r="G112" s="10" t="e">
        <f>IF(VLOOKUP(A112,'RACI Deliverables'!$C$7:$K$44,5,FALSE)="","",VLOOKUP(A112,'RACI Deliverables'!$C$7:$K$44,5,FALSE))</f>
        <v>#N/A</v>
      </c>
      <c r="H112" s="10" t="e">
        <f>IF(VLOOKUP(A112,'RACI Deliverables'!$C$7:$K$44,6,FALSE)="","",VLOOKUP(A112,'RACI Deliverables'!$C$7:$K$44,6,FALSE))</f>
        <v>#N/A</v>
      </c>
      <c r="I112" s="10" t="e">
        <f>IF(VLOOKUP(A112,'RACI Deliverables'!$C$7:$K$44,7,FALSE)="","",VLOOKUP(A112,'RACI Deliverables'!$C$7:$K$44,7,FALSE))</f>
        <v>#N/A</v>
      </c>
      <c r="J112" s="10" t="e">
        <f>IF(VLOOKUP(A112,'RACI Deliverables'!$C$7:$K$44,8,FALSE)="","",VLOOKUP(A112,'RACI Deliverables'!$C$7:$K$44,8,FALSE))</f>
        <v>#N/A</v>
      </c>
      <c r="K112" s="10" t="e">
        <f>IF(VLOOKUP(A112,'RACI Deliverables'!$C$7:$K$44,9,FALSE)="","",VLOOKUP(A112,'RACI Deliverables'!$C$7:$K$44,9,FALSE))</f>
        <v>#N/A</v>
      </c>
      <c r="L112" s="25" t="e">
        <f>VLOOKUP(A112,'RACI Deliverables'!$C$7:$O$44,11,FALSE)</f>
        <v>#N/A</v>
      </c>
      <c r="M112" s="25" t="e">
        <f>VLOOKUP(A112,'RACI Deliverables'!$C$7:$O$44,12,FALSE)</f>
        <v>#N/A</v>
      </c>
      <c r="N112" t="e">
        <f t="shared" si="0"/>
        <v>#N/A</v>
      </c>
      <c r="O112" s="46" t="e">
        <f>SUMIF(#REF!,'RACI Tasks'!#REF!,#REF!)</f>
        <v>#REF!</v>
      </c>
      <c r="Q112" s="18"/>
      <c r="R112" s="8"/>
      <c r="S112" s="8"/>
    </row>
    <row r="113" spans="1:24" x14ac:dyDescent="0.35">
      <c r="A113" t="s">
        <v>278</v>
      </c>
      <c r="B113">
        <v>44.3</v>
      </c>
      <c r="C113" s="2" t="e">
        <f>VLOOKUP(A113,'RACI Deliverables'!$C$7:$D$44,2,FALSE)</f>
        <v>#N/A</v>
      </c>
      <c r="D113" t="s">
        <v>231</v>
      </c>
      <c r="E113" t="s">
        <v>207</v>
      </c>
      <c r="F113" s="10" t="e">
        <f>IF(VLOOKUP(A113,'RACI Deliverables'!$C$7:$K$44,4,FALSE)="","",VLOOKUP(A113,'RACI Deliverables'!$C$7:$K$44,4,FALSE))</f>
        <v>#N/A</v>
      </c>
      <c r="G113" s="10" t="e">
        <f>IF(VLOOKUP(A113,'RACI Deliverables'!$C$7:$K$44,5,FALSE)="","",VLOOKUP(A113,'RACI Deliverables'!$C$7:$K$44,5,FALSE))</f>
        <v>#N/A</v>
      </c>
      <c r="H113" s="10" t="e">
        <f>IF(VLOOKUP(A113,'RACI Deliverables'!$C$7:$K$44,6,FALSE)="","",VLOOKUP(A113,'RACI Deliverables'!$C$7:$K$44,6,FALSE))</f>
        <v>#N/A</v>
      </c>
      <c r="I113" s="10" t="e">
        <f>IF(VLOOKUP(A113,'RACI Deliverables'!$C$7:$K$44,7,FALSE)="","",VLOOKUP(A113,'RACI Deliverables'!$C$7:$K$44,7,FALSE))</f>
        <v>#N/A</v>
      </c>
      <c r="J113" s="10" t="e">
        <f>IF(VLOOKUP(A113,'RACI Deliverables'!$C$7:$K$44,8,FALSE)="","",VLOOKUP(A113,'RACI Deliverables'!$C$7:$K$44,8,FALSE))</f>
        <v>#N/A</v>
      </c>
      <c r="K113" s="10" t="e">
        <f>IF(VLOOKUP(A113,'RACI Deliverables'!$C$7:$K$44,9,FALSE)="","",VLOOKUP(A113,'RACI Deliverables'!$C$7:$K$44,9,FALSE))</f>
        <v>#N/A</v>
      </c>
      <c r="L113" s="25" t="e">
        <f>VLOOKUP(A113,'RACI Deliverables'!$C$7:$O$44,11,FALSE)</f>
        <v>#N/A</v>
      </c>
      <c r="M113" s="25" t="e">
        <f>VLOOKUP(A113,'RACI Deliverables'!$C$7:$O$44,12,FALSE)</f>
        <v>#N/A</v>
      </c>
      <c r="N113" t="e">
        <f t="shared" si="0"/>
        <v>#N/A</v>
      </c>
      <c r="O113" s="46" t="e">
        <f>SUMIF(#REF!,'RACI Tasks'!#REF!,#REF!)</f>
        <v>#REF!</v>
      </c>
      <c r="Q113" s="18"/>
      <c r="R113" s="8"/>
      <c r="S113" s="8"/>
    </row>
    <row r="114" spans="1:24" x14ac:dyDescent="0.35">
      <c r="A114" t="s">
        <v>280</v>
      </c>
      <c r="B114">
        <v>45.1</v>
      </c>
      <c r="C114" s="2" t="e">
        <f>VLOOKUP(A114,'RACI Deliverables'!$C$7:$D$44,2,FALSE)</f>
        <v>#N/A</v>
      </c>
      <c r="D114" t="s">
        <v>366</v>
      </c>
      <c r="E114" t="s">
        <v>176</v>
      </c>
      <c r="F114" s="10" t="e">
        <f>IF(VLOOKUP(A114,'RACI Deliverables'!$C$7:$K$44,4,FALSE)="","",VLOOKUP(A114,'RACI Deliverables'!$C$7:$K$44,4,FALSE))</f>
        <v>#N/A</v>
      </c>
      <c r="G114" s="10" t="e">
        <f>IF(VLOOKUP(A114,'RACI Deliverables'!$C$7:$K$44,5,FALSE)="","",VLOOKUP(A114,'RACI Deliverables'!$C$7:$K$44,5,FALSE))</f>
        <v>#N/A</v>
      </c>
      <c r="H114" s="10" t="e">
        <f>IF(VLOOKUP(A114,'RACI Deliverables'!$C$7:$K$44,6,FALSE)="","",VLOOKUP(A114,'RACI Deliverables'!$C$7:$K$44,6,FALSE))</f>
        <v>#N/A</v>
      </c>
      <c r="I114" s="10" t="e">
        <f>IF(VLOOKUP(A114,'RACI Deliverables'!$C$7:$K$44,7,FALSE)="","",VLOOKUP(A114,'RACI Deliverables'!$C$7:$K$44,7,FALSE))</f>
        <v>#N/A</v>
      </c>
      <c r="J114" s="10" t="e">
        <f>IF(VLOOKUP(A114,'RACI Deliverables'!$C$7:$K$44,8,FALSE)="","",VLOOKUP(A114,'RACI Deliverables'!$C$7:$K$44,8,FALSE))</f>
        <v>#N/A</v>
      </c>
      <c r="K114" s="10" t="e">
        <f>IF(VLOOKUP(A114,'RACI Deliverables'!$C$7:$K$44,9,FALSE)="","",VLOOKUP(A114,'RACI Deliverables'!$C$7:$K$44,9,FALSE))</f>
        <v>#N/A</v>
      </c>
      <c r="L114" s="25" t="e">
        <f>VLOOKUP(A114,'RACI Deliverables'!$C$7:$O$44,11,FALSE)</f>
        <v>#N/A</v>
      </c>
      <c r="M114" s="25" t="e">
        <f>VLOOKUP(A114,'RACI Deliverables'!$C$7:$O$44,12,FALSE)</f>
        <v>#N/A</v>
      </c>
      <c r="N114" t="e">
        <f t="shared" si="0"/>
        <v>#N/A</v>
      </c>
      <c r="O114" s="46" t="e">
        <f>SUMIF(#REF!,'RACI Tasks'!#REF!,#REF!)</f>
        <v>#REF!</v>
      </c>
      <c r="Q114" s="18"/>
      <c r="R114" s="8">
        <v>42992</v>
      </c>
      <c r="S114" s="8">
        <v>42992</v>
      </c>
      <c r="T114" t="s">
        <v>93</v>
      </c>
      <c r="U114" t="s">
        <v>93</v>
      </c>
      <c r="V114" t="s">
        <v>367</v>
      </c>
      <c r="W114" t="s">
        <v>93</v>
      </c>
      <c r="X114" t="s">
        <v>93</v>
      </c>
    </row>
    <row r="115" spans="1:24" x14ac:dyDescent="0.35">
      <c r="A115" t="s">
        <v>368</v>
      </c>
      <c r="B115">
        <v>45.2</v>
      </c>
      <c r="C115" s="2" t="e">
        <f>VLOOKUP(A115,'RACI Deliverables'!$C$7:$D$44,2,FALSE)</f>
        <v>#N/A</v>
      </c>
      <c r="D115" t="s">
        <v>362</v>
      </c>
      <c r="E115" t="s">
        <v>184</v>
      </c>
      <c r="F115" s="10" t="e">
        <f>IF(VLOOKUP(A115,'RACI Deliverables'!$C$7:$K$44,4,FALSE)="","",VLOOKUP(A115,'RACI Deliverables'!$C$7:$K$44,4,FALSE))</f>
        <v>#N/A</v>
      </c>
      <c r="G115" s="10" t="e">
        <f>IF(VLOOKUP(A115,'RACI Deliverables'!$C$7:$K$44,5,FALSE)="","",VLOOKUP(A115,'RACI Deliverables'!$C$7:$K$44,5,FALSE))</f>
        <v>#N/A</v>
      </c>
      <c r="H115" s="10" t="e">
        <f>IF(VLOOKUP(A115,'RACI Deliverables'!$C$7:$K$44,6,FALSE)="","",VLOOKUP(A115,'RACI Deliverables'!$C$7:$K$44,6,FALSE))</f>
        <v>#N/A</v>
      </c>
      <c r="I115" s="10" t="e">
        <f>IF(VLOOKUP(A115,'RACI Deliverables'!$C$7:$K$44,7,FALSE)="","",VLOOKUP(A115,'RACI Deliverables'!$C$7:$K$44,7,FALSE))</f>
        <v>#N/A</v>
      </c>
      <c r="J115" s="10" t="e">
        <f>IF(VLOOKUP(A115,'RACI Deliverables'!$C$7:$K$44,8,FALSE)="","",VLOOKUP(A115,'RACI Deliverables'!$C$7:$K$44,8,FALSE))</f>
        <v>#N/A</v>
      </c>
      <c r="K115" s="10" t="e">
        <f>IF(VLOOKUP(A115,'RACI Deliverables'!$C$7:$K$44,9,FALSE)="","",VLOOKUP(A115,'RACI Deliverables'!$C$7:$K$44,9,FALSE))</f>
        <v>#N/A</v>
      </c>
      <c r="L115" s="25" t="e">
        <f>VLOOKUP(A115,'RACI Deliverables'!$C$7:$O$44,11,FALSE)</f>
        <v>#N/A</v>
      </c>
      <c r="M115" s="25" t="e">
        <f>VLOOKUP(A115,'RACI Deliverables'!$C$7:$O$44,12,FALSE)</f>
        <v>#N/A</v>
      </c>
      <c r="N115" t="e">
        <f t="shared" si="0"/>
        <v>#N/A</v>
      </c>
      <c r="O115" s="46" t="e">
        <f>SUMIF(#REF!,'RACI Tasks'!#REF!,#REF!)</f>
        <v>#REF!</v>
      </c>
      <c r="Q115" s="18"/>
      <c r="R115" s="8"/>
      <c r="S115" s="8"/>
    </row>
    <row r="116" spans="1:24" x14ac:dyDescent="0.35">
      <c r="A116" t="s">
        <v>280</v>
      </c>
      <c r="B116">
        <v>45.3</v>
      </c>
      <c r="C116" s="2" t="e">
        <f>VLOOKUP(A116,'RACI Deliverables'!$C$7:$D$44,2,FALSE)</f>
        <v>#N/A</v>
      </c>
      <c r="D116" t="s">
        <v>231</v>
      </c>
      <c r="E116" t="s">
        <v>207</v>
      </c>
      <c r="F116" s="10" t="e">
        <f>IF(VLOOKUP(A116,'RACI Deliverables'!$C$7:$K$44,4,FALSE)="","",VLOOKUP(A116,'RACI Deliverables'!$C$7:$K$44,4,FALSE))</f>
        <v>#N/A</v>
      </c>
      <c r="G116" s="10" t="e">
        <f>IF(VLOOKUP(A116,'RACI Deliverables'!$C$7:$K$44,5,FALSE)="","",VLOOKUP(A116,'RACI Deliverables'!$C$7:$K$44,5,FALSE))</f>
        <v>#N/A</v>
      </c>
      <c r="H116" s="10" t="e">
        <f>IF(VLOOKUP(A116,'RACI Deliverables'!$C$7:$K$44,6,FALSE)="","",VLOOKUP(A116,'RACI Deliverables'!$C$7:$K$44,6,FALSE))</f>
        <v>#N/A</v>
      </c>
      <c r="I116" s="10" t="e">
        <f>IF(VLOOKUP(A116,'RACI Deliverables'!$C$7:$K$44,7,FALSE)="","",VLOOKUP(A116,'RACI Deliverables'!$C$7:$K$44,7,FALSE))</f>
        <v>#N/A</v>
      </c>
      <c r="J116" s="10" t="e">
        <f>IF(VLOOKUP(A116,'RACI Deliverables'!$C$7:$K$44,8,FALSE)="","",VLOOKUP(A116,'RACI Deliverables'!$C$7:$K$44,8,FALSE))</f>
        <v>#N/A</v>
      </c>
      <c r="K116" s="10" t="e">
        <f>IF(VLOOKUP(A116,'RACI Deliverables'!$C$7:$K$44,9,FALSE)="","",VLOOKUP(A116,'RACI Deliverables'!$C$7:$K$44,9,FALSE))</f>
        <v>#N/A</v>
      </c>
      <c r="L116" s="25" t="e">
        <f>VLOOKUP(A116,'RACI Deliverables'!$C$7:$O$44,11,FALSE)</f>
        <v>#N/A</v>
      </c>
      <c r="M116" s="25" t="e">
        <f>VLOOKUP(A116,'RACI Deliverables'!$C$7:$O$44,12,FALSE)</f>
        <v>#N/A</v>
      </c>
      <c r="N116" t="e">
        <f t="shared" si="0"/>
        <v>#N/A</v>
      </c>
      <c r="O116" s="46" t="e">
        <f>SUMIF(#REF!,'RACI Tasks'!#REF!,#REF!)</f>
        <v>#REF!</v>
      </c>
      <c r="Q116" s="18"/>
      <c r="R116" s="8"/>
      <c r="S116" s="8"/>
    </row>
    <row r="117" spans="1:24" x14ac:dyDescent="0.35">
      <c r="A117" t="s">
        <v>282</v>
      </c>
      <c r="B117">
        <v>46.1</v>
      </c>
      <c r="C117" s="2" t="e">
        <f>VLOOKUP(A117,'RACI Deliverables'!$C$7:$D$44,2,FALSE)</f>
        <v>#N/A</v>
      </c>
      <c r="D117" t="s">
        <v>369</v>
      </c>
      <c r="E117" t="s">
        <v>176</v>
      </c>
      <c r="F117" s="10" t="e">
        <f>IF(VLOOKUP(A117,'RACI Deliverables'!$C$7:$K$44,4,FALSE)="","",VLOOKUP(A117,'RACI Deliverables'!$C$7:$K$44,4,FALSE))</f>
        <v>#N/A</v>
      </c>
      <c r="G117" s="10" t="e">
        <f>IF(VLOOKUP(A117,'RACI Deliverables'!$C$7:$K$44,5,FALSE)="","",VLOOKUP(A117,'RACI Deliverables'!$C$7:$K$44,5,FALSE))</f>
        <v>#N/A</v>
      </c>
      <c r="H117" s="10" t="e">
        <f>IF(VLOOKUP(A117,'RACI Deliverables'!$C$7:$K$44,6,FALSE)="","",VLOOKUP(A117,'RACI Deliverables'!$C$7:$K$44,6,FALSE))</f>
        <v>#N/A</v>
      </c>
      <c r="I117" s="10" t="e">
        <f>IF(VLOOKUP(A117,'RACI Deliverables'!$C$7:$K$44,7,FALSE)="","",VLOOKUP(A117,'RACI Deliverables'!$C$7:$K$44,7,FALSE))</f>
        <v>#N/A</v>
      </c>
      <c r="J117" s="10" t="e">
        <f>IF(VLOOKUP(A117,'RACI Deliverables'!$C$7:$K$44,8,FALSE)="","",VLOOKUP(A117,'RACI Deliverables'!$C$7:$K$44,8,FALSE))</f>
        <v>#N/A</v>
      </c>
      <c r="K117" s="10" t="e">
        <f>IF(VLOOKUP(A117,'RACI Deliverables'!$C$7:$K$44,9,FALSE)="","",VLOOKUP(A117,'RACI Deliverables'!$C$7:$K$44,9,FALSE))</f>
        <v>#N/A</v>
      </c>
      <c r="L117" s="25" t="e">
        <f>VLOOKUP(A117,'RACI Deliverables'!$C$7:$O$44,11,FALSE)</f>
        <v>#N/A</v>
      </c>
      <c r="M117" s="25" t="e">
        <f>VLOOKUP(A117,'RACI Deliverables'!$C$7:$O$44,12,FALSE)</f>
        <v>#N/A</v>
      </c>
      <c r="N117" t="e">
        <f t="shared" si="0"/>
        <v>#N/A</v>
      </c>
      <c r="O117" s="46" t="e">
        <f>SUMIF(#REF!,'RACI Tasks'!#REF!,#REF!)</f>
        <v>#REF!</v>
      </c>
      <c r="Q117" s="18"/>
    </row>
    <row r="118" spans="1:24" x14ac:dyDescent="0.35">
      <c r="A118" t="s">
        <v>282</v>
      </c>
      <c r="B118">
        <v>46.2</v>
      </c>
      <c r="C118" s="2" t="e">
        <f>VLOOKUP(A118,'RACI Deliverables'!$C$7:$D$44,2,FALSE)</f>
        <v>#N/A</v>
      </c>
      <c r="D118" t="s">
        <v>362</v>
      </c>
      <c r="E118" t="s">
        <v>184</v>
      </c>
      <c r="F118" s="10" t="e">
        <f>IF(VLOOKUP(A118,'RACI Deliverables'!$C$7:$K$44,4,FALSE)="","",VLOOKUP(A118,'RACI Deliverables'!$C$7:$K$44,4,FALSE))</f>
        <v>#N/A</v>
      </c>
      <c r="G118" s="10" t="e">
        <f>IF(VLOOKUP(A118,'RACI Deliverables'!$C$7:$K$44,5,FALSE)="","",VLOOKUP(A118,'RACI Deliverables'!$C$7:$K$44,5,FALSE))</f>
        <v>#N/A</v>
      </c>
      <c r="H118" s="10" t="e">
        <f>IF(VLOOKUP(A118,'RACI Deliverables'!$C$7:$K$44,6,FALSE)="","",VLOOKUP(A118,'RACI Deliverables'!$C$7:$K$44,6,FALSE))</f>
        <v>#N/A</v>
      </c>
      <c r="I118" s="10" t="e">
        <f>IF(VLOOKUP(A118,'RACI Deliverables'!$C$7:$K$44,7,FALSE)="","",VLOOKUP(A118,'RACI Deliverables'!$C$7:$K$44,7,FALSE))</f>
        <v>#N/A</v>
      </c>
      <c r="J118" s="10" t="e">
        <f>IF(VLOOKUP(A118,'RACI Deliverables'!$C$7:$K$44,8,FALSE)="","",VLOOKUP(A118,'RACI Deliverables'!$C$7:$K$44,8,FALSE))</f>
        <v>#N/A</v>
      </c>
      <c r="K118" s="10" t="e">
        <f>IF(VLOOKUP(A118,'RACI Deliverables'!$C$7:$K$44,9,FALSE)="","",VLOOKUP(A118,'RACI Deliverables'!$C$7:$K$44,9,FALSE))</f>
        <v>#N/A</v>
      </c>
      <c r="L118" s="25" t="e">
        <f>VLOOKUP(A118,'RACI Deliverables'!$C$7:$O$44,11,FALSE)</f>
        <v>#N/A</v>
      </c>
      <c r="M118" s="25" t="e">
        <f>VLOOKUP(A118,'RACI Deliverables'!$C$7:$O$44,12,FALSE)</f>
        <v>#N/A</v>
      </c>
      <c r="N118" t="e">
        <f t="shared" si="0"/>
        <v>#N/A</v>
      </c>
      <c r="O118" s="46" t="e">
        <f>SUMIF(#REF!,'RACI Tasks'!#REF!,#REF!)</f>
        <v>#REF!</v>
      </c>
      <c r="Q118" s="18"/>
    </row>
    <row r="119" spans="1:24" x14ac:dyDescent="0.35">
      <c r="A119" t="s">
        <v>282</v>
      </c>
      <c r="B119">
        <v>46.3</v>
      </c>
      <c r="C119" s="2" t="e">
        <f>VLOOKUP(A119,'RACI Deliverables'!$C$7:$D$44,2,FALSE)</f>
        <v>#N/A</v>
      </c>
      <c r="D119" t="s">
        <v>231</v>
      </c>
      <c r="E119" t="s">
        <v>207</v>
      </c>
      <c r="F119" s="10" t="e">
        <f>IF(VLOOKUP(A119,'RACI Deliverables'!$C$7:$K$44,4,FALSE)="","",VLOOKUP(A119,'RACI Deliverables'!$C$7:$K$44,4,FALSE))</f>
        <v>#N/A</v>
      </c>
      <c r="G119" s="10" t="e">
        <f>IF(VLOOKUP(A119,'RACI Deliverables'!$C$7:$K$44,5,FALSE)="","",VLOOKUP(A119,'RACI Deliverables'!$C$7:$K$44,5,FALSE))</f>
        <v>#N/A</v>
      </c>
      <c r="H119" s="10" t="e">
        <f>IF(VLOOKUP(A119,'RACI Deliverables'!$C$7:$K$44,6,FALSE)="","",VLOOKUP(A119,'RACI Deliverables'!$C$7:$K$44,6,FALSE))</f>
        <v>#N/A</v>
      </c>
      <c r="I119" s="10" t="e">
        <f>IF(VLOOKUP(A119,'RACI Deliverables'!$C$7:$K$44,7,FALSE)="","",VLOOKUP(A119,'RACI Deliverables'!$C$7:$K$44,7,FALSE))</f>
        <v>#N/A</v>
      </c>
      <c r="J119" s="10" t="e">
        <f>IF(VLOOKUP(A119,'RACI Deliverables'!$C$7:$K$44,8,FALSE)="","",VLOOKUP(A119,'RACI Deliverables'!$C$7:$K$44,8,FALSE))</f>
        <v>#N/A</v>
      </c>
      <c r="K119" s="10" t="e">
        <f>IF(VLOOKUP(A119,'RACI Deliverables'!$C$7:$K$44,9,FALSE)="","",VLOOKUP(A119,'RACI Deliverables'!$C$7:$K$44,9,FALSE))</f>
        <v>#N/A</v>
      </c>
      <c r="L119" s="25" t="e">
        <f>VLOOKUP(A119,'RACI Deliverables'!$C$7:$O$44,11,FALSE)</f>
        <v>#N/A</v>
      </c>
      <c r="M119" s="25" t="e">
        <f>VLOOKUP(A119,'RACI Deliverables'!$C$7:$O$44,12,FALSE)</f>
        <v>#N/A</v>
      </c>
      <c r="N119" t="e">
        <f t="shared" si="0"/>
        <v>#N/A</v>
      </c>
      <c r="O119" s="46" t="e">
        <f>SUMIF(#REF!,'RACI Tasks'!#REF!,#REF!)</f>
        <v>#REF!</v>
      </c>
      <c r="Q119" s="18"/>
    </row>
    <row r="120" spans="1:24" x14ac:dyDescent="0.35">
      <c r="A120" t="s">
        <v>284</v>
      </c>
      <c r="B120">
        <v>47.1</v>
      </c>
      <c r="C120" s="2" t="e">
        <f>VLOOKUP(A120,'RACI Deliverables'!$C$7:$D$44,2,FALSE)</f>
        <v>#N/A</v>
      </c>
      <c r="D120" t="s">
        <v>194</v>
      </c>
      <c r="E120" t="s">
        <v>176</v>
      </c>
      <c r="F120" s="10" t="e">
        <f>IF(VLOOKUP(A120,'RACI Deliverables'!$C$7:$K$44,4,FALSE)="","",VLOOKUP(A120,'RACI Deliverables'!$C$7:$K$44,4,FALSE))</f>
        <v>#N/A</v>
      </c>
      <c r="G120" s="10" t="e">
        <f>IF(VLOOKUP(A120,'RACI Deliverables'!$C$7:$K$44,5,FALSE)="","",VLOOKUP(A120,'RACI Deliverables'!$C$7:$K$44,5,FALSE))</f>
        <v>#N/A</v>
      </c>
      <c r="H120" s="10" t="e">
        <f>IF(VLOOKUP(A120,'RACI Deliverables'!$C$7:$K$44,6,FALSE)="","",VLOOKUP(A120,'RACI Deliverables'!$C$7:$K$44,6,FALSE))</f>
        <v>#N/A</v>
      </c>
      <c r="I120" s="10" t="e">
        <f>IF(VLOOKUP(A120,'RACI Deliverables'!$C$7:$K$44,7,FALSE)="","",VLOOKUP(A120,'RACI Deliverables'!$C$7:$K$44,7,FALSE))</f>
        <v>#N/A</v>
      </c>
      <c r="J120" s="10" t="e">
        <f>IF(VLOOKUP(A120,'RACI Deliverables'!$C$7:$K$44,8,FALSE)="","",VLOOKUP(A120,'RACI Deliverables'!$C$7:$K$44,8,FALSE))</f>
        <v>#N/A</v>
      </c>
      <c r="K120" s="10" t="e">
        <f>IF(VLOOKUP(A120,'RACI Deliverables'!$C$7:$K$44,9,FALSE)="","",VLOOKUP(A120,'RACI Deliverables'!$C$7:$K$44,9,FALSE))</f>
        <v>#N/A</v>
      </c>
      <c r="L120" s="25" t="e">
        <f>VLOOKUP(A120,'RACI Deliverables'!$C$7:$O$44,11,FALSE)</f>
        <v>#N/A</v>
      </c>
      <c r="M120" s="25" t="e">
        <f>VLOOKUP(A120,'RACI Deliverables'!$C$7:$O$44,12,FALSE)</f>
        <v>#N/A</v>
      </c>
      <c r="N120" t="e">
        <f t="shared" si="0"/>
        <v>#N/A</v>
      </c>
      <c r="O120" s="46" t="e">
        <f>SUMIF(#REF!,'RACI Tasks'!#REF!,#REF!)</f>
        <v>#REF!</v>
      </c>
      <c r="Q120" s="18"/>
    </row>
    <row r="121" spans="1:24" x14ac:dyDescent="0.35">
      <c r="A121" t="s">
        <v>284</v>
      </c>
      <c r="B121">
        <v>47.2</v>
      </c>
      <c r="C121" s="2" t="e">
        <f>VLOOKUP(A121,'RACI Deliverables'!$C$7:$D$44,2,FALSE)</f>
        <v>#N/A</v>
      </c>
      <c r="D121" t="s">
        <v>370</v>
      </c>
      <c r="E121" t="s">
        <v>182</v>
      </c>
      <c r="F121" s="10" t="e">
        <f>IF(VLOOKUP(A121,'RACI Deliverables'!$C$7:$K$44,4,FALSE)="","",VLOOKUP(A121,'RACI Deliverables'!$C$7:$K$44,4,FALSE))</f>
        <v>#N/A</v>
      </c>
      <c r="G121" s="10" t="e">
        <f>IF(VLOOKUP(A121,'RACI Deliverables'!$C$7:$K$44,5,FALSE)="","",VLOOKUP(A121,'RACI Deliverables'!$C$7:$K$44,5,FALSE))</f>
        <v>#N/A</v>
      </c>
      <c r="H121" s="10" t="e">
        <f>IF(VLOOKUP(A121,'RACI Deliverables'!$C$7:$K$44,6,FALSE)="","",VLOOKUP(A121,'RACI Deliverables'!$C$7:$K$44,6,FALSE))</f>
        <v>#N/A</v>
      </c>
      <c r="I121" s="10" t="e">
        <f>IF(VLOOKUP(A121,'RACI Deliverables'!$C$7:$K$44,7,FALSE)="","",VLOOKUP(A121,'RACI Deliverables'!$C$7:$K$44,7,FALSE))</f>
        <v>#N/A</v>
      </c>
      <c r="J121" s="10" t="e">
        <f>IF(VLOOKUP(A121,'RACI Deliverables'!$C$7:$K$44,8,FALSE)="","",VLOOKUP(A121,'RACI Deliverables'!$C$7:$K$44,8,FALSE))</f>
        <v>#N/A</v>
      </c>
      <c r="K121" s="10" t="e">
        <f>IF(VLOOKUP(A121,'RACI Deliverables'!$C$7:$K$44,9,FALSE)="","",VLOOKUP(A121,'RACI Deliverables'!$C$7:$K$44,9,FALSE))</f>
        <v>#N/A</v>
      </c>
      <c r="L121" s="25" t="e">
        <f>VLOOKUP(A121,'RACI Deliverables'!$C$7:$O$44,11,FALSE)</f>
        <v>#N/A</v>
      </c>
      <c r="M121" s="25" t="e">
        <f>VLOOKUP(A121,'RACI Deliverables'!$C$7:$O$44,12,FALSE)</f>
        <v>#N/A</v>
      </c>
      <c r="N121" t="e">
        <f t="shared" si="0"/>
        <v>#N/A</v>
      </c>
      <c r="O121" s="46" t="e">
        <f>SUMIF(#REF!,'RACI Tasks'!#REF!,#REF!)</f>
        <v>#REF!</v>
      </c>
      <c r="Q121" s="18"/>
    </row>
    <row r="122" spans="1:24" x14ac:dyDescent="0.35">
      <c r="A122" t="s">
        <v>287</v>
      </c>
      <c r="B122">
        <v>48.1</v>
      </c>
      <c r="C122" s="2" t="e">
        <f>VLOOKUP(A122,'RACI Deliverables'!$C$7:$D$44,2,FALSE)</f>
        <v>#N/A</v>
      </c>
      <c r="D122" t="s">
        <v>371</v>
      </c>
      <c r="E122" t="s">
        <v>176</v>
      </c>
      <c r="F122" s="10" t="e">
        <f>IF(VLOOKUP(A122,'RACI Deliverables'!$C$7:$K$44,4,FALSE)="","",VLOOKUP(A122,'RACI Deliverables'!$C$7:$K$44,4,FALSE))</f>
        <v>#N/A</v>
      </c>
      <c r="G122" s="10" t="e">
        <f>IF(VLOOKUP(A122,'RACI Deliverables'!$C$7:$K$44,5,FALSE)="","",VLOOKUP(A122,'RACI Deliverables'!$C$7:$K$44,5,FALSE))</f>
        <v>#N/A</v>
      </c>
      <c r="H122" s="10" t="e">
        <f>IF(VLOOKUP(A122,'RACI Deliverables'!$C$7:$K$44,6,FALSE)="","",VLOOKUP(A122,'RACI Deliverables'!$C$7:$K$44,6,FALSE))</f>
        <v>#N/A</v>
      </c>
      <c r="I122" s="10" t="e">
        <f>IF(VLOOKUP(A122,'RACI Deliverables'!$C$7:$K$44,7,FALSE)="","",VLOOKUP(A122,'RACI Deliverables'!$C$7:$K$44,7,FALSE))</f>
        <v>#N/A</v>
      </c>
      <c r="J122" s="10" t="e">
        <f>IF(VLOOKUP(A122,'RACI Deliverables'!$C$7:$K$44,8,FALSE)="","",VLOOKUP(A122,'RACI Deliverables'!$C$7:$K$44,8,FALSE))</f>
        <v>#N/A</v>
      </c>
      <c r="K122" s="10" t="e">
        <f>IF(VLOOKUP(A122,'RACI Deliverables'!$C$7:$K$44,9,FALSE)="","",VLOOKUP(A122,'RACI Deliverables'!$C$7:$K$44,9,FALSE))</f>
        <v>#N/A</v>
      </c>
      <c r="L122" s="25" t="e">
        <f>VLOOKUP(A122,'RACI Deliverables'!$C$7:$O$44,11,FALSE)</f>
        <v>#N/A</v>
      </c>
      <c r="M122" s="25" t="e">
        <f>VLOOKUP(A122,'RACI Deliverables'!$C$7:$O$44,12,FALSE)</f>
        <v>#N/A</v>
      </c>
      <c r="N122" t="e">
        <f t="shared" si="0"/>
        <v>#N/A</v>
      </c>
      <c r="O122" s="46" t="e">
        <f>SUMIF(#REF!,'RACI Tasks'!#REF!,#REF!)</f>
        <v>#REF!</v>
      </c>
      <c r="Q122" s="18"/>
    </row>
    <row r="123" spans="1:24" x14ac:dyDescent="0.35">
      <c r="A123" t="s">
        <v>287</v>
      </c>
      <c r="B123">
        <v>48.2</v>
      </c>
      <c r="C123" s="2" t="e">
        <f>VLOOKUP(A123,'RACI Deliverables'!$C$7:$D$44,2,FALSE)</f>
        <v>#N/A</v>
      </c>
      <c r="D123" t="s">
        <v>213</v>
      </c>
      <c r="E123" t="s">
        <v>372</v>
      </c>
      <c r="F123" s="10" t="e">
        <f>IF(VLOOKUP(A123,'RACI Deliverables'!$C$7:$K$44,4,FALSE)="","",VLOOKUP(A123,'RACI Deliverables'!$C$7:$K$44,4,FALSE))</f>
        <v>#N/A</v>
      </c>
      <c r="G123" s="10" t="e">
        <f>IF(VLOOKUP(A123,'RACI Deliverables'!$C$7:$K$44,5,FALSE)="","",VLOOKUP(A123,'RACI Deliverables'!$C$7:$K$44,5,FALSE))</f>
        <v>#N/A</v>
      </c>
      <c r="H123" s="10" t="e">
        <f>IF(VLOOKUP(A123,'RACI Deliverables'!$C$7:$K$44,6,FALSE)="","",VLOOKUP(A123,'RACI Deliverables'!$C$7:$K$44,6,FALSE))</f>
        <v>#N/A</v>
      </c>
      <c r="I123" s="10" t="e">
        <f>IF(VLOOKUP(A123,'RACI Deliverables'!$C$7:$K$44,7,FALSE)="","",VLOOKUP(A123,'RACI Deliverables'!$C$7:$K$44,7,FALSE))</f>
        <v>#N/A</v>
      </c>
      <c r="J123" s="10" t="e">
        <f>IF(VLOOKUP(A123,'RACI Deliverables'!$C$7:$K$44,8,FALSE)="","",VLOOKUP(A123,'RACI Deliverables'!$C$7:$K$44,8,FALSE))</f>
        <v>#N/A</v>
      </c>
      <c r="K123" s="10" t="e">
        <f>IF(VLOOKUP(A123,'RACI Deliverables'!$C$7:$K$44,9,FALSE)="","",VLOOKUP(A123,'RACI Deliverables'!$C$7:$K$44,9,FALSE))</f>
        <v>#N/A</v>
      </c>
      <c r="L123" s="25" t="e">
        <f>VLOOKUP(A123,'RACI Deliverables'!$C$7:$O$44,11,FALSE)</f>
        <v>#N/A</v>
      </c>
      <c r="M123" s="25" t="e">
        <f>VLOOKUP(A123,'RACI Deliverables'!$C$7:$O$44,12,FALSE)</f>
        <v>#N/A</v>
      </c>
      <c r="N123" t="e">
        <f t="shared" si="0"/>
        <v>#N/A</v>
      </c>
      <c r="O123" s="46" t="e">
        <f>SUMIF(#REF!,'RACI Tasks'!#REF!,#REF!)</f>
        <v>#REF!</v>
      </c>
      <c r="Q123" s="18"/>
    </row>
    <row r="124" spans="1:24" x14ac:dyDescent="0.35">
      <c r="A124" t="s">
        <v>287</v>
      </c>
      <c r="B124">
        <v>48.3</v>
      </c>
      <c r="C124" s="2" t="e">
        <f>VLOOKUP(A124,'RACI Deliverables'!$C$7:$D$44,2,FALSE)</f>
        <v>#N/A</v>
      </c>
      <c r="D124" t="s">
        <v>373</v>
      </c>
      <c r="E124" t="s">
        <v>374</v>
      </c>
      <c r="F124" s="10" t="e">
        <f>IF(VLOOKUP(A124,'RACI Deliverables'!$C$7:$K$44,4,FALSE)="","",VLOOKUP(A124,'RACI Deliverables'!$C$7:$K$44,4,FALSE))</f>
        <v>#N/A</v>
      </c>
      <c r="G124" s="10" t="e">
        <f>IF(VLOOKUP(A124,'RACI Deliverables'!$C$7:$K$44,5,FALSE)="","",VLOOKUP(A124,'RACI Deliverables'!$C$7:$K$44,5,FALSE))</f>
        <v>#N/A</v>
      </c>
      <c r="H124" s="10" t="e">
        <f>IF(VLOOKUP(A124,'RACI Deliverables'!$C$7:$K$44,6,FALSE)="","",VLOOKUP(A124,'RACI Deliverables'!$C$7:$K$44,6,FALSE))</f>
        <v>#N/A</v>
      </c>
      <c r="I124" s="10" t="e">
        <f>IF(VLOOKUP(A124,'RACI Deliverables'!$C$7:$K$44,7,FALSE)="","",VLOOKUP(A124,'RACI Deliverables'!$C$7:$K$44,7,FALSE))</f>
        <v>#N/A</v>
      </c>
      <c r="J124" s="10" t="e">
        <f>IF(VLOOKUP(A124,'RACI Deliverables'!$C$7:$K$44,8,FALSE)="","",VLOOKUP(A124,'RACI Deliverables'!$C$7:$K$44,8,FALSE))</f>
        <v>#N/A</v>
      </c>
      <c r="K124" s="10" t="e">
        <f>IF(VLOOKUP(A124,'RACI Deliverables'!$C$7:$K$44,9,FALSE)="","",VLOOKUP(A124,'RACI Deliverables'!$C$7:$K$44,9,FALSE))</f>
        <v>#N/A</v>
      </c>
      <c r="L124" s="25" t="e">
        <f>VLOOKUP(A124,'RACI Deliverables'!$C$7:$O$44,11,FALSE)</f>
        <v>#N/A</v>
      </c>
      <c r="M124" s="25" t="e">
        <f>VLOOKUP(A124,'RACI Deliverables'!$C$7:$O$44,12,FALSE)</f>
        <v>#N/A</v>
      </c>
      <c r="N124" t="e">
        <f t="shared" si="0"/>
        <v>#N/A</v>
      </c>
      <c r="O124" s="46" t="e">
        <f>SUMIF(#REF!,'RACI Tasks'!#REF!,#REF!)</f>
        <v>#REF!</v>
      </c>
      <c r="Q124" s="18"/>
    </row>
    <row r="125" spans="1:24" x14ac:dyDescent="0.35">
      <c r="A125" t="s">
        <v>289</v>
      </c>
      <c r="B125">
        <v>49.1</v>
      </c>
      <c r="C125" s="2" t="e">
        <f>VLOOKUP(A125,'RACI Deliverables'!$C$7:$D$44,2,FALSE)</f>
        <v>#N/A</v>
      </c>
      <c r="D125" t="s">
        <v>375</v>
      </c>
      <c r="E125" t="s">
        <v>176</v>
      </c>
      <c r="F125" s="10" t="e">
        <f>IF(VLOOKUP(A125,'RACI Deliverables'!$C$7:$K$44,4,FALSE)="","",VLOOKUP(A125,'RACI Deliverables'!$C$7:$K$44,4,FALSE))</f>
        <v>#N/A</v>
      </c>
      <c r="G125" s="10" t="e">
        <f>IF(VLOOKUP(A125,'RACI Deliverables'!$C$7:$K$44,5,FALSE)="","",VLOOKUP(A125,'RACI Deliverables'!$C$7:$K$44,5,FALSE))</f>
        <v>#N/A</v>
      </c>
      <c r="H125" s="10" t="e">
        <f>IF(VLOOKUP(A125,'RACI Deliverables'!$C$7:$K$44,6,FALSE)="","",VLOOKUP(A125,'RACI Deliverables'!$C$7:$K$44,6,FALSE))</f>
        <v>#N/A</v>
      </c>
      <c r="I125" s="10" t="e">
        <f>IF(VLOOKUP(A125,'RACI Deliverables'!$C$7:$K$44,7,FALSE)="","",VLOOKUP(A125,'RACI Deliverables'!$C$7:$K$44,7,FALSE))</f>
        <v>#N/A</v>
      </c>
      <c r="J125" s="10" t="e">
        <f>IF(VLOOKUP(A125,'RACI Deliverables'!$C$7:$K$44,8,FALSE)="","",VLOOKUP(A125,'RACI Deliverables'!$C$7:$K$44,8,FALSE))</f>
        <v>#N/A</v>
      </c>
      <c r="K125" s="10" t="e">
        <f>IF(VLOOKUP(A125,'RACI Deliverables'!$C$7:$K$44,9,FALSE)="","",VLOOKUP(A125,'RACI Deliverables'!$C$7:$K$44,9,FALSE))</f>
        <v>#N/A</v>
      </c>
      <c r="L125" s="25" t="e">
        <f>VLOOKUP(A125,'RACI Deliverables'!$C$7:$O$44,11,FALSE)</f>
        <v>#N/A</v>
      </c>
      <c r="M125" s="25" t="e">
        <f>VLOOKUP(A125,'RACI Deliverables'!$C$7:$O$44,12,FALSE)</f>
        <v>#N/A</v>
      </c>
      <c r="N125" t="e">
        <f t="shared" si="0"/>
        <v>#N/A</v>
      </c>
      <c r="O125" s="46" t="e">
        <f>SUMIF(#REF!,'RACI Tasks'!#REF!,#REF!)</f>
        <v>#REF!</v>
      </c>
      <c r="Q125" s="18"/>
    </row>
    <row r="126" spans="1:24" x14ac:dyDescent="0.35">
      <c r="A126" t="s">
        <v>289</v>
      </c>
      <c r="B126">
        <v>49.2</v>
      </c>
      <c r="C126" s="2" t="e">
        <f>VLOOKUP(A126,'RACI Deliverables'!$C$7:$D$44,2,FALSE)</f>
        <v>#N/A</v>
      </c>
      <c r="D126" t="s">
        <v>213</v>
      </c>
      <c r="E126" t="s">
        <v>372</v>
      </c>
      <c r="F126" s="10" t="e">
        <f>IF(VLOOKUP(A126,'RACI Deliverables'!$C$7:$K$44,4,FALSE)="","",VLOOKUP(A126,'RACI Deliverables'!$C$7:$K$44,4,FALSE))</f>
        <v>#N/A</v>
      </c>
      <c r="G126" s="10" t="e">
        <f>IF(VLOOKUP(A126,'RACI Deliverables'!$C$7:$K$44,5,FALSE)="","",VLOOKUP(A126,'RACI Deliverables'!$C$7:$K$44,5,FALSE))</f>
        <v>#N/A</v>
      </c>
      <c r="H126" s="10" t="e">
        <f>IF(VLOOKUP(A126,'RACI Deliverables'!$C$7:$K$44,6,FALSE)="","",VLOOKUP(A126,'RACI Deliverables'!$C$7:$K$44,6,FALSE))</f>
        <v>#N/A</v>
      </c>
      <c r="I126" s="10" t="e">
        <f>IF(VLOOKUP(A126,'RACI Deliverables'!$C$7:$K$44,7,FALSE)="","",VLOOKUP(A126,'RACI Deliverables'!$C$7:$K$44,7,FALSE))</f>
        <v>#N/A</v>
      </c>
      <c r="J126" s="10" t="e">
        <f>IF(VLOOKUP(A126,'RACI Deliverables'!$C$7:$K$44,8,FALSE)="","",VLOOKUP(A126,'RACI Deliverables'!$C$7:$K$44,8,FALSE))</f>
        <v>#N/A</v>
      </c>
      <c r="K126" s="10" t="e">
        <f>IF(VLOOKUP(A126,'RACI Deliverables'!$C$7:$K$44,9,FALSE)="","",VLOOKUP(A126,'RACI Deliverables'!$C$7:$K$44,9,FALSE))</f>
        <v>#N/A</v>
      </c>
      <c r="L126" s="25" t="e">
        <f>VLOOKUP(A126,'RACI Deliverables'!$C$7:$O$44,11,FALSE)</f>
        <v>#N/A</v>
      </c>
      <c r="M126" s="25" t="e">
        <f>VLOOKUP(A126,'RACI Deliverables'!$C$7:$O$44,12,FALSE)</f>
        <v>#N/A</v>
      </c>
      <c r="N126" t="e">
        <f t="shared" si="0"/>
        <v>#N/A</v>
      </c>
      <c r="O126" s="46" t="e">
        <f>SUMIF(#REF!,'RACI Tasks'!#REF!,#REF!)</f>
        <v>#REF!</v>
      </c>
      <c r="Q126" s="18"/>
    </row>
    <row r="127" spans="1:24" x14ac:dyDescent="0.35">
      <c r="A127" t="s">
        <v>289</v>
      </c>
      <c r="B127">
        <v>49.3</v>
      </c>
      <c r="C127" s="2" t="e">
        <f>VLOOKUP(A127,'RACI Deliverables'!$C$7:$D$44,2,FALSE)</f>
        <v>#N/A</v>
      </c>
      <c r="D127" t="s">
        <v>373</v>
      </c>
      <c r="E127" t="s">
        <v>374</v>
      </c>
      <c r="F127" s="10" t="e">
        <f>IF(VLOOKUP(A127,'RACI Deliverables'!$C$7:$K$44,4,FALSE)="","",VLOOKUP(A127,'RACI Deliverables'!$C$7:$K$44,4,FALSE))</f>
        <v>#N/A</v>
      </c>
      <c r="G127" s="10" t="e">
        <f>IF(VLOOKUP(A127,'RACI Deliverables'!$C$7:$K$44,5,FALSE)="","",VLOOKUP(A127,'RACI Deliverables'!$C$7:$K$44,5,FALSE))</f>
        <v>#N/A</v>
      </c>
      <c r="H127" s="10" t="e">
        <f>IF(VLOOKUP(A127,'RACI Deliverables'!$C$7:$K$44,6,FALSE)="","",VLOOKUP(A127,'RACI Deliverables'!$C$7:$K$44,6,FALSE))</f>
        <v>#N/A</v>
      </c>
      <c r="I127" s="10" t="e">
        <f>IF(VLOOKUP(A127,'RACI Deliverables'!$C$7:$K$44,7,FALSE)="","",VLOOKUP(A127,'RACI Deliverables'!$C$7:$K$44,7,FALSE))</f>
        <v>#N/A</v>
      </c>
      <c r="J127" s="10" t="e">
        <f>IF(VLOOKUP(A127,'RACI Deliverables'!$C$7:$K$44,8,FALSE)="","",VLOOKUP(A127,'RACI Deliverables'!$C$7:$K$44,8,FALSE))</f>
        <v>#N/A</v>
      </c>
      <c r="K127" s="10" t="e">
        <f>IF(VLOOKUP(A127,'RACI Deliverables'!$C$7:$K$44,9,FALSE)="","",VLOOKUP(A127,'RACI Deliverables'!$C$7:$K$44,9,FALSE))</f>
        <v>#N/A</v>
      </c>
      <c r="L127" s="25" t="e">
        <f>VLOOKUP(A127,'RACI Deliverables'!$C$7:$O$44,11,FALSE)</f>
        <v>#N/A</v>
      </c>
      <c r="M127" s="25" t="e">
        <f>VLOOKUP(A127,'RACI Deliverables'!$C$7:$O$44,12,FALSE)</f>
        <v>#N/A</v>
      </c>
      <c r="N127" t="e">
        <f t="shared" si="0"/>
        <v>#N/A</v>
      </c>
      <c r="O127" s="46" t="e">
        <f>SUMIF(#REF!,'RACI Tasks'!#REF!,#REF!)</f>
        <v>#REF!</v>
      </c>
      <c r="Q127" s="18"/>
    </row>
    <row r="128" spans="1:24" x14ac:dyDescent="0.35">
      <c r="A128" t="s">
        <v>291</v>
      </c>
      <c r="B128">
        <v>50.1</v>
      </c>
      <c r="C128" s="2" t="e">
        <f>VLOOKUP(A128,'RACI Deliverables'!$C$7:$D$44,2,FALSE)</f>
        <v>#N/A</v>
      </c>
      <c r="D128" t="s">
        <v>376</v>
      </c>
      <c r="E128" t="s">
        <v>176</v>
      </c>
      <c r="F128" s="10" t="e">
        <f>IF(VLOOKUP(A128,'RACI Deliverables'!$C$7:$K$44,4,FALSE)="","",VLOOKUP(A128,'RACI Deliverables'!$C$7:$K$44,4,FALSE))</f>
        <v>#N/A</v>
      </c>
      <c r="G128" s="10" t="e">
        <f>IF(VLOOKUP(A128,'RACI Deliverables'!$C$7:$K$44,5,FALSE)="","",VLOOKUP(A128,'RACI Deliverables'!$C$7:$K$44,5,FALSE))</f>
        <v>#N/A</v>
      </c>
      <c r="H128" s="10" t="e">
        <f>IF(VLOOKUP(A128,'RACI Deliverables'!$C$7:$K$44,6,FALSE)="","",VLOOKUP(A128,'RACI Deliverables'!$C$7:$K$44,6,FALSE))</f>
        <v>#N/A</v>
      </c>
      <c r="I128" s="10" t="e">
        <f>IF(VLOOKUP(A128,'RACI Deliverables'!$C$7:$K$44,7,FALSE)="","",VLOOKUP(A128,'RACI Deliverables'!$C$7:$K$44,7,FALSE))</f>
        <v>#N/A</v>
      </c>
      <c r="J128" s="10" t="e">
        <f>IF(VLOOKUP(A128,'RACI Deliverables'!$C$7:$K$44,8,FALSE)="","",VLOOKUP(A128,'RACI Deliverables'!$C$7:$K$44,8,FALSE))</f>
        <v>#N/A</v>
      </c>
      <c r="K128" s="10" t="e">
        <f>IF(VLOOKUP(A128,'RACI Deliverables'!$C$7:$K$44,9,FALSE)="","",VLOOKUP(A128,'RACI Deliverables'!$C$7:$K$44,9,FALSE))</f>
        <v>#N/A</v>
      </c>
      <c r="L128" s="25" t="e">
        <f>VLOOKUP(A128,'RACI Deliverables'!$C$7:$O$44,11,FALSE)</f>
        <v>#N/A</v>
      </c>
      <c r="M128" s="25" t="e">
        <f>VLOOKUP(A128,'RACI Deliverables'!$C$7:$O$44,12,FALSE)</f>
        <v>#N/A</v>
      </c>
      <c r="N128" t="e">
        <f t="shared" si="0"/>
        <v>#N/A</v>
      </c>
      <c r="O128" s="46" t="e">
        <f>SUMIF(#REF!,'RACI Tasks'!#REF!,#REF!)</f>
        <v>#REF!</v>
      </c>
      <c r="Q128" s="18"/>
    </row>
    <row r="129" spans="1:17" x14ac:dyDescent="0.35">
      <c r="A129" t="s">
        <v>291</v>
      </c>
      <c r="B129">
        <v>50.2</v>
      </c>
      <c r="C129" s="2" t="e">
        <f>VLOOKUP(A129,'RACI Deliverables'!$C$7:$D$44,2,FALSE)</f>
        <v>#N/A</v>
      </c>
      <c r="D129" t="s">
        <v>213</v>
      </c>
      <c r="E129" t="s">
        <v>372</v>
      </c>
      <c r="F129" s="10" t="e">
        <f>IF(VLOOKUP(A129,'RACI Deliverables'!$C$7:$K$44,4,FALSE)="","",VLOOKUP(A129,'RACI Deliverables'!$C$7:$K$44,4,FALSE))</f>
        <v>#N/A</v>
      </c>
      <c r="G129" s="10" t="e">
        <f>IF(VLOOKUP(A129,'RACI Deliverables'!$C$7:$K$44,5,FALSE)="","",VLOOKUP(A129,'RACI Deliverables'!$C$7:$K$44,5,FALSE))</f>
        <v>#N/A</v>
      </c>
      <c r="H129" s="10" t="e">
        <f>IF(VLOOKUP(A129,'RACI Deliverables'!$C$7:$K$44,6,FALSE)="","",VLOOKUP(A129,'RACI Deliverables'!$C$7:$K$44,6,FALSE))</f>
        <v>#N/A</v>
      </c>
      <c r="I129" s="10" t="e">
        <f>IF(VLOOKUP(A129,'RACI Deliverables'!$C$7:$K$44,7,FALSE)="","",VLOOKUP(A129,'RACI Deliverables'!$C$7:$K$44,7,FALSE))</f>
        <v>#N/A</v>
      </c>
      <c r="J129" s="10" t="e">
        <f>IF(VLOOKUP(A129,'RACI Deliverables'!$C$7:$K$44,8,FALSE)="","",VLOOKUP(A129,'RACI Deliverables'!$C$7:$K$44,8,FALSE))</f>
        <v>#N/A</v>
      </c>
      <c r="K129" s="10" t="e">
        <f>IF(VLOOKUP(A129,'RACI Deliverables'!$C$7:$K$44,9,FALSE)="","",VLOOKUP(A129,'RACI Deliverables'!$C$7:$K$44,9,FALSE))</f>
        <v>#N/A</v>
      </c>
      <c r="L129" s="25" t="e">
        <f>VLOOKUP(A129,'RACI Deliverables'!$C$7:$O$44,11,FALSE)</f>
        <v>#N/A</v>
      </c>
      <c r="M129" s="25" t="e">
        <f>VLOOKUP(A129,'RACI Deliverables'!$C$7:$O$44,12,FALSE)</f>
        <v>#N/A</v>
      </c>
      <c r="N129" t="e">
        <f t="shared" si="0"/>
        <v>#N/A</v>
      </c>
      <c r="O129" s="46" t="e">
        <f>SUMIF(#REF!,'RACI Tasks'!#REF!,#REF!)</f>
        <v>#REF!</v>
      </c>
      <c r="Q129" s="18"/>
    </row>
    <row r="130" spans="1:17" x14ac:dyDescent="0.35">
      <c r="A130" t="s">
        <v>291</v>
      </c>
      <c r="B130">
        <v>50.3</v>
      </c>
      <c r="C130" s="2" t="e">
        <f>VLOOKUP(A130,'RACI Deliverables'!$C$7:$D$44,2,FALSE)</f>
        <v>#N/A</v>
      </c>
      <c r="D130" t="s">
        <v>373</v>
      </c>
      <c r="E130" t="s">
        <v>374</v>
      </c>
      <c r="F130" s="10" t="e">
        <f>IF(VLOOKUP(A130,'RACI Deliverables'!$C$7:$K$44,4,FALSE)="","",VLOOKUP(A130,'RACI Deliverables'!$C$7:$K$44,4,FALSE))</f>
        <v>#N/A</v>
      </c>
      <c r="G130" s="10" t="e">
        <f>IF(VLOOKUP(A130,'RACI Deliverables'!$C$7:$K$44,5,FALSE)="","",VLOOKUP(A130,'RACI Deliverables'!$C$7:$K$44,5,FALSE))</f>
        <v>#N/A</v>
      </c>
      <c r="H130" s="10" t="e">
        <f>IF(VLOOKUP(A130,'RACI Deliverables'!$C$7:$K$44,6,FALSE)="","",VLOOKUP(A130,'RACI Deliverables'!$C$7:$K$44,6,FALSE))</f>
        <v>#N/A</v>
      </c>
      <c r="I130" s="10" t="e">
        <f>IF(VLOOKUP(A130,'RACI Deliverables'!$C$7:$K$44,7,FALSE)="","",VLOOKUP(A130,'RACI Deliverables'!$C$7:$K$44,7,FALSE))</f>
        <v>#N/A</v>
      </c>
      <c r="J130" s="10" t="e">
        <f>IF(VLOOKUP(A130,'RACI Deliverables'!$C$7:$K$44,8,FALSE)="","",VLOOKUP(A130,'RACI Deliverables'!$C$7:$K$44,8,FALSE))</f>
        <v>#N/A</v>
      </c>
      <c r="K130" s="10" t="e">
        <f>IF(VLOOKUP(A130,'RACI Deliverables'!$C$7:$K$44,9,FALSE)="","",VLOOKUP(A130,'RACI Deliverables'!$C$7:$K$44,9,FALSE))</f>
        <v>#N/A</v>
      </c>
      <c r="L130" s="25" t="e">
        <f>VLOOKUP(A130,'RACI Deliverables'!$C$7:$O$44,11,FALSE)</f>
        <v>#N/A</v>
      </c>
      <c r="M130" s="25" t="e">
        <f>VLOOKUP(A130,'RACI Deliverables'!$C$7:$O$44,12,FALSE)</f>
        <v>#N/A</v>
      </c>
      <c r="N130" t="e">
        <f t="shared" si="0"/>
        <v>#N/A</v>
      </c>
      <c r="O130" s="46" t="e">
        <f>SUMIF(#REF!,'RACI Tasks'!#REF!,#REF!)</f>
        <v>#REF!</v>
      </c>
      <c r="Q130" s="18"/>
    </row>
    <row r="131" spans="1:17" x14ac:dyDescent="0.35">
      <c r="A131" t="s">
        <v>293</v>
      </c>
      <c r="B131">
        <v>51.1</v>
      </c>
      <c r="C131" s="2" t="e">
        <f>VLOOKUP(A131,'RACI Deliverables'!$C$7:$D$44,2,FALSE)</f>
        <v>#N/A</v>
      </c>
      <c r="D131" t="s">
        <v>377</v>
      </c>
      <c r="E131" t="s">
        <v>176</v>
      </c>
      <c r="F131" s="10" t="e">
        <f>IF(VLOOKUP(A131,'RACI Deliverables'!$C$7:$K$44,4,FALSE)="","",VLOOKUP(A131,'RACI Deliverables'!$C$7:$K$44,4,FALSE))</f>
        <v>#N/A</v>
      </c>
      <c r="G131" s="10" t="e">
        <f>IF(VLOOKUP(A131,'RACI Deliverables'!$C$7:$K$44,5,FALSE)="","",VLOOKUP(A131,'RACI Deliverables'!$C$7:$K$44,5,FALSE))</f>
        <v>#N/A</v>
      </c>
      <c r="H131" s="10" t="e">
        <f>IF(VLOOKUP(A131,'RACI Deliverables'!$C$7:$K$44,6,FALSE)="","",VLOOKUP(A131,'RACI Deliverables'!$C$7:$K$44,6,FALSE))</f>
        <v>#N/A</v>
      </c>
      <c r="I131" s="10" t="e">
        <f>IF(VLOOKUP(A131,'RACI Deliverables'!$C$7:$K$44,7,FALSE)="","",VLOOKUP(A131,'RACI Deliverables'!$C$7:$K$44,7,FALSE))</f>
        <v>#N/A</v>
      </c>
      <c r="J131" s="10" t="e">
        <f>IF(VLOOKUP(A131,'RACI Deliverables'!$C$7:$K$44,8,FALSE)="","",VLOOKUP(A131,'RACI Deliverables'!$C$7:$K$44,8,FALSE))</f>
        <v>#N/A</v>
      </c>
      <c r="K131" s="10" t="e">
        <f>IF(VLOOKUP(A131,'RACI Deliverables'!$C$7:$K$44,9,FALSE)="","",VLOOKUP(A131,'RACI Deliverables'!$C$7:$K$44,9,FALSE))</f>
        <v>#N/A</v>
      </c>
      <c r="L131" s="25" t="e">
        <f>VLOOKUP(A131,'RACI Deliverables'!$C$7:$O$44,11,FALSE)</f>
        <v>#N/A</v>
      </c>
      <c r="M131" s="25" t="e">
        <f>VLOOKUP(A131,'RACI Deliverables'!$C$7:$O$44,12,FALSE)</f>
        <v>#N/A</v>
      </c>
      <c r="N131" t="e">
        <f t="shared" si="0"/>
        <v>#N/A</v>
      </c>
      <c r="O131" s="46" t="e">
        <f>SUMIF(#REF!,'RACI Tasks'!#REF!,#REF!)</f>
        <v>#REF!</v>
      </c>
      <c r="Q131" s="18"/>
    </row>
    <row r="132" spans="1:17" x14ac:dyDescent="0.35">
      <c r="A132" t="s">
        <v>293</v>
      </c>
      <c r="B132">
        <v>51.2</v>
      </c>
      <c r="C132" s="2" t="e">
        <f>VLOOKUP(A132,'RACI Deliverables'!$C$7:$D$44,2,FALSE)</f>
        <v>#N/A</v>
      </c>
      <c r="D132" t="s">
        <v>213</v>
      </c>
      <c r="E132" t="s">
        <v>372</v>
      </c>
      <c r="F132" s="10" t="e">
        <f>IF(VLOOKUP(A132,'RACI Deliverables'!$C$7:$K$44,4,FALSE)="","",VLOOKUP(A132,'RACI Deliverables'!$C$7:$K$44,4,FALSE))</f>
        <v>#N/A</v>
      </c>
      <c r="G132" s="10" t="e">
        <f>IF(VLOOKUP(A132,'RACI Deliverables'!$C$7:$K$44,5,FALSE)="","",VLOOKUP(A132,'RACI Deliverables'!$C$7:$K$44,5,FALSE))</f>
        <v>#N/A</v>
      </c>
      <c r="H132" s="10" t="e">
        <f>IF(VLOOKUP(A132,'RACI Deliverables'!$C$7:$K$44,6,FALSE)="","",VLOOKUP(A132,'RACI Deliverables'!$C$7:$K$44,6,FALSE))</f>
        <v>#N/A</v>
      </c>
      <c r="I132" s="10" t="e">
        <f>IF(VLOOKUP(A132,'RACI Deliverables'!$C$7:$K$44,7,FALSE)="","",VLOOKUP(A132,'RACI Deliverables'!$C$7:$K$44,7,FALSE))</f>
        <v>#N/A</v>
      </c>
      <c r="J132" s="10" t="e">
        <f>IF(VLOOKUP(A132,'RACI Deliverables'!$C$7:$K$44,8,FALSE)="","",VLOOKUP(A132,'RACI Deliverables'!$C$7:$K$44,8,FALSE))</f>
        <v>#N/A</v>
      </c>
      <c r="K132" s="10" t="e">
        <f>IF(VLOOKUP(A132,'RACI Deliverables'!$C$7:$K$44,9,FALSE)="","",VLOOKUP(A132,'RACI Deliverables'!$C$7:$K$44,9,FALSE))</f>
        <v>#N/A</v>
      </c>
      <c r="L132" s="25" t="e">
        <f>VLOOKUP(A132,'RACI Deliverables'!$C$7:$O$44,11,FALSE)</f>
        <v>#N/A</v>
      </c>
      <c r="M132" s="25" t="e">
        <f>VLOOKUP(A132,'RACI Deliverables'!$C$7:$O$44,12,FALSE)</f>
        <v>#N/A</v>
      </c>
      <c r="N132" t="e">
        <f t="shared" si="0"/>
        <v>#N/A</v>
      </c>
      <c r="O132" s="46" t="e">
        <f>SUMIF(#REF!,'RACI Tasks'!#REF!,#REF!)</f>
        <v>#REF!</v>
      </c>
      <c r="Q132" s="18"/>
    </row>
    <row r="133" spans="1:17" x14ac:dyDescent="0.35">
      <c r="A133" t="s">
        <v>293</v>
      </c>
      <c r="B133">
        <v>51.3</v>
      </c>
      <c r="C133" s="2" t="e">
        <f>VLOOKUP(A133,'RACI Deliverables'!$C$7:$D$44,2,FALSE)</f>
        <v>#N/A</v>
      </c>
      <c r="D133" t="s">
        <v>373</v>
      </c>
      <c r="E133" t="s">
        <v>374</v>
      </c>
      <c r="F133" s="10" t="e">
        <f>IF(VLOOKUP(A133,'RACI Deliverables'!$C$7:$K$44,4,FALSE)="","",VLOOKUP(A133,'RACI Deliverables'!$C$7:$K$44,4,FALSE))</f>
        <v>#N/A</v>
      </c>
      <c r="G133" s="10" t="e">
        <f>IF(VLOOKUP(A133,'RACI Deliverables'!$C$7:$K$44,5,FALSE)="","",VLOOKUP(A133,'RACI Deliverables'!$C$7:$K$44,5,FALSE))</f>
        <v>#N/A</v>
      </c>
      <c r="H133" s="10" t="e">
        <f>IF(VLOOKUP(A133,'RACI Deliverables'!$C$7:$K$44,6,FALSE)="","",VLOOKUP(A133,'RACI Deliverables'!$C$7:$K$44,6,FALSE))</f>
        <v>#N/A</v>
      </c>
      <c r="I133" s="10" t="e">
        <f>IF(VLOOKUP(A133,'RACI Deliverables'!$C$7:$K$44,7,FALSE)="","",VLOOKUP(A133,'RACI Deliverables'!$C$7:$K$44,7,FALSE))</f>
        <v>#N/A</v>
      </c>
      <c r="J133" s="10" t="e">
        <f>IF(VLOOKUP(A133,'RACI Deliverables'!$C$7:$K$44,8,FALSE)="","",VLOOKUP(A133,'RACI Deliverables'!$C$7:$K$44,8,FALSE))</f>
        <v>#N/A</v>
      </c>
      <c r="K133" s="10" t="e">
        <f>IF(VLOOKUP(A133,'RACI Deliverables'!$C$7:$K$44,9,FALSE)="","",VLOOKUP(A133,'RACI Deliverables'!$C$7:$K$44,9,FALSE))</f>
        <v>#N/A</v>
      </c>
      <c r="L133" s="25" t="e">
        <f>VLOOKUP(A133,'RACI Deliverables'!$C$7:$O$44,11,FALSE)</f>
        <v>#N/A</v>
      </c>
      <c r="M133" s="25" t="e">
        <f>VLOOKUP(A133,'RACI Deliverables'!$C$7:$O$44,12,FALSE)</f>
        <v>#N/A</v>
      </c>
      <c r="N133" t="e">
        <f t="shared" si="0"/>
        <v>#N/A</v>
      </c>
      <c r="O133" s="46" t="e">
        <f>SUMIF(#REF!,'RACI Tasks'!#REF!,#REF!)</f>
        <v>#REF!</v>
      </c>
      <c r="Q133" s="18"/>
    </row>
    <row r="134" spans="1:17" x14ac:dyDescent="0.35">
      <c r="A134" t="s">
        <v>295</v>
      </c>
      <c r="B134">
        <v>52.1</v>
      </c>
      <c r="C134" s="2" t="e">
        <f>VLOOKUP(A134,'RACI Deliverables'!$C$7:$D$44,2,FALSE)</f>
        <v>#N/A</v>
      </c>
      <c r="D134" t="s">
        <v>194</v>
      </c>
      <c r="E134" t="s">
        <v>176</v>
      </c>
      <c r="F134" s="10" t="e">
        <f>IF(VLOOKUP(A134,'RACI Deliverables'!$C$7:$K$44,4,FALSE)="","",VLOOKUP(A134,'RACI Deliverables'!$C$7:$K$44,4,FALSE))</f>
        <v>#N/A</v>
      </c>
      <c r="G134" s="10" t="e">
        <f>IF(VLOOKUP(A134,'RACI Deliverables'!$C$7:$K$44,5,FALSE)="","",VLOOKUP(A134,'RACI Deliverables'!$C$7:$K$44,5,FALSE))</f>
        <v>#N/A</v>
      </c>
      <c r="H134" s="10" t="e">
        <f>IF(VLOOKUP(A134,'RACI Deliverables'!$C$7:$K$44,6,FALSE)="","",VLOOKUP(A134,'RACI Deliverables'!$C$7:$K$44,6,FALSE))</f>
        <v>#N/A</v>
      </c>
      <c r="I134" s="10" t="e">
        <f>IF(VLOOKUP(A134,'RACI Deliverables'!$C$7:$K$44,7,FALSE)="","",VLOOKUP(A134,'RACI Deliverables'!$C$7:$K$44,7,FALSE))</f>
        <v>#N/A</v>
      </c>
      <c r="J134" s="10" t="e">
        <f>IF(VLOOKUP(A134,'RACI Deliverables'!$C$7:$K$44,8,FALSE)="","",VLOOKUP(A134,'RACI Deliverables'!$C$7:$K$44,8,FALSE))</f>
        <v>#N/A</v>
      </c>
      <c r="K134" s="10" t="e">
        <f>IF(VLOOKUP(A134,'RACI Deliverables'!$C$7:$K$44,9,FALSE)="","",VLOOKUP(A134,'RACI Deliverables'!$C$7:$K$44,9,FALSE))</f>
        <v>#N/A</v>
      </c>
      <c r="L134" s="25" t="e">
        <f>VLOOKUP(A134,'RACI Deliverables'!$C$7:$O$44,11,FALSE)</f>
        <v>#N/A</v>
      </c>
      <c r="M134" s="25" t="e">
        <f>VLOOKUP(A134,'RACI Deliverables'!$C$7:$O$44,12,FALSE)</f>
        <v>#N/A</v>
      </c>
      <c r="N134" t="e">
        <f t="shared" si="0"/>
        <v>#N/A</v>
      </c>
      <c r="O134" s="46" t="e">
        <f>SUMIF(#REF!,'RACI Tasks'!#REF!,#REF!)</f>
        <v>#REF!</v>
      </c>
      <c r="Q134" s="18"/>
    </row>
    <row r="135" spans="1:17" x14ac:dyDescent="0.35">
      <c r="A135" t="s">
        <v>295</v>
      </c>
      <c r="B135">
        <v>52.2</v>
      </c>
      <c r="C135" s="2" t="e">
        <f>VLOOKUP(A135,'RACI Deliverables'!$C$7:$D$44,2,FALSE)</f>
        <v>#N/A</v>
      </c>
      <c r="D135" t="s">
        <v>370</v>
      </c>
      <c r="E135" t="s">
        <v>182</v>
      </c>
      <c r="F135" s="10" t="e">
        <f>IF(VLOOKUP(A135,'RACI Deliverables'!$C$7:$K$44,4,FALSE)="","",VLOOKUP(A135,'RACI Deliverables'!$C$7:$K$44,4,FALSE))</f>
        <v>#N/A</v>
      </c>
      <c r="G135" s="10" t="e">
        <f>IF(VLOOKUP(A135,'RACI Deliverables'!$C$7:$K$44,5,FALSE)="","",VLOOKUP(A135,'RACI Deliverables'!$C$7:$K$44,5,FALSE))</f>
        <v>#N/A</v>
      </c>
      <c r="H135" s="10" t="e">
        <f>IF(VLOOKUP(A135,'RACI Deliverables'!$C$7:$K$44,6,FALSE)="","",VLOOKUP(A135,'RACI Deliverables'!$C$7:$K$44,6,FALSE))</f>
        <v>#N/A</v>
      </c>
      <c r="I135" s="10" t="e">
        <f>IF(VLOOKUP(A135,'RACI Deliverables'!$C$7:$K$44,7,FALSE)="","",VLOOKUP(A135,'RACI Deliverables'!$C$7:$K$44,7,FALSE))</f>
        <v>#N/A</v>
      </c>
      <c r="J135" s="10" t="e">
        <f>IF(VLOOKUP(A135,'RACI Deliverables'!$C$7:$K$44,8,FALSE)="","",VLOOKUP(A135,'RACI Deliverables'!$C$7:$K$44,8,FALSE))</f>
        <v>#N/A</v>
      </c>
      <c r="K135" s="10" t="e">
        <f>IF(VLOOKUP(A135,'RACI Deliverables'!$C$7:$K$44,9,FALSE)="","",VLOOKUP(A135,'RACI Deliverables'!$C$7:$K$44,9,FALSE))</f>
        <v>#N/A</v>
      </c>
      <c r="L135" s="25" t="e">
        <f>VLOOKUP(A135,'RACI Deliverables'!$C$7:$O$44,11,FALSE)</f>
        <v>#N/A</v>
      </c>
      <c r="M135" s="25" t="e">
        <f>VLOOKUP(A135,'RACI Deliverables'!$C$7:$O$44,12,FALSE)</f>
        <v>#N/A</v>
      </c>
      <c r="N135" t="e">
        <f t="shared" si="0"/>
        <v>#N/A</v>
      </c>
      <c r="O135" s="46" t="e">
        <f>SUMIF(#REF!,'RACI Tasks'!#REF!,#REF!)</f>
        <v>#REF!</v>
      </c>
      <c r="Q135" s="18"/>
    </row>
    <row r="136" spans="1:17" x14ac:dyDescent="0.35">
      <c r="A136" t="s">
        <v>298</v>
      </c>
      <c r="B136">
        <v>53.1</v>
      </c>
      <c r="C136" s="2" t="e">
        <f>VLOOKUP(A136,'RACI Deliverables'!$C$7:$D$44,2,FALSE)</f>
        <v>#N/A</v>
      </c>
      <c r="D136" t="s">
        <v>378</v>
      </c>
      <c r="E136" t="s">
        <v>184</v>
      </c>
      <c r="F136" s="10" t="e">
        <f>IF(VLOOKUP(A136,'RACI Deliverables'!$C$7:$K$44,4,FALSE)="","",VLOOKUP(A136,'RACI Deliverables'!$C$7:$K$44,4,FALSE))</f>
        <v>#N/A</v>
      </c>
      <c r="G136" s="10" t="e">
        <f>IF(VLOOKUP(A136,'RACI Deliverables'!$C$7:$K$44,5,FALSE)="","",VLOOKUP(A136,'RACI Deliverables'!$C$7:$K$44,5,FALSE))</f>
        <v>#N/A</v>
      </c>
      <c r="H136" s="10" t="e">
        <f>IF(VLOOKUP(A136,'RACI Deliverables'!$C$7:$K$44,6,FALSE)="","",VLOOKUP(A136,'RACI Deliverables'!$C$7:$K$44,6,FALSE))</f>
        <v>#N/A</v>
      </c>
      <c r="I136" s="10" t="e">
        <f>IF(VLOOKUP(A136,'RACI Deliverables'!$C$7:$K$44,7,FALSE)="","",VLOOKUP(A136,'RACI Deliverables'!$C$7:$K$44,7,FALSE))</f>
        <v>#N/A</v>
      </c>
      <c r="J136" s="10" t="e">
        <f>IF(VLOOKUP(A136,'RACI Deliverables'!$C$7:$K$44,8,FALSE)="","",VLOOKUP(A136,'RACI Deliverables'!$C$7:$K$44,8,FALSE))</f>
        <v>#N/A</v>
      </c>
      <c r="K136" s="10" t="e">
        <f>IF(VLOOKUP(A136,'RACI Deliverables'!$C$7:$K$44,9,FALSE)="","",VLOOKUP(A136,'RACI Deliverables'!$C$7:$K$44,9,FALSE))</f>
        <v>#N/A</v>
      </c>
      <c r="L136" s="25" t="e">
        <f>VLOOKUP(A136,'RACI Deliverables'!$C$7:$O$44,11,FALSE)</f>
        <v>#N/A</v>
      </c>
      <c r="M136" s="25" t="e">
        <f>VLOOKUP(A136,'RACI Deliverables'!$C$7:$O$44,12,FALSE)</f>
        <v>#N/A</v>
      </c>
      <c r="N136" t="e">
        <f t="shared" si="0"/>
        <v>#N/A</v>
      </c>
      <c r="O136" s="46" t="e">
        <f>SUMIF(#REF!,'RACI Tasks'!#REF!,#REF!)</f>
        <v>#REF!</v>
      </c>
      <c r="Q136" s="18"/>
    </row>
    <row r="137" spans="1:17" x14ac:dyDescent="0.35">
      <c r="A137" t="s">
        <v>298</v>
      </c>
      <c r="B137">
        <v>53.2</v>
      </c>
      <c r="C137" s="2" t="e">
        <f>VLOOKUP(A137,'RACI Deliverables'!$C$7:$D$44,2,FALSE)</f>
        <v>#N/A</v>
      </c>
      <c r="D137" t="s">
        <v>379</v>
      </c>
      <c r="E137" t="s">
        <v>380</v>
      </c>
      <c r="F137" s="10" t="e">
        <f>IF(VLOOKUP(A137,'RACI Deliverables'!$C$7:$K$44,4,FALSE)="","",VLOOKUP(A137,'RACI Deliverables'!$C$7:$K$44,4,FALSE))</f>
        <v>#N/A</v>
      </c>
      <c r="G137" s="10" t="e">
        <f>IF(VLOOKUP(A137,'RACI Deliverables'!$C$7:$K$44,5,FALSE)="","",VLOOKUP(A137,'RACI Deliverables'!$C$7:$K$44,5,FALSE))</f>
        <v>#N/A</v>
      </c>
      <c r="H137" s="10" t="e">
        <f>IF(VLOOKUP(A137,'RACI Deliverables'!$C$7:$K$44,6,FALSE)="","",VLOOKUP(A137,'RACI Deliverables'!$C$7:$K$44,6,FALSE))</f>
        <v>#N/A</v>
      </c>
      <c r="I137" s="10" t="e">
        <f>IF(VLOOKUP(A137,'RACI Deliverables'!$C$7:$K$44,7,FALSE)="","",VLOOKUP(A137,'RACI Deliverables'!$C$7:$K$44,7,FALSE))</f>
        <v>#N/A</v>
      </c>
      <c r="J137" s="10" t="e">
        <f>IF(VLOOKUP(A137,'RACI Deliverables'!$C$7:$K$44,8,FALSE)="","",VLOOKUP(A137,'RACI Deliverables'!$C$7:$K$44,8,FALSE))</f>
        <v>#N/A</v>
      </c>
      <c r="K137" s="10" t="e">
        <f>IF(VLOOKUP(A137,'RACI Deliverables'!$C$7:$K$44,9,FALSE)="","",VLOOKUP(A137,'RACI Deliverables'!$C$7:$K$44,9,FALSE))</f>
        <v>#N/A</v>
      </c>
      <c r="L137" s="25" t="e">
        <f>VLOOKUP(A137,'RACI Deliverables'!$C$7:$O$44,11,FALSE)</f>
        <v>#N/A</v>
      </c>
      <c r="M137" s="25" t="e">
        <f>VLOOKUP(A137,'RACI Deliverables'!$C$7:$O$44,12,FALSE)</f>
        <v>#N/A</v>
      </c>
      <c r="N137" t="e">
        <f t="shared" si="0"/>
        <v>#N/A</v>
      </c>
      <c r="O137" s="46" t="e">
        <f>SUMIF(#REF!,'RACI Tasks'!#REF!,#REF!)</f>
        <v>#REF!</v>
      </c>
      <c r="Q137" s="18"/>
    </row>
    <row r="138" spans="1:17" x14ac:dyDescent="0.35">
      <c r="A138" t="s">
        <v>298</v>
      </c>
      <c r="B138">
        <v>53.3</v>
      </c>
      <c r="C138" s="2" t="e">
        <f>VLOOKUP(A138,'RACI Deliverables'!$C$7:$D$44,2,FALSE)</f>
        <v>#N/A</v>
      </c>
      <c r="D138" t="s">
        <v>381</v>
      </c>
      <c r="E138" t="s">
        <v>182</v>
      </c>
      <c r="F138" s="10" t="e">
        <f>IF(VLOOKUP(A138,'RACI Deliverables'!$C$7:$K$44,4,FALSE)="","",VLOOKUP(A138,'RACI Deliverables'!$C$7:$K$44,4,FALSE))</f>
        <v>#N/A</v>
      </c>
      <c r="G138" s="10" t="e">
        <f>IF(VLOOKUP(A138,'RACI Deliverables'!$C$7:$K$44,5,FALSE)="","",VLOOKUP(A138,'RACI Deliverables'!$C$7:$K$44,5,FALSE))</f>
        <v>#N/A</v>
      </c>
      <c r="H138" s="10" t="e">
        <f>IF(VLOOKUP(A138,'RACI Deliverables'!$C$7:$K$44,6,FALSE)="","",VLOOKUP(A138,'RACI Deliverables'!$C$7:$K$44,6,FALSE))</f>
        <v>#N/A</v>
      </c>
      <c r="I138" s="10" t="e">
        <f>IF(VLOOKUP(A138,'RACI Deliverables'!$C$7:$K$44,7,FALSE)="","",VLOOKUP(A138,'RACI Deliverables'!$C$7:$K$44,7,FALSE))</f>
        <v>#N/A</v>
      </c>
      <c r="J138" s="10" t="e">
        <f>IF(VLOOKUP(A138,'RACI Deliverables'!$C$7:$K$44,8,FALSE)="","",VLOOKUP(A138,'RACI Deliverables'!$C$7:$K$44,8,FALSE))</f>
        <v>#N/A</v>
      </c>
      <c r="K138" s="10" t="e">
        <f>IF(VLOOKUP(A138,'RACI Deliverables'!$C$7:$K$44,9,FALSE)="","",VLOOKUP(A138,'RACI Deliverables'!$C$7:$K$44,9,FALSE))</f>
        <v>#N/A</v>
      </c>
      <c r="L138" s="25" t="e">
        <f>VLOOKUP(A138,'RACI Deliverables'!$C$7:$O$44,11,FALSE)</f>
        <v>#N/A</v>
      </c>
      <c r="M138" s="25" t="e">
        <f>VLOOKUP(A138,'RACI Deliverables'!$C$7:$O$44,12,FALSE)</f>
        <v>#N/A</v>
      </c>
      <c r="N138" t="e">
        <f t="shared" si="0"/>
        <v>#N/A</v>
      </c>
      <c r="O138" s="46" t="e">
        <f>SUMIF(#REF!,'RACI Tasks'!#REF!,#REF!)</f>
        <v>#REF!</v>
      </c>
    </row>
    <row r="139" spans="1:17" x14ac:dyDescent="0.35">
      <c r="A139" t="s">
        <v>300</v>
      </c>
      <c r="B139">
        <v>54.1</v>
      </c>
      <c r="C139" s="2" t="e">
        <f>VLOOKUP(A139,'RACI Deliverables'!$C$7:$D$44,2,FALSE)</f>
        <v>#N/A</v>
      </c>
      <c r="D139" t="s">
        <v>382</v>
      </c>
      <c r="E139" t="s">
        <v>372</v>
      </c>
      <c r="F139" s="10" t="e">
        <f>IF(VLOOKUP(A139,'RACI Deliverables'!$C$7:$K$44,4,FALSE)="","",VLOOKUP(A139,'RACI Deliverables'!$C$7:$K$44,4,FALSE))</f>
        <v>#N/A</v>
      </c>
      <c r="G139" s="10" t="e">
        <f>IF(VLOOKUP(A139,'RACI Deliverables'!$C$7:$K$44,5,FALSE)="","",VLOOKUP(A139,'RACI Deliverables'!$C$7:$K$44,5,FALSE))</f>
        <v>#N/A</v>
      </c>
      <c r="H139" s="10" t="e">
        <f>IF(VLOOKUP(A139,'RACI Deliverables'!$C$7:$K$44,6,FALSE)="","",VLOOKUP(A139,'RACI Deliverables'!$C$7:$K$44,6,FALSE))</f>
        <v>#N/A</v>
      </c>
      <c r="I139" s="10" t="e">
        <f>IF(VLOOKUP(A139,'RACI Deliverables'!$C$7:$K$44,7,FALSE)="","",VLOOKUP(A139,'RACI Deliverables'!$C$7:$K$44,7,FALSE))</f>
        <v>#N/A</v>
      </c>
      <c r="J139" s="10" t="e">
        <f>IF(VLOOKUP(A139,'RACI Deliverables'!$C$7:$K$44,8,FALSE)="","",VLOOKUP(A139,'RACI Deliverables'!$C$7:$K$44,8,FALSE))</f>
        <v>#N/A</v>
      </c>
      <c r="K139" s="10" t="e">
        <f>IF(VLOOKUP(A139,'RACI Deliverables'!$C$7:$K$44,9,FALSE)="","",VLOOKUP(A139,'RACI Deliverables'!$C$7:$K$44,9,FALSE))</f>
        <v>#N/A</v>
      </c>
      <c r="L139" s="25" t="e">
        <f>VLOOKUP(A139,'RACI Deliverables'!$C$7:$O$44,11,FALSE)</f>
        <v>#N/A</v>
      </c>
      <c r="M139" s="25" t="e">
        <f>VLOOKUP(A139,'RACI Deliverables'!$C$7:$O$44,12,FALSE)</f>
        <v>#N/A</v>
      </c>
      <c r="N139" t="e">
        <f t="shared" si="0"/>
        <v>#N/A</v>
      </c>
      <c r="O139" s="46" t="e">
        <f>SUMIF(#REF!,'RACI Tasks'!#REF!,#REF!)</f>
        <v>#REF!</v>
      </c>
    </row>
    <row r="140" spans="1:17" x14ac:dyDescent="0.35">
      <c r="A140" t="s">
        <v>300</v>
      </c>
      <c r="B140">
        <v>54.2</v>
      </c>
      <c r="C140" s="2" t="e">
        <f>VLOOKUP(A140,'RACI Deliverables'!$C$7:$D$44,2,FALSE)</f>
        <v>#N/A</v>
      </c>
      <c r="D140" t="s">
        <v>383</v>
      </c>
      <c r="E140" t="s">
        <v>380</v>
      </c>
      <c r="F140" s="10" t="e">
        <f>IF(VLOOKUP(A140,'RACI Deliverables'!$C$7:$K$44,4,FALSE)="","",VLOOKUP(A140,'RACI Deliverables'!$C$7:$K$44,4,FALSE))</f>
        <v>#N/A</v>
      </c>
      <c r="G140" s="10" t="e">
        <f>IF(VLOOKUP(A140,'RACI Deliverables'!$C$7:$K$44,5,FALSE)="","",VLOOKUP(A140,'RACI Deliverables'!$C$7:$K$44,5,FALSE))</f>
        <v>#N/A</v>
      </c>
      <c r="H140" s="10" t="e">
        <f>IF(VLOOKUP(A140,'RACI Deliverables'!$C$7:$K$44,6,FALSE)="","",VLOOKUP(A140,'RACI Deliverables'!$C$7:$K$44,6,FALSE))</f>
        <v>#N/A</v>
      </c>
      <c r="I140" s="10" t="e">
        <f>IF(VLOOKUP(A140,'RACI Deliverables'!$C$7:$K$44,7,FALSE)="","",VLOOKUP(A140,'RACI Deliverables'!$C$7:$K$44,7,FALSE))</f>
        <v>#N/A</v>
      </c>
      <c r="J140" s="10" t="e">
        <f>IF(VLOOKUP(A140,'RACI Deliverables'!$C$7:$K$44,8,FALSE)="","",VLOOKUP(A140,'RACI Deliverables'!$C$7:$K$44,8,FALSE))</f>
        <v>#N/A</v>
      </c>
      <c r="K140" s="10" t="e">
        <f>IF(VLOOKUP(A140,'RACI Deliverables'!$C$7:$K$44,9,FALSE)="","",VLOOKUP(A140,'RACI Deliverables'!$C$7:$K$44,9,FALSE))</f>
        <v>#N/A</v>
      </c>
      <c r="L140" s="25" t="e">
        <f>VLOOKUP(A140,'RACI Deliverables'!$C$7:$O$44,11,FALSE)</f>
        <v>#N/A</v>
      </c>
      <c r="M140" s="25" t="e">
        <f>VLOOKUP(A140,'RACI Deliverables'!$C$7:$O$44,12,FALSE)</f>
        <v>#N/A</v>
      </c>
      <c r="N140" t="e">
        <f t="shared" si="0"/>
        <v>#N/A</v>
      </c>
      <c r="O140" s="46" t="e">
        <f>SUMIF(#REF!,'RACI Tasks'!#REF!,#REF!)</f>
        <v>#REF!</v>
      </c>
    </row>
    <row r="141" spans="1:17" x14ac:dyDescent="0.35">
      <c r="A141" t="s">
        <v>300</v>
      </c>
      <c r="B141">
        <v>54.3</v>
      </c>
      <c r="C141" s="2" t="e">
        <f>VLOOKUP(A141,'RACI Deliverables'!$C$7:$D$44,2,FALSE)</f>
        <v>#N/A</v>
      </c>
      <c r="D141" t="s">
        <v>384</v>
      </c>
      <c r="E141" t="s">
        <v>182</v>
      </c>
      <c r="F141" s="10" t="e">
        <f>IF(VLOOKUP(A141,'RACI Deliverables'!$C$7:$K$44,4,FALSE)="","",VLOOKUP(A141,'RACI Deliverables'!$C$7:$K$44,4,FALSE))</f>
        <v>#N/A</v>
      </c>
      <c r="G141" s="10" t="e">
        <f>IF(VLOOKUP(A141,'RACI Deliverables'!$C$7:$K$44,5,FALSE)="","",VLOOKUP(A141,'RACI Deliverables'!$C$7:$K$44,5,FALSE))</f>
        <v>#N/A</v>
      </c>
      <c r="H141" s="10" t="e">
        <f>IF(VLOOKUP(A141,'RACI Deliverables'!$C$7:$K$44,6,FALSE)="","",VLOOKUP(A141,'RACI Deliverables'!$C$7:$K$44,6,FALSE))</f>
        <v>#N/A</v>
      </c>
      <c r="I141" s="10" t="e">
        <f>IF(VLOOKUP(A141,'RACI Deliverables'!$C$7:$K$44,7,FALSE)="","",VLOOKUP(A141,'RACI Deliverables'!$C$7:$K$44,7,FALSE))</f>
        <v>#N/A</v>
      </c>
      <c r="J141" s="10" t="e">
        <f>IF(VLOOKUP(A141,'RACI Deliverables'!$C$7:$K$44,8,FALSE)="","",VLOOKUP(A141,'RACI Deliverables'!$C$7:$K$44,8,FALSE))</f>
        <v>#N/A</v>
      </c>
      <c r="K141" s="10" t="e">
        <f>IF(VLOOKUP(A141,'RACI Deliverables'!$C$7:$K$44,9,FALSE)="","",VLOOKUP(A141,'RACI Deliverables'!$C$7:$K$44,9,FALSE))</f>
        <v>#N/A</v>
      </c>
      <c r="L141" s="25" t="e">
        <f>VLOOKUP(A141,'RACI Deliverables'!$C$7:$O$44,11,FALSE)</f>
        <v>#N/A</v>
      </c>
      <c r="M141" s="25" t="e">
        <f>VLOOKUP(A141,'RACI Deliverables'!$C$7:$O$44,12,FALSE)</f>
        <v>#N/A</v>
      </c>
      <c r="N141" t="e">
        <f t="shared" si="0"/>
        <v>#N/A</v>
      </c>
      <c r="O141" s="46" t="e">
        <f>SUMIF(#REF!,'RACI Tasks'!#REF!,#REF!)</f>
        <v>#REF!</v>
      </c>
    </row>
    <row r="142" spans="1:17" x14ac:dyDescent="0.35">
      <c r="A142" t="s">
        <v>302</v>
      </c>
      <c r="B142">
        <v>55.1</v>
      </c>
      <c r="C142" s="2" t="e">
        <f>VLOOKUP(A142,'RACI Deliverables'!$C$7:$D$44,2,FALSE)</f>
        <v>#N/A</v>
      </c>
      <c r="D142" t="s">
        <v>385</v>
      </c>
      <c r="E142" t="s">
        <v>372</v>
      </c>
      <c r="F142" s="10" t="e">
        <f>IF(VLOOKUP(A142,'RACI Deliverables'!$C$7:$K$44,4,FALSE)="","",VLOOKUP(A142,'RACI Deliverables'!$C$7:$K$44,4,FALSE))</f>
        <v>#N/A</v>
      </c>
      <c r="G142" s="10" t="e">
        <f>IF(VLOOKUP(A142,'RACI Deliverables'!$C$7:$K$44,5,FALSE)="","",VLOOKUP(A142,'RACI Deliverables'!$C$7:$K$44,5,FALSE))</f>
        <v>#N/A</v>
      </c>
      <c r="H142" s="10" t="e">
        <f>IF(VLOOKUP(A142,'RACI Deliverables'!$C$7:$K$44,6,FALSE)="","",VLOOKUP(A142,'RACI Deliverables'!$C$7:$K$44,6,FALSE))</f>
        <v>#N/A</v>
      </c>
      <c r="I142" s="10" t="e">
        <f>IF(VLOOKUP(A142,'RACI Deliverables'!$C$7:$K$44,7,FALSE)="","",VLOOKUP(A142,'RACI Deliverables'!$C$7:$K$44,7,FALSE))</f>
        <v>#N/A</v>
      </c>
      <c r="J142" s="10" t="e">
        <f>IF(VLOOKUP(A142,'RACI Deliverables'!$C$7:$K$44,8,FALSE)="","",VLOOKUP(A142,'RACI Deliverables'!$C$7:$K$44,8,FALSE))</f>
        <v>#N/A</v>
      </c>
      <c r="K142" s="10" t="e">
        <f>IF(VLOOKUP(A142,'RACI Deliverables'!$C$7:$K$44,9,FALSE)="","",VLOOKUP(A142,'RACI Deliverables'!$C$7:$K$44,9,FALSE))</f>
        <v>#N/A</v>
      </c>
      <c r="L142" s="25" t="e">
        <f>VLOOKUP(A142,'RACI Deliverables'!$C$7:$O$44,11,FALSE)</f>
        <v>#N/A</v>
      </c>
      <c r="M142" s="25" t="e">
        <f>VLOOKUP(A142,'RACI Deliverables'!$C$7:$O$44,12,FALSE)</f>
        <v>#N/A</v>
      </c>
      <c r="N142" t="e">
        <f t="shared" si="0"/>
        <v>#N/A</v>
      </c>
      <c r="O142" s="46" t="e">
        <f>SUMIF(#REF!,'RACI Tasks'!#REF!,#REF!)</f>
        <v>#REF!</v>
      </c>
    </row>
    <row r="143" spans="1:17" x14ac:dyDescent="0.35">
      <c r="A143" t="s">
        <v>302</v>
      </c>
      <c r="B143">
        <v>55.2</v>
      </c>
      <c r="C143" s="2" t="e">
        <f>VLOOKUP(A143,'RACI Deliverables'!$C$7:$D$44,2,FALSE)</f>
        <v>#N/A</v>
      </c>
      <c r="D143" t="s">
        <v>386</v>
      </c>
      <c r="E143" t="s">
        <v>380</v>
      </c>
      <c r="F143" s="10" t="e">
        <f>IF(VLOOKUP(A143,'RACI Deliverables'!$C$7:$K$44,4,FALSE)="","",VLOOKUP(A143,'RACI Deliverables'!$C$7:$K$44,4,FALSE))</f>
        <v>#N/A</v>
      </c>
      <c r="G143" s="10" t="e">
        <f>IF(VLOOKUP(A143,'RACI Deliverables'!$C$7:$K$44,5,FALSE)="","",VLOOKUP(A143,'RACI Deliverables'!$C$7:$K$44,5,FALSE))</f>
        <v>#N/A</v>
      </c>
      <c r="H143" s="10" t="e">
        <f>IF(VLOOKUP(A143,'RACI Deliverables'!$C$7:$K$44,6,FALSE)="","",VLOOKUP(A143,'RACI Deliverables'!$C$7:$K$44,6,FALSE))</f>
        <v>#N/A</v>
      </c>
      <c r="I143" s="10" t="e">
        <f>IF(VLOOKUP(A143,'RACI Deliverables'!$C$7:$K$44,7,FALSE)="","",VLOOKUP(A143,'RACI Deliverables'!$C$7:$K$44,7,FALSE))</f>
        <v>#N/A</v>
      </c>
      <c r="J143" s="10" t="e">
        <f>IF(VLOOKUP(A143,'RACI Deliverables'!$C$7:$K$44,8,FALSE)="","",VLOOKUP(A143,'RACI Deliverables'!$C$7:$K$44,8,FALSE))</f>
        <v>#N/A</v>
      </c>
      <c r="K143" s="10" t="e">
        <f>IF(VLOOKUP(A143,'RACI Deliverables'!$C$7:$K$44,9,FALSE)="","",VLOOKUP(A143,'RACI Deliverables'!$C$7:$K$44,9,FALSE))</f>
        <v>#N/A</v>
      </c>
      <c r="L143" s="25" t="e">
        <f>VLOOKUP(A143,'RACI Deliverables'!$C$7:$O$44,11,FALSE)</f>
        <v>#N/A</v>
      </c>
      <c r="M143" s="25" t="e">
        <f>VLOOKUP(A143,'RACI Deliverables'!$C$7:$O$44,12,FALSE)</f>
        <v>#N/A</v>
      </c>
      <c r="N143" t="e">
        <f t="shared" si="0"/>
        <v>#N/A</v>
      </c>
      <c r="O143" s="46" t="e">
        <f>SUMIF(#REF!,'RACI Tasks'!#REF!,#REF!)</f>
        <v>#REF!</v>
      </c>
    </row>
    <row r="144" spans="1:17" x14ac:dyDescent="0.35">
      <c r="A144" t="s">
        <v>302</v>
      </c>
      <c r="B144">
        <v>55.3</v>
      </c>
      <c r="C144" s="2" t="e">
        <f>VLOOKUP(A144,'RACI Deliverables'!$C$7:$D$44,2,FALSE)</f>
        <v>#N/A</v>
      </c>
      <c r="D144" t="s">
        <v>387</v>
      </c>
      <c r="E144" t="s">
        <v>388</v>
      </c>
      <c r="F144" s="10" t="e">
        <f>IF(VLOOKUP(A144,'RACI Deliverables'!$C$7:$K$44,4,FALSE)="","",VLOOKUP(A144,'RACI Deliverables'!$C$7:$K$44,4,FALSE))</f>
        <v>#N/A</v>
      </c>
      <c r="G144" s="10" t="e">
        <f>IF(VLOOKUP(A144,'RACI Deliverables'!$C$7:$K$44,5,FALSE)="","",VLOOKUP(A144,'RACI Deliverables'!$C$7:$K$44,5,FALSE))</f>
        <v>#N/A</v>
      </c>
      <c r="H144" s="10" t="e">
        <f>IF(VLOOKUP(A144,'RACI Deliverables'!$C$7:$K$44,6,FALSE)="","",VLOOKUP(A144,'RACI Deliverables'!$C$7:$K$44,6,FALSE))</f>
        <v>#N/A</v>
      </c>
      <c r="I144" s="10" t="e">
        <f>IF(VLOOKUP(A144,'RACI Deliverables'!$C$7:$K$44,7,FALSE)="","",VLOOKUP(A144,'RACI Deliverables'!$C$7:$K$44,7,FALSE))</f>
        <v>#N/A</v>
      </c>
      <c r="J144" s="10" t="e">
        <f>IF(VLOOKUP(A144,'RACI Deliverables'!$C$7:$K$44,8,FALSE)="","",VLOOKUP(A144,'RACI Deliverables'!$C$7:$K$44,8,FALSE))</f>
        <v>#N/A</v>
      </c>
      <c r="K144" s="10" t="e">
        <f>IF(VLOOKUP(A144,'RACI Deliverables'!$C$7:$K$44,9,FALSE)="","",VLOOKUP(A144,'RACI Deliverables'!$C$7:$K$44,9,FALSE))</f>
        <v>#N/A</v>
      </c>
      <c r="L144" s="25" t="e">
        <f>VLOOKUP(A144,'RACI Deliverables'!$C$7:$O$44,11,FALSE)</f>
        <v>#N/A</v>
      </c>
      <c r="M144" s="25" t="e">
        <f>VLOOKUP(A144,'RACI Deliverables'!$C$7:$O$44,12,FALSE)</f>
        <v>#N/A</v>
      </c>
      <c r="N144" t="e">
        <f t="shared" si="0"/>
        <v>#N/A</v>
      </c>
      <c r="O144" s="46" t="e">
        <f>SUMIF(#REF!,'RACI Tasks'!#REF!,#REF!)</f>
        <v>#REF!</v>
      </c>
    </row>
    <row r="145" spans="1:15" x14ac:dyDescent="0.35">
      <c r="A145" t="s">
        <v>304</v>
      </c>
      <c r="B145">
        <v>56.1</v>
      </c>
      <c r="C145" s="2" t="e">
        <f>VLOOKUP(A145,'RACI Deliverables'!$C$7:$D$44,2,FALSE)</f>
        <v>#N/A</v>
      </c>
      <c r="D145" t="s">
        <v>389</v>
      </c>
      <c r="E145" t="s">
        <v>372</v>
      </c>
      <c r="F145" s="10" t="e">
        <f>IF(VLOOKUP(A145,'RACI Deliverables'!$C$7:$K$44,4,FALSE)="","",VLOOKUP(A145,'RACI Deliverables'!$C$7:$K$44,4,FALSE))</f>
        <v>#N/A</v>
      </c>
      <c r="G145" s="10" t="e">
        <f>IF(VLOOKUP(A145,'RACI Deliverables'!$C$7:$K$44,5,FALSE)="","",VLOOKUP(A145,'RACI Deliverables'!$C$7:$K$44,5,FALSE))</f>
        <v>#N/A</v>
      </c>
      <c r="H145" s="10" t="e">
        <f>IF(VLOOKUP(A145,'RACI Deliverables'!$C$7:$K$44,6,FALSE)="","",VLOOKUP(A145,'RACI Deliverables'!$C$7:$K$44,6,FALSE))</f>
        <v>#N/A</v>
      </c>
      <c r="I145" s="10" t="e">
        <f>IF(VLOOKUP(A145,'RACI Deliverables'!$C$7:$K$44,7,FALSE)="","",VLOOKUP(A145,'RACI Deliverables'!$C$7:$K$44,7,FALSE))</f>
        <v>#N/A</v>
      </c>
      <c r="J145" s="10" t="e">
        <f>IF(VLOOKUP(A145,'RACI Deliverables'!$C$7:$K$44,8,FALSE)="","",VLOOKUP(A145,'RACI Deliverables'!$C$7:$K$44,8,FALSE))</f>
        <v>#N/A</v>
      </c>
      <c r="K145" s="10" t="e">
        <f>IF(VLOOKUP(A145,'RACI Deliverables'!$C$7:$K$44,9,FALSE)="","",VLOOKUP(A145,'RACI Deliverables'!$C$7:$K$44,9,FALSE))</f>
        <v>#N/A</v>
      </c>
      <c r="L145" s="25" t="e">
        <f>VLOOKUP(A145,'RACI Deliverables'!$C$7:$O$44,11,FALSE)</f>
        <v>#N/A</v>
      </c>
      <c r="M145" s="25" t="e">
        <f>VLOOKUP(A145,'RACI Deliverables'!$C$7:$O$44,12,FALSE)</f>
        <v>#N/A</v>
      </c>
      <c r="N145" t="e">
        <f t="shared" si="0"/>
        <v>#N/A</v>
      </c>
      <c r="O145" s="46" t="e">
        <f>SUMIF(#REF!,'RACI Tasks'!#REF!,#REF!)</f>
        <v>#REF!</v>
      </c>
    </row>
    <row r="146" spans="1:15" x14ac:dyDescent="0.35">
      <c r="A146" t="s">
        <v>304</v>
      </c>
      <c r="B146">
        <v>56.2</v>
      </c>
      <c r="C146" s="2" t="e">
        <f>VLOOKUP(A146,'RACI Deliverables'!$C$7:$D$44,2,FALSE)</f>
        <v>#N/A</v>
      </c>
      <c r="D146" t="s">
        <v>390</v>
      </c>
      <c r="E146" t="s">
        <v>380</v>
      </c>
      <c r="F146" s="10" t="e">
        <f>IF(VLOOKUP(A146,'RACI Deliverables'!$C$7:$K$44,4,FALSE)="","",VLOOKUP(A146,'RACI Deliverables'!$C$7:$K$44,4,FALSE))</f>
        <v>#N/A</v>
      </c>
      <c r="G146" s="10" t="e">
        <f>IF(VLOOKUP(A146,'RACI Deliverables'!$C$7:$K$44,5,FALSE)="","",VLOOKUP(A146,'RACI Deliverables'!$C$7:$K$44,5,FALSE))</f>
        <v>#N/A</v>
      </c>
      <c r="H146" s="10" t="e">
        <f>IF(VLOOKUP(A146,'RACI Deliverables'!$C$7:$K$44,6,FALSE)="","",VLOOKUP(A146,'RACI Deliverables'!$C$7:$K$44,6,FALSE))</f>
        <v>#N/A</v>
      </c>
      <c r="I146" s="10" t="e">
        <f>IF(VLOOKUP(A146,'RACI Deliverables'!$C$7:$K$44,7,FALSE)="","",VLOOKUP(A146,'RACI Deliverables'!$C$7:$K$44,7,FALSE))</f>
        <v>#N/A</v>
      </c>
      <c r="J146" s="10" t="e">
        <f>IF(VLOOKUP(A146,'RACI Deliverables'!$C$7:$K$44,8,FALSE)="","",VLOOKUP(A146,'RACI Deliverables'!$C$7:$K$44,8,FALSE))</f>
        <v>#N/A</v>
      </c>
      <c r="K146" s="10" t="e">
        <f>IF(VLOOKUP(A146,'RACI Deliverables'!$C$7:$K$44,9,FALSE)="","",VLOOKUP(A146,'RACI Deliverables'!$C$7:$K$44,9,FALSE))</f>
        <v>#N/A</v>
      </c>
      <c r="L146" s="25" t="e">
        <f>VLOOKUP(A146,'RACI Deliverables'!$C$7:$O$44,11,FALSE)</f>
        <v>#N/A</v>
      </c>
      <c r="M146" s="25" t="e">
        <f>VLOOKUP(A146,'RACI Deliverables'!$C$7:$O$44,12,FALSE)</f>
        <v>#N/A</v>
      </c>
      <c r="N146" t="e">
        <f t="shared" si="0"/>
        <v>#N/A</v>
      </c>
      <c r="O146" s="46" t="e">
        <f>SUMIF(#REF!,'RACI Tasks'!#REF!,#REF!)</f>
        <v>#REF!</v>
      </c>
    </row>
    <row r="147" spans="1:15" x14ac:dyDescent="0.35">
      <c r="A147" t="s">
        <v>304</v>
      </c>
      <c r="B147">
        <v>56.3</v>
      </c>
      <c r="C147" s="2" t="e">
        <f>VLOOKUP(A147,'RACI Deliverables'!$C$7:$D$44,2,FALSE)</f>
        <v>#N/A</v>
      </c>
      <c r="D147" t="s">
        <v>391</v>
      </c>
      <c r="E147" t="s">
        <v>388</v>
      </c>
      <c r="F147" s="10" t="e">
        <f>IF(VLOOKUP(A147,'RACI Deliverables'!$C$7:$K$44,4,FALSE)="","",VLOOKUP(A147,'RACI Deliverables'!$C$7:$K$44,4,FALSE))</f>
        <v>#N/A</v>
      </c>
      <c r="G147" s="10" t="e">
        <f>IF(VLOOKUP(A147,'RACI Deliverables'!$C$7:$K$44,5,FALSE)="","",VLOOKUP(A147,'RACI Deliverables'!$C$7:$K$44,5,FALSE))</f>
        <v>#N/A</v>
      </c>
      <c r="H147" s="10" t="e">
        <f>IF(VLOOKUP(A147,'RACI Deliverables'!$C$7:$K$44,6,FALSE)="","",VLOOKUP(A147,'RACI Deliverables'!$C$7:$K$44,6,FALSE))</f>
        <v>#N/A</v>
      </c>
      <c r="I147" s="10" t="e">
        <f>IF(VLOOKUP(A147,'RACI Deliverables'!$C$7:$K$44,7,FALSE)="","",VLOOKUP(A147,'RACI Deliverables'!$C$7:$K$44,7,FALSE))</f>
        <v>#N/A</v>
      </c>
      <c r="J147" s="10" t="e">
        <f>IF(VLOOKUP(A147,'RACI Deliverables'!$C$7:$K$44,8,FALSE)="","",VLOOKUP(A147,'RACI Deliverables'!$C$7:$K$44,8,FALSE))</f>
        <v>#N/A</v>
      </c>
      <c r="K147" s="10" t="e">
        <f>IF(VLOOKUP(A147,'RACI Deliverables'!$C$7:$K$44,9,FALSE)="","",VLOOKUP(A147,'RACI Deliverables'!$C$7:$K$44,9,FALSE))</f>
        <v>#N/A</v>
      </c>
      <c r="L147" s="25" t="e">
        <f>VLOOKUP(A147,'RACI Deliverables'!$C$7:$O$44,11,FALSE)</f>
        <v>#N/A</v>
      </c>
      <c r="M147" s="25" t="e">
        <f>VLOOKUP(A147,'RACI Deliverables'!$C$7:$O$44,12,FALSE)</f>
        <v>#N/A</v>
      </c>
      <c r="N147" t="e">
        <f t="shared" si="0"/>
        <v>#N/A</v>
      </c>
      <c r="O147" s="46" t="e">
        <f>SUMIF(#REF!,'RACI Tasks'!#REF!,#REF!)</f>
        <v>#REF!</v>
      </c>
    </row>
    <row r="148" spans="1:15" x14ac:dyDescent="0.35">
      <c r="A148" t="s">
        <v>306</v>
      </c>
      <c r="B148">
        <v>57.1</v>
      </c>
      <c r="C148" s="2" t="e">
        <f>VLOOKUP(A148,'RACI Deliverables'!$C$7:$D$44,2,FALSE)</f>
        <v>#N/A</v>
      </c>
      <c r="D148" t="s">
        <v>392</v>
      </c>
      <c r="E148" t="s">
        <v>184</v>
      </c>
      <c r="F148" s="10" t="e">
        <f>IF(VLOOKUP(A148,'RACI Deliverables'!$C$7:$K$44,4,FALSE)="","",VLOOKUP(A148,'RACI Deliverables'!$C$7:$K$44,4,FALSE))</f>
        <v>#N/A</v>
      </c>
      <c r="G148" s="10" t="e">
        <f>IF(VLOOKUP(A148,'RACI Deliverables'!$C$7:$K$44,5,FALSE)="","",VLOOKUP(A148,'RACI Deliverables'!$C$7:$K$44,5,FALSE))</f>
        <v>#N/A</v>
      </c>
      <c r="H148" s="10" t="e">
        <f>IF(VLOOKUP(A148,'RACI Deliverables'!$C$7:$K$44,6,FALSE)="","",VLOOKUP(A148,'RACI Deliverables'!$C$7:$K$44,6,FALSE))</f>
        <v>#N/A</v>
      </c>
      <c r="I148" s="10" t="e">
        <f>IF(VLOOKUP(A148,'RACI Deliverables'!$C$7:$K$44,7,FALSE)="","",VLOOKUP(A148,'RACI Deliverables'!$C$7:$K$44,7,FALSE))</f>
        <v>#N/A</v>
      </c>
      <c r="J148" s="10" t="e">
        <f>IF(VLOOKUP(A148,'RACI Deliverables'!$C$7:$K$44,8,FALSE)="","",VLOOKUP(A148,'RACI Deliverables'!$C$7:$K$44,8,FALSE))</f>
        <v>#N/A</v>
      </c>
      <c r="K148" s="10" t="e">
        <f>IF(VLOOKUP(A148,'RACI Deliverables'!$C$7:$K$44,9,FALSE)="","",VLOOKUP(A148,'RACI Deliverables'!$C$7:$K$44,9,FALSE))</f>
        <v>#N/A</v>
      </c>
      <c r="L148" s="25" t="e">
        <f>VLOOKUP(A148,'RACI Deliverables'!$C$7:$O$44,11,FALSE)</f>
        <v>#N/A</v>
      </c>
      <c r="M148" s="25" t="e">
        <f>VLOOKUP(A148,'RACI Deliverables'!$C$7:$O$44,12,FALSE)</f>
        <v>#N/A</v>
      </c>
      <c r="N148" t="e">
        <f t="shared" si="0"/>
        <v>#N/A</v>
      </c>
      <c r="O148" s="46" t="e">
        <f>SUMIF(#REF!,'RACI Tasks'!#REF!,#REF!)</f>
        <v>#REF!</v>
      </c>
    </row>
    <row r="149" spans="1:15" x14ac:dyDescent="0.35">
      <c r="A149" t="s">
        <v>306</v>
      </c>
      <c r="B149">
        <v>57.2</v>
      </c>
      <c r="C149" s="2" t="e">
        <f>VLOOKUP(A149,'RACI Deliverables'!$C$7:$D$44,2,FALSE)</f>
        <v>#N/A</v>
      </c>
      <c r="D149" t="s">
        <v>393</v>
      </c>
      <c r="E149" t="s">
        <v>388</v>
      </c>
      <c r="F149" s="10" t="e">
        <f>IF(VLOOKUP(A149,'RACI Deliverables'!$C$7:$K$44,4,FALSE)="","",VLOOKUP(A149,'RACI Deliverables'!$C$7:$K$44,4,FALSE))</f>
        <v>#N/A</v>
      </c>
      <c r="G149" s="10" t="e">
        <f>IF(VLOOKUP(A149,'RACI Deliverables'!$C$7:$K$44,5,FALSE)="","",VLOOKUP(A149,'RACI Deliverables'!$C$7:$K$44,5,FALSE))</f>
        <v>#N/A</v>
      </c>
      <c r="H149" s="10" t="e">
        <f>IF(VLOOKUP(A149,'RACI Deliverables'!$C$7:$K$44,6,FALSE)="","",VLOOKUP(A149,'RACI Deliverables'!$C$7:$K$44,6,FALSE))</f>
        <v>#N/A</v>
      </c>
      <c r="I149" s="10" t="e">
        <f>IF(VLOOKUP(A149,'RACI Deliverables'!$C$7:$K$44,7,FALSE)="","",VLOOKUP(A149,'RACI Deliverables'!$C$7:$K$44,7,FALSE))</f>
        <v>#N/A</v>
      </c>
      <c r="J149" s="10" t="e">
        <f>IF(VLOOKUP(A149,'RACI Deliverables'!$C$7:$K$44,8,FALSE)="","",VLOOKUP(A149,'RACI Deliverables'!$C$7:$K$44,8,FALSE))</f>
        <v>#N/A</v>
      </c>
      <c r="K149" s="10" t="e">
        <f>IF(VLOOKUP(A149,'RACI Deliverables'!$C$7:$K$44,9,FALSE)="","",VLOOKUP(A149,'RACI Deliverables'!$C$7:$K$44,9,FALSE))</f>
        <v>#N/A</v>
      </c>
      <c r="L149" s="25" t="e">
        <f>VLOOKUP(A149,'RACI Deliverables'!$C$7:$O$44,11,FALSE)</f>
        <v>#N/A</v>
      </c>
      <c r="M149" s="25" t="e">
        <f>VLOOKUP(A149,'RACI Deliverables'!$C$7:$O$44,12,FALSE)</f>
        <v>#N/A</v>
      </c>
      <c r="N149" t="e">
        <f t="shared" si="0"/>
        <v>#N/A</v>
      </c>
      <c r="O149" s="46" t="e">
        <f>SUMIF(#REF!,'RACI Tasks'!#REF!,#REF!)</f>
        <v>#REF!</v>
      </c>
    </row>
    <row r="150" spans="1:15" x14ac:dyDescent="0.35">
      <c r="A150" t="s">
        <v>306</v>
      </c>
      <c r="B150">
        <v>57.3</v>
      </c>
      <c r="C150" s="2" t="e">
        <f>VLOOKUP(A150,'RACI Deliverables'!$C$7:$D$44,2,FALSE)</f>
        <v>#N/A</v>
      </c>
      <c r="D150" t="s">
        <v>394</v>
      </c>
      <c r="E150" t="s">
        <v>395</v>
      </c>
      <c r="F150" s="10" t="e">
        <f>IF(VLOOKUP(A150,'RACI Deliverables'!$C$7:$K$44,4,FALSE)="","",VLOOKUP(A150,'RACI Deliverables'!$C$7:$K$44,4,FALSE))</f>
        <v>#N/A</v>
      </c>
      <c r="G150" s="10" t="e">
        <f>IF(VLOOKUP(A150,'RACI Deliverables'!$C$7:$K$44,5,FALSE)="","",VLOOKUP(A150,'RACI Deliverables'!$C$7:$K$44,5,FALSE))</f>
        <v>#N/A</v>
      </c>
      <c r="H150" s="10" t="e">
        <f>IF(VLOOKUP(A150,'RACI Deliverables'!$C$7:$K$44,6,FALSE)="","",VLOOKUP(A150,'RACI Deliverables'!$C$7:$K$44,6,FALSE))</f>
        <v>#N/A</v>
      </c>
      <c r="I150" s="10" t="e">
        <f>IF(VLOOKUP(A150,'RACI Deliverables'!$C$7:$K$44,7,FALSE)="","",VLOOKUP(A150,'RACI Deliverables'!$C$7:$K$44,7,FALSE))</f>
        <v>#N/A</v>
      </c>
      <c r="J150" s="10" t="e">
        <f>IF(VLOOKUP(A150,'RACI Deliverables'!$C$7:$K$44,8,FALSE)="","",VLOOKUP(A150,'RACI Deliverables'!$C$7:$K$44,8,FALSE))</f>
        <v>#N/A</v>
      </c>
      <c r="K150" s="10" t="e">
        <f>IF(VLOOKUP(A150,'RACI Deliverables'!$C$7:$K$44,9,FALSE)="","",VLOOKUP(A150,'RACI Deliverables'!$C$7:$K$44,9,FALSE))</f>
        <v>#N/A</v>
      </c>
      <c r="L150" s="25" t="e">
        <f>VLOOKUP(A150,'RACI Deliverables'!$C$7:$O$44,11,FALSE)</f>
        <v>#N/A</v>
      </c>
      <c r="M150" s="25" t="e">
        <f>VLOOKUP(A150,'RACI Deliverables'!$C$7:$O$44,12,FALSE)</f>
        <v>#N/A</v>
      </c>
      <c r="N150" t="e">
        <f t="shared" si="0"/>
        <v>#N/A</v>
      </c>
      <c r="O150" s="46" t="e">
        <f>SUMIF(#REF!,'RACI Tasks'!#REF!,#REF!)</f>
        <v>#REF!</v>
      </c>
    </row>
    <row r="151" spans="1:15" x14ac:dyDescent="0.35">
      <c r="A151" t="s">
        <v>308</v>
      </c>
      <c r="B151">
        <v>58.1</v>
      </c>
      <c r="C151" s="2" t="e">
        <f>VLOOKUP(A151,'RACI Deliverables'!$C$7:$D$44,2,FALSE)</f>
        <v>#N/A</v>
      </c>
      <c r="D151" t="s">
        <v>396</v>
      </c>
      <c r="E151" t="s">
        <v>372</v>
      </c>
      <c r="F151" s="10" t="e">
        <f>IF(VLOOKUP(A151,'RACI Deliverables'!$C$7:$K$44,4,FALSE)="","",VLOOKUP(A151,'RACI Deliverables'!$C$7:$K$44,4,FALSE))</f>
        <v>#N/A</v>
      </c>
      <c r="G151" s="10" t="e">
        <f>IF(VLOOKUP(A151,'RACI Deliverables'!$C$7:$K$44,5,FALSE)="","",VLOOKUP(A151,'RACI Deliverables'!$C$7:$K$44,5,FALSE))</f>
        <v>#N/A</v>
      </c>
      <c r="H151" s="10" t="e">
        <f>IF(VLOOKUP(A151,'RACI Deliverables'!$C$7:$K$44,6,FALSE)="","",VLOOKUP(A151,'RACI Deliverables'!$C$7:$K$44,6,FALSE))</f>
        <v>#N/A</v>
      </c>
      <c r="I151" s="10" t="e">
        <f>IF(VLOOKUP(A151,'RACI Deliverables'!$C$7:$K$44,7,FALSE)="","",VLOOKUP(A151,'RACI Deliverables'!$C$7:$K$44,7,FALSE))</f>
        <v>#N/A</v>
      </c>
      <c r="J151" s="10" t="e">
        <f>IF(VLOOKUP(A151,'RACI Deliverables'!$C$7:$K$44,8,FALSE)="","",VLOOKUP(A151,'RACI Deliverables'!$C$7:$K$44,8,FALSE))</f>
        <v>#N/A</v>
      </c>
      <c r="K151" s="10" t="e">
        <f>IF(VLOOKUP(A151,'RACI Deliverables'!$C$7:$K$44,9,FALSE)="","",VLOOKUP(A151,'RACI Deliverables'!$C$7:$K$44,9,FALSE))</f>
        <v>#N/A</v>
      </c>
      <c r="L151" s="25" t="e">
        <f>VLOOKUP(A151,'RACI Deliverables'!$C$7:$O$44,11,FALSE)</f>
        <v>#N/A</v>
      </c>
      <c r="M151" s="25" t="e">
        <f>VLOOKUP(A151,'RACI Deliverables'!$C$7:$O$44,12,FALSE)</f>
        <v>#N/A</v>
      </c>
      <c r="N151" t="e">
        <f t="shared" ref="N151:N184" si="1">M151-L151</f>
        <v>#N/A</v>
      </c>
      <c r="O151" s="46" t="e">
        <f>SUMIF(#REF!,'RACI Tasks'!#REF!,#REF!)</f>
        <v>#REF!</v>
      </c>
    </row>
    <row r="152" spans="1:15" x14ac:dyDescent="0.35">
      <c r="A152" t="s">
        <v>308</v>
      </c>
      <c r="B152">
        <v>58.2</v>
      </c>
      <c r="C152" s="2" t="e">
        <f>VLOOKUP(A152,'RACI Deliverables'!$C$7:$D$44,2,FALSE)</f>
        <v>#N/A</v>
      </c>
      <c r="D152" t="s">
        <v>397</v>
      </c>
      <c r="E152" t="s">
        <v>380</v>
      </c>
      <c r="F152" s="10" t="e">
        <f>IF(VLOOKUP(A152,'RACI Deliverables'!$C$7:$K$44,4,FALSE)="","",VLOOKUP(A152,'RACI Deliverables'!$C$7:$K$44,4,FALSE))</f>
        <v>#N/A</v>
      </c>
      <c r="G152" s="10" t="e">
        <f>IF(VLOOKUP(A152,'RACI Deliverables'!$C$7:$K$44,5,FALSE)="","",VLOOKUP(A152,'RACI Deliverables'!$C$7:$K$44,5,FALSE))</f>
        <v>#N/A</v>
      </c>
      <c r="H152" s="10" t="e">
        <f>IF(VLOOKUP(A152,'RACI Deliverables'!$C$7:$K$44,6,FALSE)="","",VLOOKUP(A152,'RACI Deliverables'!$C$7:$K$44,6,FALSE))</f>
        <v>#N/A</v>
      </c>
      <c r="I152" s="10" t="e">
        <f>IF(VLOOKUP(A152,'RACI Deliverables'!$C$7:$K$44,7,FALSE)="","",VLOOKUP(A152,'RACI Deliverables'!$C$7:$K$44,7,FALSE))</f>
        <v>#N/A</v>
      </c>
      <c r="J152" s="10" t="e">
        <f>IF(VLOOKUP(A152,'RACI Deliverables'!$C$7:$K$44,8,FALSE)="","",VLOOKUP(A152,'RACI Deliverables'!$C$7:$K$44,8,FALSE))</f>
        <v>#N/A</v>
      </c>
      <c r="K152" s="10" t="e">
        <f>IF(VLOOKUP(A152,'RACI Deliverables'!$C$7:$K$44,9,FALSE)="","",VLOOKUP(A152,'RACI Deliverables'!$C$7:$K$44,9,FALSE))</f>
        <v>#N/A</v>
      </c>
      <c r="L152" s="25" t="e">
        <f>VLOOKUP(A152,'RACI Deliverables'!$C$7:$O$44,11,FALSE)</f>
        <v>#N/A</v>
      </c>
      <c r="M152" s="25" t="e">
        <f>VLOOKUP(A152,'RACI Deliverables'!$C$7:$O$44,12,FALSE)</f>
        <v>#N/A</v>
      </c>
      <c r="N152" t="e">
        <f t="shared" si="1"/>
        <v>#N/A</v>
      </c>
      <c r="O152" s="46" t="e">
        <f>SUMIF(#REF!,'RACI Tasks'!#REF!,#REF!)</f>
        <v>#REF!</v>
      </c>
    </row>
    <row r="153" spans="1:15" x14ac:dyDescent="0.35">
      <c r="A153" t="s">
        <v>308</v>
      </c>
      <c r="B153">
        <v>58.3</v>
      </c>
      <c r="C153" s="2" t="e">
        <f>VLOOKUP(A153,'RACI Deliverables'!$C$7:$D$44,2,FALSE)</f>
        <v>#N/A</v>
      </c>
      <c r="D153" t="s">
        <v>398</v>
      </c>
      <c r="E153" t="s">
        <v>177</v>
      </c>
      <c r="F153" s="10" t="e">
        <f>IF(VLOOKUP(A153,'RACI Deliverables'!$C$7:$K$44,4,FALSE)="","",VLOOKUP(A153,'RACI Deliverables'!$C$7:$K$44,4,FALSE))</f>
        <v>#N/A</v>
      </c>
      <c r="G153" s="10" t="e">
        <f>IF(VLOOKUP(A153,'RACI Deliverables'!$C$7:$K$44,5,FALSE)="","",VLOOKUP(A153,'RACI Deliverables'!$C$7:$K$44,5,FALSE))</f>
        <v>#N/A</v>
      </c>
      <c r="H153" s="10" t="e">
        <f>IF(VLOOKUP(A153,'RACI Deliverables'!$C$7:$K$44,6,FALSE)="","",VLOOKUP(A153,'RACI Deliverables'!$C$7:$K$44,6,FALSE))</f>
        <v>#N/A</v>
      </c>
      <c r="I153" s="10" t="e">
        <f>IF(VLOOKUP(A153,'RACI Deliverables'!$C$7:$K$44,7,FALSE)="","",VLOOKUP(A153,'RACI Deliverables'!$C$7:$K$44,7,FALSE))</f>
        <v>#N/A</v>
      </c>
      <c r="J153" s="10" t="e">
        <f>IF(VLOOKUP(A153,'RACI Deliverables'!$C$7:$K$44,8,FALSE)="","",VLOOKUP(A153,'RACI Deliverables'!$C$7:$K$44,8,FALSE))</f>
        <v>#N/A</v>
      </c>
      <c r="K153" s="10" t="e">
        <f>IF(VLOOKUP(A153,'RACI Deliverables'!$C$7:$K$44,9,FALSE)="","",VLOOKUP(A153,'RACI Deliverables'!$C$7:$K$44,9,FALSE))</f>
        <v>#N/A</v>
      </c>
      <c r="L153" s="25" t="e">
        <f>VLOOKUP(A153,'RACI Deliverables'!$C$7:$O$44,11,FALSE)</f>
        <v>#N/A</v>
      </c>
      <c r="M153" s="25" t="e">
        <f>VLOOKUP(A153,'RACI Deliverables'!$C$7:$O$44,12,FALSE)</f>
        <v>#N/A</v>
      </c>
      <c r="N153" t="e">
        <f t="shared" si="1"/>
        <v>#N/A</v>
      </c>
      <c r="O153" s="46" t="e">
        <f>SUMIF(#REF!,'RACI Tasks'!#REF!,#REF!)</f>
        <v>#REF!</v>
      </c>
    </row>
    <row r="154" spans="1:15" x14ac:dyDescent="0.35">
      <c r="A154" t="s">
        <v>311</v>
      </c>
      <c r="B154">
        <v>59.1</v>
      </c>
      <c r="C154" s="2" t="e">
        <f>VLOOKUP(A154,'RACI Deliverables'!$C$7:$D$44,2,FALSE)</f>
        <v>#N/A</v>
      </c>
      <c r="D154" t="s">
        <v>399</v>
      </c>
      <c r="E154" t="s">
        <v>184</v>
      </c>
      <c r="F154" s="10" t="e">
        <f>IF(VLOOKUP(A154,'RACI Deliverables'!$C$7:$K$44,4,FALSE)="","",VLOOKUP(A154,'RACI Deliverables'!$C$7:$K$44,4,FALSE))</f>
        <v>#N/A</v>
      </c>
      <c r="G154" s="10" t="e">
        <f>IF(VLOOKUP(A154,'RACI Deliverables'!$C$7:$K$44,5,FALSE)="","",VLOOKUP(A154,'RACI Deliverables'!$C$7:$K$44,5,FALSE))</f>
        <v>#N/A</v>
      </c>
      <c r="H154" s="10" t="e">
        <f>IF(VLOOKUP(A154,'RACI Deliverables'!$C$7:$K$44,6,FALSE)="","",VLOOKUP(A154,'RACI Deliverables'!$C$7:$K$44,6,FALSE))</f>
        <v>#N/A</v>
      </c>
      <c r="I154" s="10" t="e">
        <f>IF(VLOOKUP(A154,'RACI Deliverables'!$C$7:$K$44,7,FALSE)="","",VLOOKUP(A154,'RACI Deliverables'!$C$7:$K$44,7,FALSE))</f>
        <v>#N/A</v>
      </c>
      <c r="J154" s="10" t="e">
        <f>IF(VLOOKUP(A154,'RACI Deliverables'!$C$7:$K$44,8,FALSE)="","",VLOOKUP(A154,'RACI Deliverables'!$C$7:$K$44,8,FALSE))</f>
        <v>#N/A</v>
      </c>
      <c r="K154" s="10" t="e">
        <f>IF(VLOOKUP(A154,'RACI Deliverables'!$C$7:$K$44,9,FALSE)="","",VLOOKUP(A154,'RACI Deliverables'!$C$7:$K$44,9,FALSE))</f>
        <v>#N/A</v>
      </c>
      <c r="L154" s="25" t="e">
        <f>VLOOKUP(A154,'RACI Deliverables'!$C$7:$O$44,11,FALSE)</f>
        <v>#N/A</v>
      </c>
      <c r="M154" s="25" t="e">
        <f>VLOOKUP(A154,'RACI Deliverables'!$C$7:$O$44,12,FALSE)</f>
        <v>#N/A</v>
      </c>
      <c r="N154" t="e">
        <f t="shared" si="1"/>
        <v>#N/A</v>
      </c>
      <c r="O154" s="46" t="e">
        <f>SUMIF(#REF!,'RACI Tasks'!#REF!,#REF!)</f>
        <v>#REF!</v>
      </c>
    </row>
    <row r="155" spans="1:15" x14ac:dyDescent="0.35">
      <c r="A155" t="s">
        <v>311</v>
      </c>
      <c r="B155">
        <v>59.2</v>
      </c>
      <c r="C155" s="2" t="e">
        <f>VLOOKUP(A155,'RACI Deliverables'!$C$7:$D$44,2,FALSE)</f>
        <v>#N/A</v>
      </c>
      <c r="D155" t="s">
        <v>400</v>
      </c>
      <c r="E155" t="s">
        <v>176</v>
      </c>
      <c r="F155" s="10" t="e">
        <f>IF(VLOOKUP(A155,'RACI Deliverables'!$C$7:$K$44,4,FALSE)="","",VLOOKUP(A155,'RACI Deliverables'!$C$7:$K$44,4,FALSE))</f>
        <v>#N/A</v>
      </c>
      <c r="G155" s="10" t="e">
        <f>IF(VLOOKUP(A155,'RACI Deliverables'!$C$7:$K$44,5,FALSE)="","",VLOOKUP(A155,'RACI Deliverables'!$C$7:$K$44,5,FALSE))</f>
        <v>#N/A</v>
      </c>
      <c r="H155" s="10" t="e">
        <f>IF(VLOOKUP(A155,'RACI Deliverables'!$C$7:$K$44,6,FALSE)="","",VLOOKUP(A155,'RACI Deliverables'!$C$7:$K$44,6,FALSE))</f>
        <v>#N/A</v>
      </c>
      <c r="I155" s="10" t="e">
        <f>IF(VLOOKUP(A155,'RACI Deliverables'!$C$7:$K$44,7,FALSE)="","",VLOOKUP(A155,'RACI Deliverables'!$C$7:$K$44,7,FALSE))</f>
        <v>#N/A</v>
      </c>
      <c r="J155" s="10" t="e">
        <f>IF(VLOOKUP(A155,'RACI Deliverables'!$C$7:$K$44,8,FALSE)="","",VLOOKUP(A155,'RACI Deliverables'!$C$7:$K$44,8,FALSE))</f>
        <v>#N/A</v>
      </c>
      <c r="K155" s="10" t="e">
        <f>IF(VLOOKUP(A155,'RACI Deliverables'!$C$7:$K$44,9,FALSE)="","",VLOOKUP(A155,'RACI Deliverables'!$C$7:$K$44,9,FALSE))</f>
        <v>#N/A</v>
      </c>
      <c r="L155" s="25" t="e">
        <f>VLOOKUP(A155,'RACI Deliverables'!$C$7:$O$44,11,FALSE)</f>
        <v>#N/A</v>
      </c>
      <c r="M155" s="25" t="e">
        <f>VLOOKUP(A155,'RACI Deliverables'!$C$7:$O$44,12,FALSE)</f>
        <v>#N/A</v>
      </c>
      <c r="N155" t="e">
        <f t="shared" si="1"/>
        <v>#N/A</v>
      </c>
      <c r="O155" s="46" t="e">
        <f>SUMIF(#REF!,'RACI Tasks'!#REF!,#REF!)</f>
        <v>#REF!</v>
      </c>
    </row>
    <row r="156" spans="1:15" x14ac:dyDescent="0.35">
      <c r="A156" t="s">
        <v>311</v>
      </c>
      <c r="B156">
        <v>59.3</v>
      </c>
      <c r="C156" s="2" t="e">
        <f>VLOOKUP(A156,'RACI Deliverables'!$C$7:$D$44,2,FALSE)</f>
        <v>#N/A</v>
      </c>
      <c r="D156" t="s">
        <v>401</v>
      </c>
      <c r="E156" t="s">
        <v>388</v>
      </c>
      <c r="F156" s="10" t="e">
        <f>IF(VLOOKUP(A156,'RACI Deliverables'!$C$7:$K$44,4,FALSE)="","",VLOOKUP(A156,'RACI Deliverables'!$C$7:$K$44,4,FALSE))</f>
        <v>#N/A</v>
      </c>
      <c r="G156" s="10" t="e">
        <f>IF(VLOOKUP(A156,'RACI Deliverables'!$C$7:$K$44,5,FALSE)="","",VLOOKUP(A156,'RACI Deliverables'!$C$7:$K$44,5,FALSE))</f>
        <v>#N/A</v>
      </c>
      <c r="H156" s="10" t="e">
        <f>IF(VLOOKUP(A156,'RACI Deliverables'!$C$7:$K$44,6,FALSE)="","",VLOOKUP(A156,'RACI Deliverables'!$C$7:$K$44,6,FALSE))</f>
        <v>#N/A</v>
      </c>
      <c r="I156" s="10" t="e">
        <f>IF(VLOOKUP(A156,'RACI Deliverables'!$C$7:$K$44,7,FALSE)="","",VLOOKUP(A156,'RACI Deliverables'!$C$7:$K$44,7,FALSE))</f>
        <v>#N/A</v>
      </c>
      <c r="J156" s="10" t="e">
        <f>IF(VLOOKUP(A156,'RACI Deliverables'!$C$7:$K$44,8,FALSE)="","",VLOOKUP(A156,'RACI Deliverables'!$C$7:$K$44,8,FALSE))</f>
        <v>#N/A</v>
      </c>
      <c r="K156" s="10" t="e">
        <f>IF(VLOOKUP(A156,'RACI Deliverables'!$C$7:$K$44,9,FALSE)="","",VLOOKUP(A156,'RACI Deliverables'!$C$7:$K$44,9,FALSE))</f>
        <v>#N/A</v>
      </c>
      <c r="L156" s="25" t="e">
        <f>VLOOKUP(A156,'RACI Deliverables'!$C$7:$O$44,11,FALSE)</f>
        <v>#N/A</v>
      </c>
      <c r="M156" s="25" t="e">
        <f>VLOOKUP(A156,'RACI Deliverables'!$C$7:$O$44,12,FALSE)</f>
        <v>#N/A</v>
      </c>
      <c r="N156" t="e">
        <f t="shared" si="1"/>
        <v>#N/A</v>
      </c>
      <c r="O156" s="46" t="e">
        <f>SUMIF(#REF!,'RACI Tasks'!#REF!,#REF!)</f>
        <v>#REF!</v>
      </c>
    </row>
    <row r="157" spans="1:15" x14ac:dyDescent="0.35">
      <c r="A157" t="s">
        <v>313</v>
      </c>
      <c r="B157">
        <v>60.1</v>
      </c>
      <c r="C157" s="2" t="e">
        <f>VLOOKUP(A157,'RACI Deliverables'!$C$7:$D$44,2,FALSE)</f>
        <v>#N/A</v>
      </c>
      <c r="D157" t="s">
        <v>402</v>
      </c>
      <c r="E157" t="s">
        <v>372</v>
      </c>
      <c r="F157" s="10" t="e">
        <f>IF(VLOOKUP(A157,'RACI Deliverables'!$C$7:$K$44,4,FALSE)="","",VLOOKUP(A157,'RACI Deliverables'!$C$7:$K$44,4,FALSE))</f>
        <v>#N/A</v>
      </c>
      <c r="G157" s="10" t="e">
        <f>IF(VLOOKUP(A157,'RACI Deliverables'!$C$7:$K$44,5,FALSE)="","",VLOOKUP(A157,'RACI Deliverables'!$C$7:$K$44,5,FALSE))</f>
        <v>#N/A</v>
      </c>
      <c r="H157" s="10" t="e">
        <f>IF(VLOOKUP(A157,'RACI Deliverables'!$C$7:$K$44,6,FALSE)="","",VLOOKUP(A157,'RACI Deliverables'!$C$7:$K$44,6,FALSE))</f>
        <v>#N/A</v>
      </c>
      <c r="I157" s="10" t="e">
        <f>IF(VLOOKUP(A157,'RACI Deliverables'!$C$7:$K$44,7,FALSE)="","",VLOOKUP(A157,'RACI Deliverables'!$C$7:$K$44,7,FALSE))</f>
        <v>#N/A</v>
      </c>
      <c r="J157" s="10" t="e">
        <f>IF(VLOOKUP(A157,'RACI Deliverables'!$C$7:$K$44,8,FALSE)="","",VLOOKUP(A157,'RACI Deliverables'!$C$7:$K$44,8,FALSE))</f>
        <v>#N/A</v>
      </c>
      <c r="K157" s="10" t="e">
        <f>IF(VLOOKUP(A157,'RACI Deliverables'!$C$7:$K$44,9,FALSE)="","",VLOOKUP(A157,'RACI Deliverables'!$C$7:$K$44,9,FALSE))</f>
        <v>#N/A</v>
      </c>
      <c r="L157" s="25" t="e">
        <f>VLOOKUP(A157,'RACI Deliverables'!$C$7:$O$44,11,FALSE)</f>
        <v>#N/A</v>
      </c>
      <c r="M157" s="25" t="e">
        <f>VLOOKUP(A157,'RACI Deliverables'!$C$7:$O$44,12,FALSE)</f>
        <v>#N/A</v>
      </c>
      <c r="N157" t="e">
        <f t="shared" si="1"/>
        <v>#N/A</v>
      </c>
      <c r="O157" s="46" t="e">
        <f>SUMIF(#REF!,'RACI Tasks'!#REF!,#REF!)</f>
        <v>#REF!</v>
      </c>
    </row>
    <row r="158" spans="1:15" x14ac:dyDescent="0.35">
      <c r="A158" t="s">
        <v>313</v>
      </c>
      <c r="B158">
        <v>60.2</v>
      </c>
      <c r="C158" s="2" t="e">
        <f>VLOOKUP(A158,'RACI Deliverables'!$C$7:$D$44,2,FALSE)</f>
        <v>#N/A</v>
      </c>
      <c r="D158" t="s">
        <v>403</v>
      </c>
      <c r="E158" t="s">
        <v>176</v>
      </c>
      <c r="F158" s="10" t="e">
        <f>IF(VLOOKUP(A158,'RACI Deliverables'!$C$7:$K$44,4,FALSE)="","",VLOOKUP(A158,'RACI Deliverables'!$C$7:$K$44,4,FALSE))</f>
        <v>#N/A</v>
      </c>
      <c r="G158" s="10" t="e">
        <f>IF(VLOOKUP(A158,'RACI Deliverables'!$C$7:$K$44,5,FALSE)="","",VLOOKUP(A158,'RACI Deliverables'!$C$7:$K$44,5,FALSE))</f>
        <v>#N/A</v>
      </c>
      <c r="H158" s="10" t="e">
        <f>IF(VLOOKUP(A158,'RACI Deliverables'!$C$7:$K$44,6,FALSE)="","",VLOOKUP(A158,'RACI Deliverables'!$C$7:$K$44,6,FALSE))</f>
        <v>#N/A</v>
      </c>
      <c r="I158" s="10" t="e">
        <f>IF(VLOOKUP(A158,'RACI Deliverables'!$C$7:$K$44,7,FALSE)="","",VLOOKUP(A158,'RACI Deliverables'!$C$7:$K$44,7,FALSE))</f>
        <v>#N/A</v>
      </c>
      <c r="J158" s="10" t="e">
        <f>IF(VLOOKUP(A158,'RACI Deliverables'!$C$7:$K$44,8,FALSE)="","",VLOOKUP(A158,'RACI Deliverables'!$C$7:$K$44,8,FALSE))</f>
        <v>#N/A</v>
      </c>
      <c r="K158" s="10" t="e">
        <f>IF(VLOOKUP(A158,'RACI Deliverables'!$C$7:$K$44,9,FALSE)="","",VLOOKUP(A158,'RACI Deliverables'!$C$7:$K$44,9,FALSE))</f>
        <v>#N/A</v>
      </c>
      <c r="L158" s="25" t="e">
        <f>VLOOKUP(A158,'RACI Deliverables'!$C$7:$O$44,11,FALSE)</f>
        <v>#N/A</v>
      </c>
      <c r="M158" s="25" t="e">
        <f>VLOOKUP(A158,'RACI Deliverables'!$C$7:$O$44,12,FALSE)</f>
        <v>#N/A</v>
      </c>
      <c r="N158" t="e">
        <f t="shared" si="1"/>
        <v>#N/A</v>
      </c>
      <c r="O158" s="46" t="e">
        <f>SUMIF(#REF!,'RACI Tasks'!#REF!,#REF!)</f>
        <v>#REF!</v>
      </c>
    </row>
    <row r="159" spans="1:15" x14ac:dyDescent="0.35">
      <c r="A159" t="s">
        <v>313</v>
      </c>
      <c r="B159">
        <v>60.3</v>
      </c>
      <c r="C159" s="2" t="e">
        <f>VLOOKUP(A159,'RACI Deliverables'!$C$7:$D$44,2,FALSE)</f>
        <v>#N/A</v>
      </c>
      <c r="D159" t="s">
        <v>404</v>
      </c>
      <c r="E159" t="s">
        <v>177</v>
      </c>
      <c r="F159" s="10" t="e">
        <f>IF(VLOOKUP(A159,'RACI Deliverables'!$C$7:$K$44,4,FALSE)="","",VLOOKUP(A159,'RACI Deliverables'!$C$7:$K$44,4,FALSE))</f>
        <v>#N/A</v>
      </c>
      <c r="G159" s="10" t="e">
        <f>IF(VLOOKUP(A159,'RACI Deliverables'!$C$7:$K$44,5,FALSE)="","",VLOOKUP(A159,'RACI Deliverables'!$C$7:$K$44,5,FALSE))</f>
        <v>#N/A</v>
      </c>
      <c r="H159" s="10" t="e">
        <f>IF(VLOOKUP(A159,'RACI Deliverables'!$C$7:$K$44,6,FALSE)="","",VLOOKUP(A159,'RACI Deliverables'!$C$7:$K$44,6,FALSE))</f>
        <v>#N/A</v>
      </c>
      <c r="I159" s="10" t="e">
        <f>IF(VLOOKUP(A159,'RACI Deliverables'!$C$7:$K$44,7,FALSE)="","",VLOOKUP(A159,'RACI Deliverables'!$C$7:$K$44,7,FALSE))</f>
        <v>#N/A</v>
      </c>
      <c r="J159" s="10" t="e">
        <f>IF(VLOOKUP(A159,'RACI Deliverables'!$C$7:$K$44,8,FALSE)="","",VLOOKUP(A159,'RACI Deliverables'!$C$7:$K$44,8,FALSE))</f>
        <v>#N/A</v>
      </c>
      <c r="K159" s="10" t="e">
        <f>IF(VLOOKUP(A159,'RACI Deliverables'!$C$7:$K$44,9,FALSE)="","",VLOOKUP(A159,'RACI Deliverables'!$C$7:$K$44,9,FALSE))</f>
        <v>#N/A</v>
      </c>
      <c r="L159" s="25" t="e">
        <f>VLOOKUP(A159,'RACI Deliverables'!$C$7:$O$44,11,FALSE)</f>
        <v>#N/A</v>
      </c>
      <c r="M159" s="25" t="e">
        <f>VLOOKUP(A159,'RACI Deliverables'!$C$7:$O$44,12,FALSE)</f>
        <v>#N/A</v>
      </c>
      <c r="N159" t="e">
        <f t="shared" si="1"/>
        <v>#N/A</v>
      </c>
      <c r="O159" s="46" t="e">
        <f>SUMIF(#REF!,'RACI Tasks'!#REF!,#REF!)</f>
        <v>#REF!</v>
      </c>
    </row>
    <row r="160" spans="1:15" x14ac:dyDescent="0.35">
      <c r="A160" t="s">
        <v>315</v>
      </c>
      <c r="B160">
        <v>61.1</v>
      </c>
      <c r="C160" s="2" t="e">
        <f>VLOOKUP(A160,'RACI Deliverables'!$C$7:$D$44,2,FALSE)</f>
        <v>#N/A</v>
      </c>
      <c r="D160" t="s">
        <v>405</v>
      </c>
      <c r="E160" t="s">
        <v>184</v>
      </c>
      <c r="F160" s="10" t="e">
        <f>IF(VLOOKUP(A160,'RACI Deliverables'!$C$7:$K$44,4,FALSE)="","",VLOOKUP(A160,'RACI Deliverables'!$C$7:$K$44,4,FALSE))</f>
        <v>#N/A</v>
      </c>
      <c r="G160" s="10" t="e">
        <f>IF(VLOOKUP(A160,'RACI Deliverables'!$C$7:$K$44,5,FALSE)="","",VLOOKUP(A160,'RACI Deliverables'!$C$7:$K$44,5,FALSE))</f>
        <v>#N/A</v>
      </c>
      <c r="H160" s="10" t="e">
        <f>IF(VLOOKUP(A160,'RACI Deliverables'!$C$7:$K$44,6,FALSE)="","",VLOOKUP(A160,'RACI Deliverables'!$C$7:$K$44,6,FALSE))</f>
        <v>#N/A</v>
      </c>
      <c r="I160" s="10" t="e">
        <f>IF(VLOOKUP(A160,'RACI Deliverables'!$C$7:$K$44,7,FALSE)="","",VLOOKUP(A160,'RACI Deliverables'!$C$7:$K$44,7,FALSE))</f>
        <v>#N/A</v>
      </c>
      <c r="J160" s="10" t="e">
        <f>IF(VLOOKUP(A160,'RACI Deliverables'!$C$7:$K$44,8,FALSE)="","",VLOOKUP(A160,'RACI Deliverables'!$C$7:$K$44,8,FALSE))</f>
        <v>#N/A</v>
      </c>
      <c r="K160" s="10" t="e">
        <f>IF(VLOOKUP(A160,'RACI Deliverables'!$C$7:$K$44,9,FALSE)="","",VLOOKUP(A160,'RACI Deliverables'!$C$7:$K$44,9,FALSE))</f>
        <v>#N/A</v>
      </c>
      <c r="L160" s="25" t="e">
        <f>VLOOKUP(A160,'RACI Deliverables'!$C$7:$O$44,11,FALSE)</f>
        <v>#N/A</v>
      </c>
      <c r="M160" s="25" t="e">
        <f>VLOOKUP(A160,'RACI Deliverables'!$C$7:$O$44,12,FALSE)</f>
        <v>#N/A</v>
      </c>
      <c r="N160" t="e">
        <f t="shared" si="1"/>
        <v>#N/A</v>
      </c>
      <c r="O160" s="46" t="e">
        <f>SUMIF(#REF!,'RACI Tasks'!#REF!,#REF!)</f>
        <v>#REF!</v>
      </c>
    </row>
    <row r="161" spans="1:15" x14ac:dyDescent="0.35">
      <c r="A161" t="s">
        <v>315</v>
      </c>
      <c r="B161">
        <v>61.2</v>
      </c>
      <c r="C161" s="2" t="e">
        <f>VLOOKUP(A161,'RACI Deliverables'!$C$7:$D$44,2,FALSE)</f>
        <v>#N/A</v>
      </c>
      <c r="D161" t="s">
        <v>406</v>
      </c>
      <c r="E161" t="s">
        <v>176</v>
      </c>
      <c r="F161" s="10" t="e">
        <f>IF(VLOOKUP(A161,'RACI Deliverables'!$C$7:$K$44,4,FALSE)="","",VLOOKUP(A161,'RACI Deliverables'!$C$7:$K$44,4,FALSE))</f>
        <v>#N/A</v>
      </c>
      <c r="G161" s="10" t="e">
        <f>IF(VLOOKUP(A161,'RACI Deliverables'!$C$7:$K$44,5,FALSE)="","",VLOOKUP(A161,'RACI Deliverables'!$C$7:$K$44,5,FALSE))</f>
        <v>#N/A</v>
      </c>
      <c r="H161" s="10" t="e">
        <f>IF(VLOOKUP(A161,'RACI Deliverables'!$C$7:$K$44,6,FALSE)="","",VLOOKUP(A161,'RACI Deliverables'!$C$7:$K$44,6,FALSE))</f>
        <v>#N/A</v>
      </c>
      <c r="I161" s="10" t="e">
        <f>IF(VLOOKUP(A161,'RACI Deliverables'!$C$7:$K$44,7,FALSE)="","",VLOOKUP(A161,'RACI Deliverables'!$C$7:$K$44,7,FALSE))</f>
        <v>#N/A</v>
      </c>
      <c r="J161" s="10" t="e">
        <f>IF(VLOOKUP(A161,'RACI Deliverables'!$C$7:$K$44,8,FALSE)="","",VLOOKUP(A161,'RACI Deliverables'!$C$7:$K$44,8,FALSE))</f>
        <v>#N/A</v>
      </c>
      <c r="K161" s="10" t="e">
        <f>IF(VLOOKUP(A161,'RACI Deliverables'!$C$7:$K$44,9,FALSE)="","",VLOOKUP(A161,'RACI Deliverables'!$C$7:$K$44,9,FALSE))</f>
        <v>#N/A</v>
      </c>
      <c r="L161" s="25" t="e">
        <f>VLOOKUP(A161,'RACI Deliverables'!$C$7:$O$44,11,FALSE)</f>
        <v>#N/A</v>
      </c>
      <c r="M161" s="25" t="e">
        <f>VLOOKUP(A161,'RACI Deliverables'!$C$7:$O$44,12,FALSE)</f>
        <v>#N/A</v>
      </c>
      <c r="N161" t="e">
        <f t="shared" si="1"/>
        <v>#N/A</v>
      </c>
      <c r="O161" s="46" t="e">
        <f>SUMIF(#REF!,'RACI Tasks'!#REF!,#REF!)</f>
        <v>#REF!</v>
      </c>
    </row>
    <row r="162" spans="1:15" x14ac:dyDescent="0.35">
      <c r="A162" t="s">
        <v>315</v>
      </c>
      <c r="B162">
        <v>61.3</v>
      </c>
      <c r="C162" s="2" t="e">
        <f>VLOOKUP(A162,'RACI Deliverables'!$C$7:$D$44,2,FALSE)</f>
        <v>#N/A</v>
      </c>
      <c r="D162" t="s">
        <v>407</v>
      </c>
      <c r="E162" t="s">
        <v>388</v>
      </c>
      <c r="F162" s="10" t="e">
        <f>IF(VLOOKUP(A162,'RACI Deliverables'!$C$7:$K$44,4,FALSE)="","",VLOOKUP(A162,'RACI Deliverables'!$C$7:$K$44,4,FALSE))</f>
        <v>#N/A</v>
      </c>
      <c r="G162" s="10" t="e">
        <f>IF(VLOOKUP(A162,'RACI Deliverables'!$C$7:$K$44,5,FALSE)="","",VLOOKUP(A162,'RACI Deliverables'!$C$7:$K$44,5,FALSE))</f>
        <v>#N/A</v>
      </c>
      <c r="H162" s="10" t="e">
        <f>IF(VLOOKUP(A162,'RACI Deliverables'!$C$7:$K$44,6,FALSE)="","",VLOOKUP(A162,'RACI Deliverables'!$C$7:$K$44,6,FALSE))</f>
        <v>#N/A</v>
      </c>
      <c r="I162" s="10" t="e">
        <f>IF(VLOOKUP(A162,'RACI Deliverables'!$C$7:$K$44,7,FALSE)="","",VLOOKUP(A162,'RACI Deliverables'!$C$7:$K$44,7,FALSE))</f>
        <v>#N/A</v>
      </c>
      <c r="J162" s="10" t="e">
        <f>IF(VLOOKUP(A162,'RACI Deliverables'!$C$7:$K$44,8,FALSE)="","",VLOOKUP(A162,'RACI Deliverables'!$C$7:$K$44,8,FALSE))</f>
        <v>#N/A</v>
      </c>
      <c r="K162" s="10" t="e">
        <f>IF(VLOOKUP(A162,'RACI Deliverables'!$C$7:$K$44,9,FALSE)="","",VLOOKUP(A162,'RACI Deliverables'!$C$7:$K$44,9,FALSE))</f>
        <v>#N/A</v>
      </c>
      <c r="L162" s="25" t="e">
        <f>VLOOKUP(A162,'RACI Deliverables'!$C$7:$O$44,11,FALSE)</f>
        <v>#N/A</v>
      </c>
      <c r="M162" s="25" t="e">
        <f>VLOOKUP(A162,'RACI Deliverables'!$C$7:$O$44,12,FALSE)</f>
        <v>#N/A</v>
      </c>
      <c r="N162" t="e">
        <f t="shared" si="1"/>
        <v>#N/A</v>
      </c>
      <c r="O162" s="46" t="e">
        <f>SUMIF(#REF!,'RACI Tasks'!#REF!,#REF!)</f>
        <v>#REF!</v>
      </c>
    </row>
    <row r="163" spans="1:15" x14ac:dyDescent="0.35">
      <c r="A163" t="s">
        <v>318</v>
      </c>
      <c r="B163">
        <v>62.1</v>
      </c>
      <c r="C163" s="2" t="e">
        <f>VLOOKUP(A163,'RACI Deliverables'!$C$7:$D$44,2,FALSE)</f>
        <v>#N/A</v>
      </c>
      <c r="D163" t="s">
        <v>405</v>
      </c>
      <c r="E163" t="s">
        <v>184</v>
      </c>
      <c r="F163" s="10" t="e">
        <f>IF(VLOOKUP(A163,'RACI Deliverables'!$C$7:$K$44,4,FALSE)="","",VLOOKUP(A163,'RACI Deliverables'!$C$7:$K$44,4,FALSE))</f>
        <v>#N/A</v>
      </c>
      <c r="G163" s="10" t="e">
        <f>IF(VLOOKUP(A163,'RACI Deliverables'!$C$7:$K$44,5,FALSE)="","",VLOOKUP(A163,'RACI Deliverables'!$C$7:$K$44,5,FALSE))</f>
        <v>#N/A</v>
      </c>
      <c r="H163" s="10" t="e">
        <f>IF(VLOOKUP(A163,'RACI Deliverables'!$C$7:$K$44,6,FALSE)="","",VLOOKUP(A163,'RACI Deliverables'!$C$7:$K$44,6,FALSE))</f>
        <v>#N/A</v>
      </c>
      <c r="I163" s="10" t="e">
        <f>IF(VLOOKUP(A163,'RACI Deliverables'!$C$7:$K$44,7,FALSE)="","",VLOOKUP(A163,'RACI Deliverables'!$C$7:$K$44,7,FALSE))</f>
        <v>#N/A</v>
      </c>
      <c r="J163" s="10" t="e">
        <f>IF(VLOOKUP(A163,'RACI Deliverables'!$C$7:$K$44,8,FALSE)="","",VLOOKUP(A163,'RACI Deliverables'!$C$7:$K$44,8,FALSE))</f>
        <v>#N/A</v>
      </c>
      <c r="K163" s="10" t="e">
        <f>IF(VLOOKUP(A163,'RACI Deliverables'!$C$7:$K$44,9,FALSE)="","",VLOOKUP(A163,'RACI Deliverables'!$C$7:$K$44,9,FALSE))</f>
        <v>#N/A</v>
      </c>
      <c r="L163" s="25" t="e">
        <f>VLOOKUP(A163,'RACI Deliverables'!$C$7:$O$44,11,FALSE)</f>
        <v>#N/A</v>
      </c>
      <c r="M163" s="25" t="e">
        <f>VLOOKUP(A163,'RACI Deliverables'!$C$7:$O$44,12,FALSE)</f>
        <v>#N/A</v>
      </c>
      <c r="N163" t="e">
        <f t="shared" si="1"/>
        <v>#N/A</v>
      </c>
      <c r="O163" s="46" t="e">
        <f>SUMIF(#REF!,'RACI Tasks'!#REF!,#REF!)</f>
        <v>#REF!</v>
      </c>
    </row>
    <row r="164" spans="1:15" x14ac:dyDescent="0.35">
      <c r="A164" t="s">
        <v>318</v>
      </c>
      <c r="B164">
        <v>62.2</v>
      </c>
      <c r="C164" s="2" t="e">
        <f>VLOOKUP(A164,'RACI Deliverables'!$C$7:$D$44,2,FALSE)</f>
        <v>#N/A</v>
      </c>
      <c r="D164" t="s">
        <v>406</v>
      </c>
      <c r="E164" t="s">
        <v>176</v>
      </c>
      <c r="F164" s="10" t="e">
        <f>IF(VLOOKUP(A164,'RACI Deliverables'!$C$7:$K$44,4,FALSE)="","",VLOOKUP(A164,'RACI Deliverables'!$C$7:$K$44,4,FALSE))</f>
        <v>#N/A</v>
      </c>
      <c r="G164" s="10" t="e">
        <f>IF(VLOOKUP(A164,'RACI Deliverables'!$C$7:$K$44,5,FALSE)="","",VLOOKUP(A164,'RACI Deliverables'!$C$7:$K$44,5,FALSE))</f>
        <v>#N/A</v>
      </c>
      <c r="H164" s="10" t="e">
        <f>IF(VLOOKUP(A164,'RACI Deliverables'!$C$7:$K$44,6,FALSE)="","",VLOOKUP(A164,'RACI Deliverables'!$C$7:$K$44,6,FALSE))</f>
        <v>#N/A</v>
      </c>
      <c r="I164" s="10" t="e">
        <f>IF(VLOOKUP(A164,'RACI Deliverables'!$C$7:$K$44,7,FALSE)="","",VLOOKUP(A164,'RACI Deliverables'!$C$7:$K$44,7,FALSE))</f>
        <v>#N/A</v>
      </c>
      <c r="J164" s="10" t="e">
        <f>IF(VLOOKUP(A164,'RACI Deliverables'!$C$7:$K$44,8,FALSE)="","",VLOOKUP(A164,'RACI Deliverables'!$C$7:$K$44,8,FALSE))</f>
        <v>#N/A</v>
      </c>
      <c r="K164" s="10" t="e">
        <f>IF(VLOOKUP(A164,'RACI Deliverables'!$C$7:$K$44,9,FALSE)="","",VLOOKUP(A164,'RACI Deliverables'!$C$7:$K$44,9,FALSE))</f>
        <v>#N/A</v>
      </c>
      <c r="L164" s="25" t="e">
        <f>VLOOKUP(A164,'RACI Deliverables'!$C$7:$O$44,11,FALSE)</f>
        <v>#N/A</v>
      </c>
      <c r="M164" s="25" t="e">
        <f>VLOOKUP(A164,'RACI Deliverables'!$C$7:$O$44,12,FALSE)</f>
        <v>#N/A</v>
      </c>
      <c r="N164" t="e">
        <f t="shared" si="1"/>
        <v>#N/A</v>
      </c>
      <c r="O164" s="46" t="e">
        <f>SUMIF(#REF!,'RACI Tasks'!#REF!,#REF!)</f>
        <v>#REF!</v>
      </c>
    </row>
    <row r="165" spans="1:15" x14ac:dyDescent="0.35">
      <c r="A165" t="s">
        <v>318</v>
      </c>
      <c r="B165">
        <v>62.3</v>
      </c>
      <c r="C165" s="2" t="e">
        <f>VLOOKUP(A165,'RACI Deliverables'!$C$7:$D$44,2,FALSE)</f>
        <v>#N/A</v>
      </c>
      <c r="D165" t="s">
        <v>407</v>
      </c>
      <c r="E165" t="s">
        <v>388</v>
      </c>
      <c r="F165" s="10" t="e">
        <f>IF(VLOOKUP(A165,'RACI Deliverables'!$C$7:$K$44,4,FALSE)="","",VLOOKUP(A165,'RACI Deliverables'!$C$7:$K$44,4,FALSE))</f>
        <v>#N/A</v>
      </c>
      <c r="G165" s="10" t="e">
        <f>IF(VLOOKUP(A165,'RACI Deliverables'!$C$7:$K$44,5,FALSE)="","",VLOOKUP(A165,'RACI Deliverables'!$C$7:$K$44,5,FALSE))</f>
        <v>#N/A</v>
      </c>
      <c r="H165" s="10" t="e">
        <f>IF(VLOOKUP(A165,'RACI Deliverables'!$C$7:$K$44,6,FALSE)="","",VLOOKUP(A165,'RACI Deliverables'!$C$7:$K$44,6,FALSE))</f>
        <v>#N/A</v>
      </c>
      <c r="I165" s="10" t="e">
        <f>IF(VLOOKUP(A165,'RACI Deliverables'!$C$7:$K$44,7,FALSE)="","",VLOOKUP(A165,'RACI Deliverables'!$C$7:$K$44,7,FALSE))</f>
        <v>#N/A</v>
      </c>
      <c r="J165" s="10" t="e">
        <f>IF(VLOOKUP(A165,'RACI Deliverables'!$C$7:$K$44,8,FALSE)="","",VLOOKUP(A165,'RACI Deliverables'!$C$7:$K$44,8,FALSE))</f>
        <v>#N/A</v>
      </c>
      <c r="K165" s="10" t="e">
        <f>IF(VLOOKUP(A165,'RACI Deliverables'!$C$7:$K$44,9,FALSE)="","",VLOOKUP(A165,'RACI Deliverables'!$C$7:$K$44,9,FALSE))</f>
        <v>#N/A</v>
      </c>
      <c r="L165" s="25" t="e">
        <f>VLOOKUP(A165,'RACI Deliverables'!$C$7:$O$44,11,FALSE)</f>
        <v>#N/A</v>
      </c>
      <c r="M165" s="25" t="e">
        <f>VLOOKUP(A165,'RACI Deliverables'!$C$7:$O$44,12,FALSE)</f>
        <v>#N/A</v>
      </c>
      <c r="N165" t="e">
        <f t="shared" si="1"/>
        <v>#N/A</v>
      </c>
      <c r="O165" s="46" t="e">
        <f>SUMIF(#REF!,'RACI Tasks'!#REF!,#REF!)</f>
        <v>#REF!</v>
      </c>
    </row>
    <row r="166" spans="1:15" x14ac:dyDescent="0.35">
      <c r="A166" t="s">
        <v>320</v>
      </c>
      <c r="B166">
        <v>63.1</v>
      </c>
      <c r="C166" s="2" t="e">
        <f>VLOOKUP(A166,'RACI Deliverables'!$C$7:$D$44,2,FALSE)</f>
        <v>#N/A</v>
      </c>
      <c r="D166" t="s">
        <v>408</v>
      </c>
      <c r="E166" t="s">
        <v>184</v>
      </c>
      <c r="F166" s="10" t="e">
        <f>IF(VLOOKUP(A166,'RACI Deliverables'!$C$7:$K$44,4,FALSE)="","",VLOOKUP(A166,'RACI Deliverables'!$C$7:$K$44,4,FALSE))</f>
        <v>#N/A</v>
      </c>
      <c r="G166" s="10" t="e">
        <f>IF(VLOOKUP(A166,'RACI Deliverables'!$C$7:$K$44,5,FALSE)="","",VLOOKUP(A166,'RACI Deliverables'!$C$7:$K$44,5,FALSE))</f>
        <v>#N/A</v>
      </c>
      <c r="H166" s="10" t="e">
        <f>IF(VLOOKUP(A166,'RACI Deliverables'!$C$7:$K$44,6,FALSE)="","",VLOOKUP(A166,'RACI Deliverables'!$C$7:$K$44,6,FALSE))</f>
        <v>#N/A</v>
      </c>
      <c r="I166" s="10" t="e">
        <f>IF(VLOOKUP(A166,'RACI Deliverables'!$C$7:$K$44,7,FALSE)="","",VLOOKUP(A166,'RACI Deliverables'!$C$7:$K$44,7,FALSE))</f>
        <v>#N/A</v>
      </c>
      <c r="J166" s="10" t="e">
        <f>IF(VLOOKUP(A166,'RACI Deliverables'!$C$7:$K$44,8,FALSE)="","",VLOOKUP(A166,'RACI Deliverables'!$C$7:$K$44,8,FALSE))</f>
        <v>#N/A</v>
      </c>
      <c r="K166" s="10" t="e">
        <f>IF(VLOOKUP(A166,'RACI Deliverables'!$C$7:$K$44,9,FALSE)="","",VLOOKUP(A166,'RACI Deliverables'!$C$7:$K$44,9,FALSE))</f>
        <v>#N/A</v>
      </c>
      <c r="L166" s="25" t="e">
        <f>VLOOKUP(A166,'RACI Deliverables'!$C$7:$O$44,11,FALSE)</f>
        <v>#N/A</v>
      </c>
      <c r="M166" s="25" t="e">
        <f>VLOOKUP(A166,'RACI Deliverables'!$C$7:$O$44,12,FALSE)</f>
        <v>#N/A</v>
      </c>
      <c r="N166" t="e">
        <f t="shared" si="1"/>
        <v>#N/A</v>
      </c>
      <c r="O166" s="46" t="e">
        <f>SUMIF(#REF!,'RACI Tasks'!#REF!,#REF!)</f>
        <v>#REF!</v>
      </c>
    </row>
    <row r="167" spans="1:15" x14ac:dyDescent="0.35">
      <c r="A167" t="s">
        <v>320</v>
      </c>
      <c r="B167">
        <v>63.2</v>
      </c>
      <c r="C167" s="2" t="e">
        <f>VLOOKUP(A167,'RACI Deliverables'!$C$7:$D$44,2,FALSE)</f>
        <v>#N/A</v>
      </c>
      <c r="D167" t="s">
        <v>409</v>
      </c>
      <c r="E167" t="s">
        <v>176</v>
      </c>
      <c r="F167" s="10" t="e">
        <f>IF(VLOOKUP(A167,'RACI Deliverables'!$C$7:$K$44,4,FALSE)="","",VLOOKUP(A167,'RACI Deliverables'!$C$7:$K$44,4,FALSE))</f>
        <v>#N/A</v>
      </c>
      <c r="G167" s="10" t="e">
        <f>IF(VLOOKUP(A167,'RACI Deliverables'!$C$7:$K$44,5,FALSE)="","",VLOOKUP(A167,'RACI Deliverables'!$C$7:$K$44,5,FALSE))</f>
        <v>#N/A</v>
      </c>
      <c r="H167" s="10" t="e">
        <f>IF(VLOOKUP(A167,'RACI Deliverables'!$C$7:$K$44,6,FALSE)="","",VLOOKUP(A167,'RACI Deliverables'!$C$7:$K$44,6,FALSE))</f>
        <v>#N/A</v>
      </c>
      <c r="I167" s="10" t="e">
        <f>IF(VLOOKUP(A167,'RACI Deliverables'!$C$7:$K$44,7,FALSE)="","",VLOOKUP(A167,'RACI Deliverables'!$C$7:$K$44,7,FALSE))</f>
        <v>#N/A</v>
      </c>
      <c r="J167" s="10" t="e">
        <f>IF(VLOOKUP(A167,'RACI Deliverables'!$C$7:$K$44,8,FALSE)="","",VLOOKUP(A167,'RACI Deliverables'!$C$7:$K$44,8,FALSE))</f>
        <v>#N/A</v>
      </c>
      <c r="K167" s="10" t="e">
        <f>IF(VLOOKUP(A167,'RACI Deliverables'!$C$7:$K$44,9,FALSE)="","",VLOOKUP(A167,'RACI Deliverables'!$C$7:$K$44,9,FALSE))</f>
        <v>#N/A</v>
      </c>
      <c r="L167" s="25" t="e">
        <f>VLOOKUP(A167,'RACI Deliverables'!$C$7:$O$44,11,FALSE)</f>
        <v>#N/A</v>
      </c>
      <c r="M167" s="25" t="e">
        <f>VLOOKUP(A167,'RACI Deliverables'!$C$7:$O$44,12,FALSE)</f>
        <v>#N/A</v>
      </c>
      <c r="N167" t="e">
        <f t="shared" si="1"/>
        <v>#N/A</v>
      </c>
      <c r="O167" s="46" t="e">
        <f>SUMIF(#REF!,'RACI Tasks'!#REF!,#REF!)</f>
        <v>#REF!</v>
      </c>
    </row>
    <row r="168" spans="1:15" x14ac:dyDescent="0.35">
      <c r="A168" t="s">
        <v>320</v>
      </c>
      <c r="B168">
        <v>63.3</v>
      </c>
      <c r="C168" s="2" t="e">
        <f>VLOOKUP(A168,'RACI Deliverables'!$C$7:$D$44,2,FALSE)</f>
        <v>#N/A</v>
      </c>
      <c r="D168" t="s">
        <v>410</v>
      </c>
      <c r="E168" t="s">
        <v>411</v>
      </c>
      <c r="F168" s="10" t="e">
        <f>IF(VLOOKUP(A168,'RACI Deliverables'!$C$7:$K$44,4,FALSE)="","",VLOOKUP(A168,'RACI Deliverables'!$C$7:$K$44,4,FALSE))</f>
        <v>#N/A</v>
      </c>
      <c r="G168" s="10" t="e">
        <f>IF(VLOOKUP(A168,'RACI Deliverables'!$C$7:$K$44,5,FALSE)="","",VLOOKUP(A168,'RACI Deliverables'!$C$7:$K$44,5,FALSE))</f>
        <v>#N/A</v>
      </c>
      <c r="H168" s="10" t="e">
        <f>IF(VLOOKUP(A168,'RACI Deliverables'!$C$7:$K$44,6,FALSE)="","",VLOOKUP(A168,'RACI Deliverables'!$C$7:$K$44,6,FALSE))</f>
        <v>#N/A</v>
      </c>
      <c r="I168" s="10" t="e">
        <f>IF(VLOOKUP(A168,'RACI Deliverables'!$C$7:$K$44,7,FALSE)="","",VLOOKUP(A168,'RACI Deliverables'!$C$7:$K$44,7,FALSE))</f>
        <v>#N/A</v>
      </c>
      <c r="J168" s="10" t="e">
        <f>IF(VLOOKUP(A168,'RACI Deliverables'!$C$7:$K$44,8,FALSE)="","",VLOOKUP(A168,'RACI Deliverables'!$C$7:$K$44,8,FALSE))</f>
        <v>#N/A</v>
      </c>
      <c r="K168" s="10" t="e">
        <f>IF(VLOOKUP(A168,'RACI Deliverables'!$C$7:$K$44,9,FALSE)="","",VLOOKUP(A168,'RACI Deliverables'!$C$7:$K$44,9,FALSE))</f>
        <v>#N/A</v>
      </c>
      <c r="L168" s="25" t="e">
        <f>VLOOKUP(A168,'RACI Deliverables'!$C$7:$O$44,11,FALSE)</f>
        <v>#N/A</v>
      </c>
      <c r="M168" s="25" t="e">
        <f>VLOOKUP(A168,'RACI Deliverables'!$C$7:$O$44,12,FALSE)</f>
        <v>#N/A</v>
      </c>
      <c r="N168" t="e">
        <f t="shared" si="1"/>
        <v>#N/A</v>
      </c>
      <c r="O168" s="46" t="e">
        <f>SUMIF(#REF!,'RACI Tasks'!#REF!,#REF!)</f>
        <v>#REF!</v>
      </c>
    </row>
    <row r="169" spans="1:15" x14ac:dyDescent="0.35">
      <c r="A169" t="s">
        <v>322</v>
      </c>
      <c r="B169">
        <v>64.099999999999994</v>
      </c>
      <c r="C169" s="2" t="e">
        <f>VLOOKUP(A169,'RACI Deliverables'!$C$7:$D$44,2,FALSE)</f>
        <v>#N/A</v>
      </c>
      <c r="D169" t="s">
        <v>405</v>
      </c>
      <c r="E169" t="s">
        <v>184</v>
      </c>
      <c r="F169" s="10" t="e">
        <f>IF(VLOOKUP(A169,'RACI Deliverables'!$C$7:$K$44,4,FALSE)="","",VLOOKUP(A169,'RACI Deliverables'!$C$7:$K$44,4,FALSE))</f>
        <v>#N/A</v>
      </c>
      <c r="G169" s="10" t="e">
        <f>IF(VLOOKUP(A169,'RACI Deliverables'!$C$7:$K$44,5,FALSE)="","",VLOOKUP(A169,'RACI Deliverables'!$C$7:$K$44,5,FALSE))</f>
        <v>#N/A</v>
      </c>
      <c r="H169" s="10" t="e">
        <f>IF(VLOOKUP(A169,'RACI Deliverables'!$C$7:$K$44,6,FALSE)="","",VLOOKUP(A169,'RACI Deliverables'!$C$7:$K$44,6,FALSE))</f>
        <v>#N/A</v>
      </c>
      <c r="I169" s="10" t="e">
        <f>IF(VLOOKUP(A169,'RACI Deliverables'!$C$7:$K$44,7,FALSE)="","",VLOOKUP(A169,'RACI Deliverables'!$C$7:$K$44,7,FALSE))</f>
        <v>#N/A</v>
      </c>
      <c r="J169" s="10" t="e">
        <f>IF(VLOOKUP(A169,'RACI Deliverables'!$C$7:$K$44,8,FALSE)="","",VLOOKUP(A169,'RACI Deliverables'!$C$7:$K$44,8,FALSE))</f>
        <v>#N/A</v>
      </c>
      <c r="K169" s="10" t="e">
        <f>IF(VLOOKUP(A169,'RACI Deliverables'!$C$7:$K$44,9,FALSE)="","",VLOOKUP(A169,'RACI Deliverables'!$C$7:$K$44,9,FALSE))</f>
        <v>#N/A</v>
      </c>
      <c r="L169" s="25" t="e">
        <f>VLOOKUP(A169,'RACI Deliverables'!$C$7:$O$44,11,FALSE)</f>
        <v>#N/A</v>
      </c>
      <c r="M169" s="25" t="e">
        <f>VLOOKUP(A169,'RACI Deliverables'!$C$7:$O$44,12,FALSE)</f>
        <v>#N/A</v>
      </c>
      <c r="N169" t="e">
        <f t="shared" si="1"/>
        <v>#N/A</v>
      </c>
      <c r="O169" s="46" t="e">
        <f>SUMIF(#REF!,'RACI Tasks'!#REF!,#REF!)</f>
        <v>#REF!</v>
      </c>
    </row>
    <row r="170" spans="1:15" x14ac:dyDescent="0.35">
      <c r="A170" t="s">
        <v>322</v>
      </c>
      <c r="B170">
        <v>64.2</v>
      </c>
      <c r="C170" s="2" t="e">
        <f>VLOOKUP(A170,'RACI Deliverables'!$C$7:$D$44,2,FALSE)</f>
        <v>#N/A</v>
      </c>
      <c r="D170" t="s">
        <v>406</v>
      </c>
      <c r="E170" t="s">
        <v>176</v>
      </c>
      <c r="F170" s="10" t="e">
        <f>IF(VLOOKUP(A170,'RACI Deliverables'!$C$7:$K$44,4,FALSE)="","",VLOOKUP(A170,'RACI Deliverables'!$C$7:$K$44,4,FALSE))</f>
        <v>#N/A</v>
      </c>
      <c r="G170" s="10" t="e">
        <f>IF(VLOOKUP(A170,'RACI Deliverables'!$C$7:$K$44,5,FALSE)="","",VLOOKUP(A170,'RACI Deliverables'!$C$7:$K$44,5,FALSE))</f>
        <v>#N/A</v>
      </c>
      <c r="H170" s="10" t="e">
        <f>IF(VLOOKUP(A170,'RACI Deliverables'!$C$7:$K$44,6,FALSE)="","",VLOOKUP(A170,'RACI Deliverables'!$C$7:$K$44,6,FALSE))</f>
        <v>#N/A</v>
      </c>
      <c r="I170" s="10" t="e">
        <f>IF(VLOOKUP(A170,'RACI Deliverables'!$C$7:$K$44,7,FALSE)="","",VLOOKUP(A170,'RACI Deliverables'!$C$7:$K$44,7,FALSE))</f>
        <v>#N/A</v>
      </c>
      <c r="J170" s="10" t="e">
        <f>IF(VLOOKUP(A170,'RACI Deliverables'!$C$7:$K$44,8,FALSE)="","",VLOOKUP(A170,'RACI Deliverables'!$C$7:$K$44,8,FALSE))</f>
        <v>#N/A</v>
      </c>
      <c r="K170" s="10" t="e">
        <f>IF(VLOOKUP(A170,'RACI Deliverables'!$C$7:$K$44,9,FALSE)="","",VLOOKUP(A170,'RACI Deliverables'!$C$7:$K$44,9,FALSE))</f>
        <v>#N/A</v>
      </c>
      <c r="L170" s="25" t="e">
        <f>VLOOKUP(A170,'RACI Deliverables'!$C$7:$O$44,11,FALSE)</f>
        <v>#N/A</v>
      </c>
      <c r="M170" s="25" t="e">
        <f>VLOOKUP(A170,'RACI Deliverables'!$C$7:$O$44,12,FALSE)</f>
        <v>#N/A</v>
      </c>
      <c r="N170" t="e">
        <f t="shared" si="1"/>
        <v>#N/A</v>
      </c>
      <c r="O170" s="46" t="e">
        <f>SUMIF(#REF!,'RACI Tasks'!#REF!,#REF!)</f>
        <v>#REF!</v>
      </c>
    </row>
    <row r="171" spans="1:15" x14ac:dyDescent="0.35">
      <c r="A171" t="s">
        <v>322</v>
      </c>
      <c r="B171">
        <v>64.3</v>
      </c>
      <c r="C171" s="2" t="e">
        <f>VLOOKUP(A171,'RACI Deliverables'!$C$7:$D$44,2,FALSE)</f>
        <v>#N/A</v>
      </c>
      <c r="D171" t="s">
        <v>407</v>
      </c>
      <c r="E171" t="s">
        <v>411</v>
      </c>
      <c r="F171" s="10" t="e">
        <f>IF(VLOOKUP(A171,'RACI Deliverables'!$C$7:$K$44,4,FALSE)="","",VLOOKUP(A171,'RACI Deliverables'!$C$7:$K$44,4,FALSE))</f>
        <v>#N/A</v>
      </c>
      <c r="G171" s="10" t="e">
        <f>IF(VLOOKUP(A171,'RACI Deliverables'!$C$7:$K$44,5,FALSE)="","",VLOOKUP(A171,'RACI Deliverables'!$C$7:$K$44,5,FALSE))</f>
        <v>#N/A</v>
      </c>
      <c r="H171" s="10" t="e">
        <f>IF(VLOOKUP(A171,'RACI Deliverables'!$C$7:$K$44,6,FALSE)="","",VLOOKUP(A171,'RACI Deliverables'!$C$7:$K$44,6,FALSE))</f>
        <v>#N/A</v>
      </c>
      <c r="I171" s="10" t="e">
        <f>IF(VLOOKUP(A171,'RACI Deliverables'!$C$7:$K$44,7,FALSE)="","",VLOOKUP(A171,'RACI Deliverables'!$C$7:$K$44,7,FALSE))</f>
        <v>#N/A</v>
      </c>
      <c r="J171" s="10" t="e">
        <f>IF(VLOOKUP(A171,'RACI Deliverables'!$C$7:$K$44,8,FALSE)="","",VLOOKUP(A171,'RACI Deliverables'!$C$7:$K$44,8,FALSE))</f>
        <v>#N/A</v>
      </c>
      <c r="K171" s="10" t="e">
        <f>IF(VLOOKUP(A171,'RACI Deliverables'!$C$7:$K$44,9,FALSE)="","",VLOOKUP(A171,'RACI Deliverables'!$C$7:$K$44,9,FALSE))</f>
        <v>#N/A</v>
      </c>
      <c r="L171" s="25" t="e">
        <f>VLOOKUP(A171,'RACI Deliverables'!$C$7:$O$44,11,FALSE)</f>
        <v>#N/A</v>
      </c>
      <c r="M171" s="25" t="e">
        <f>VLOOKUP(A171,'RACI Deliverables'!$C$7:$O$44,12,FALSE)</f>
        <v>#N/A</v>
      </c>
      <c r="N171" t="e">
        <f t="shared" si="1"/>
        <v>#N/A</v>
      </c>
      <c r="O171" s="46" t="e">
        <f>SUMIF(#REF!,'RACI Tasks'!#REF!,#REF!)</f>
        <v>#REF!</v>
      </c>
    </row>
    <row r="172" spans="1:15" x14ac:dyDescent="0.35">
      <c r="A172" t="s">
        <v>324</v>
      </c>
      <c r="B172">
        <v>65.099999999999994</v>
      </c>
      <c r="C172" s="2" t="e">
        <f>VLOOKUP(A172,'RACI Deliverables'!$C$7:$D$44,2,FALSE)</f>
        <v>#N/A</v>
      </c>
      <c r="D172" t="s">
        <v>405</v>
      </c>
      <c r="E172" t="s">
        <v>184</v>
      </c>
      <c r="F172" s="10" t="e">
        <f>IF(VLOOKUP(A172,'RACI Deliverables'!$C$7:$K$44,4,FALSE)="","",VLOOKUP(A172,'RACI Deliverables'!$C$7:$K$44,4,FALSE))</f>
        <v>#N/A</v>
      </c>
      <c r="G172" s="10" t="e">
        <f>IF(VLOOKUP(A172,'RACI Deliverables'!$C$7:$K$44,5,FALSE)="","",VLOOKUP(A172,'RACI Deliverables'!$C$7:$K$44,5,FALSE))</f>
        <v>#N/A</v>
      </c>
      <c r="H172" s="10" t="e">
        <f>IF(VLOOKUP(A172,'RACI Deliverables'!$C$7:$K$44,6,FALSE)="","",VLOOKUP(A172,'RACI Deliverables'!$C$7:$K$44,6,FALSE))</f>
        <v>#N/A</v>
      </c>
      <c r="I172" s="10" t="e">
        <f>IF(VLOOKUP(A172,'RACI Deliverables'!$C$7:$K$44,7,FALSE)="","",VLOOKUP(A172,'RACI Deliverables'!$C$7:$K$44,7,FALSE))</f>
        <v>#N/A</v>
      </c>
      <c r="J172" s="10" t="e">
        <f>IF(VLOOKUP(A172,'RACI Deliverables'!$C$7:$K$44,8,FALSE)="","",VLOOKUP(A172,'RACI Deliverables'!$C$7:$K$44,8,FALSE))</f>
        <v>#N/A</v>
      </c>
      <c r="K172" s="10" t="e">
        <f>IF(VLOOKUP(A172,'RACI Deliverables'!$C$7:$K$44,9,FALSE)="","",VLOOKUP(A172,'RACI Deliverables'!$C$7:$K$44,9,FALSE))</f>
        <v>#N/A</v>
      </c>
      <c r="L172" s="25" t="e">
        <f>VLOOKUP(A172,'RACI Deliverables'!$C$7:$O$44,11,FALSE)</f>
        <v>#N/A</v>
      </c>
      <c r="M172" s="25" t="e">
        <f>VLOOKUP(A172,'RACI Deliverables'!$C$7:$O$44,12,FALSE)</f>
        <v>#N/A</v>
      </c>
      <c r="N172" t="e">
        <f t="shared" si="1"/>
        <v>#N/A</v>
      </c>
      <c r="O172" s="46" t="e">
        <f>SUMIF(#REF!,'RACI Tasks'!#REF!,#REF!)</f>
        <v>#REF!</v>
      </c>
    </row>
    <row r="173" spans="1:15" x14ac:dyDescent="0.35">
      <c r="A173" t="s">
        <v>324</v>
      </c>
      <c r="B173">
        <v>65.2</v>
      </c>
      <c r="C173" s="2" t="e">
        <f>VLOOKUP(A173,'RACI Deliverables'!$C$7:$D$44,2,FALSE)</f>
        <v>#N/A</v>
      </c>
      <c r="D173" t="s">
        <v>406</v>
      </c>
      <c r="E173" t="s">
        <v>176</v>
      </c>
      <c r="F173" s="10" t="e">
        <f>IF(VLOOKUP(A173,'RACI Deliverables'!$C$7:$K$44,4,FALSE)="","",VLOOKUP(A173,'RACI Deliverables'!$C$7:$K$44,4,FALSE))</f>
        <v>#N/A</v>
      </c>
      <c r="G173" s="10" t="e">
        <f>IF(VLOOKUP(A173,'RACI Deliverables'!$C$7:$K$44,5,FALSE)="","",VLOOKUP(A173,'RACI Deliverables'!$C$7:$K$44,5,FALSE))</f>
        <v>#N/A</v>
      </c>
      <c r="H173" s="10" t="e">
        <f>IF(VLOOKUP(A173,'RACI Deliverables'!$C$7:$K$44,6,FALSE)="","",VLOOKUP(A173,'RACI Deliverables'!$C$7:$K$44,6,FALSE))</f>
        <v>#N/A</v>
      </c>
      <c r="I173" s="10" t="e">
        <f>IF(VLOOKUP(A173,'RACI Deliverables'!$C$7:$K$44,7,FALSE)="","",VLOOKUP(A173,'RACI Deliverables'!$C$7:$K$44,7,FALSE))</f>
        <v>#N/A</v>
      </c>
      <c r="J173" s="10" t="e">
        <f>IF(VLOOKUP(A173,'RACI Deliverables'!$C$7:$K$44,8,FALSE)="","",VLOOKUP(A173,'RACI Deliverables'!$C$7:$K$44,8,FALSE))</f>
        <v>#N/A</v>
      </c>
      <c r="K173" s="10" t="e">
        <f>IF(VLOOKUP(A173,'RACI Deliverables'!$C$7:$K$44,9,FALSE)="","",VLOOKUP(A173,'RACI Deliverables'!$C$7:$K$44,9,FALSE))</f>
        <v>#N/A</v>
      </c>
      <c r="L173" s="25" t="e">
        <f>VLOOKUP(A173,'RACI Deliverables'!$C$7:$O$44,11,FALSE)</f>
        <v>#N/A</v>
      </c>
      <c r="M173" s="25" t="e">
        <f>VLOOKUP(A173,'RACI Deliverables'!$C$7:$O$44,12,FALSE)</f>
        <v>#N/A</v>
      </c>
      <c r="N173" t="e">
        <f t="shared" si="1"/>
        <v>#N/A</v>
      </c>
      <c r="O173" s="46" t="e">
        <f>SUMIF(#REF!,'RACI Tasks'!#REF!,#REF!)</f>
        <v>#REF!</v>
      </c>
    </row>
    <row r="174" spans="1:15" x14ac:dyDescent="0.35">
      <c r="A174" t="s">
        <v>324</v>
      </c>
      <c r="B174">
        <v>65.3</v>
      </c>
      <c r="C174" s="2" t="e">
        <f>VLOOKUP(A174,'RACI Deliverables'!$C$7:$D$44,2,FALSE)</f>
        <v>#N/A</v>
      </c>
      <c r="D174" t="s">
        <v>407</v>
      </c>
      <c r="E174" t="s">
        <v>411</v>
      </c>
      <c r="F174" s="10" t="e">
        <f>IF(VLOOKUP(A174,'RACI Deliverables'!$C$7:$K$44,4,FALSE)="","",VLOOKUP(A174,'RACI Deliverables'!$C$7:$K$44,4,FALSE))</f>
        <v>#N/A</v>
      </c>
      <c r="G174" s="10" t="e">
        <f>IF(VLOOKUP(A174,'RACI Deliverables'!$C$7:$K$44,5,FALSE)="","",VLOOKUP(A174,'RACI Deliverables'!$C$7:$K$44,5,FALSE))</f>
        <v>#N/A</v>
      </c>
      <c r="H174" s="10" t="e">
        <f>IF(VLOOKUP(A174,'RACI Deliverables'!$C$7:$K$44,6,FALSE)="","",VLOOKUP(A174,'RACI Deliverables'!$C$7:$K$44,6,FALSE))</f>
        <v>#N/A</v>
      </c>
      <c r="I174" s="10" t="e">
        <f>IF(VLOOKUP(A174,'RACI Deliverables'!$C$7:$K$44,7,FALSE)="","",VLOOKUP(A174,'RACI Deliverables'!$C$7:$K$44,7,FALSE))</f>
        <v>#N/A</v>
      </c>
      <c r="J174" s="10" t="e">
        <f>IF(VLOOKUP(A174,'RACI Deliverables'!$C$7:$K$44,8,FALSE)="","",VLOOKUP(A174,'RACI Deliverables'!$C$7:$K$44,8,FALSE))</f>
        <v>#N/A</v>
      </c>
      <c r="K174" s="10" t="e">
        <f>IF(VLOOKUP(A174,'RACI Deliverables'!$C$7:$K$44,9,FALSE)="","",VLOOKUP(A174,'RACI Deliverables'!$C$7:$K$44,9,FALSE))</f>
        <v>#N/A</v>
      </c>
      <c r="L174" s="25" t="e">
        <f>VLOOKUP(A174,'RACI Deliverables'!$C$7:$O$44,11,FALSE)</f>
        <v>#N/A</v>
      </c>
      <c r="M174" s="25" t="e">
        <f>VLOOKUP(A174,'RACI Deliverables'!$C$7:$O$44,12,FALSE)</f>
        <v>#N/A</v>
      </c>
      <c r="N174" t="e">
        <f t="shared" si="1"/>
        <v>#N/A</v>
      </c>
      <c r="O174" s="46" t="e">
        <f>SUMIF(#REF!,'RACI Tasks'!#REF!,#REF!)</f>
        <v>#REF!</v>
      </c>
    </row>
    <row r="175" spans="1:15" x14ac:dyDescent="0.35">
      <c r="A175" t="s">
        <v>326</v>
      </c>
      <c r="B175">
        <v>66.099999999999994</v>
      </c>
      <c r="C175" s="2" t="e">
        <f>VLOOKUP(A175,'RACI Deliverables'!$C$7:$D$44,2,FALSE)</f>
        <v>#N/A</v>
      </c>
      <c r="D175" t="s">
        <v>405</v>
      </c>
      <c r="E175" t="s">
        <v>184</v>
      </c>
      <c r="F175" s="10" t="e">
        <f>IF(VLOOKUP(A175,'RACI Deliverables'!$C$7:$K$44,4,FALSE)="","",VLOOKUP(A175,'RACI Deliverables'!$C$7:$K$44,4,FALSE))</f>
        <v>#N/A</v>
      </c>
      <c r="G175" s="10" t="e">
        <f>IF(VLOOKUP(A175,'RACI Deliverables'!$C$7:$K$44,5,FALSE)="","",VLOOKUP(A175,'RACI Deliverables'!$C$7:$K$44,5,FALSE))</f>
        <v>#N/A</v>
      </c>
      <c r="H175" s="10" t="e">
        <f>IF(VLOOKUP(A175,'RACI Deliverables'!$C$7:$K$44,6,FALSE)="","",VLOOKUP(A175,'RACI Deliverables'!$C$7:$K$44,6,FALSE))</f>
        <v>#N/A</v>
      </c>
      <c r="I175" s="10" t="e">
        <f>IF(VLOOKUP(A175,'RACI Deliverables'!$C$7:$K$44,7,FALSE)="","",VLOOKUP(A175,'RACI Deliverables'!$C$7:$K$44,7,FALSE))</f>
        <v>#N/A</v>
      </c>
      <c r="J175" s="10" t="e">
        <f>IF(VLOOKUP(A175,'RACI Deliverables'!$C$7:$K$44,8,FALSE)="","",VLOOKUP(A175,'RACI Deliverables'!$C$7:$K$44,8,FALSE))</f>
        <v>#N/A</v>
      </c>
      <c r="K175" s="10" t="e">
        <f>IF(VLOOKUP(A175,'RACI Deliverables'!$C$7:$K$44,9,FALSE)="","",VLOOKUP(A175,'RACI Deliverables'!$C$7:$K$44,9,FALSE))</f>
        <v>#N/A</v>
      </c>
      <c r="L175" s="25" t="e">
        <f>VLOOKUP(A175,'RACI Deliverables'!$C$7:$O$44,11,FALSE)</f>
        <v>#N/A</v>
      </c>
      <c r="M175" s="25" t="e">
        <f>VLOOKUP(A175,'RACI Deliverables'!$C$7:$O$44,12,FALSE)</f>
        <v>#N/A</v>
      </c>
      <c r="N175" t="e">
        <f t="shared" si="1"/>
        <v>#N/A</v>
      </c>
      <c r="O175" s="46" t="e">
        <f>SUMIF(#REF!,'RACI Tasks'!#REF!,#REF!)</f>
        <v>#REF!</v>
      </c>
    </row>
    <row r="176" spans="1:15" x14ac:dyDescent="0.35">
      <c r="A176" t="s">
        <v>326</v>
      </c>
      <c r="B176">
        <v>66.2</v>
      </c>
      <c r="C176" s="2" t="e">
        <f>VLOOKUP(A176,'RACI Deliverables'!$C$7:$D$44,2,FALSE)</f>
        <v>#N/A</v>
      </c>
      <c r="D176" t="s">
        <v>406</v>
      </c>
      <c r="E176" t="s">
        <v>176</v>
      </c>
      <c r="F176" s="10" t="e">
        <f>IF(VLOOKUP(A176,'RACI Deliverables'!$C$7:$K$44,4,FALSE)="","",VLOOKUP(A176,'RACI Deliverables'!$C$7:$K$44,4,FALSE))</f>
        <v>#N/A</v>
      </c>
      <c r="G176" s="10" t="e">
        <f>IF(VLOOKUP(A176,'RACI Deliverables'!$C$7:$K$44,5,FALSE)="","",VLOOKUP(A176,'RACI Deliverables'!$C$7:$K$44,5,FALSE))</f>
        <v>#N/A</v>
      </c>
      <c r="H176" s="10" t="e">
        <f>IF(VLOOKUP(A176,'RACI Deliverables'!$C$7:$K$44,6,FALSE)="","",VLOOKUP(A176,'RACI Deliverables'!$C$7:$K$44,6,FALSE))</f>
        <v>#N/A</v>
      </c>
      <c r="I176" s="10" t="e">
        <f>IF(VLOOKUP(A176,'RACI Deliverables'!$C$7:$K$44,7,FALSE)="","",VLOOKUP(A176,'RACI Deliverables'!$C$7:$K$44,7,FALSE))</f>
        <v>#N/A</v>
      </c>
      <c r="J176" s="10" t="e">
        <f>IF(VLOOKUP(A176,'RACI Deliverables'!$C$7:$K$44,8,FALSE)="","",VLOOKUP(A176,'RACI Deliverables'!$C$7:$K$44,8,FALSE))</f>
        <v>#N/A</v>
      </c>
      <c r="K176" s="10" t="e">
        <f>IF(VLOOKUP(A176,'RACI Deliverables'!$C$7:$K$44,9,FALSE)="","",VLOOKUP(A176,'RACI Deliverables'!$C$7:$K$44,9,FALSE))</f>
        <v>#N/A</v>
      </c>
      <c r="L176" s="25" t="e">
        <f>VLOOKUP(A176,'RACI Deliverables'!$C$7:$O$44,11,FALSE)</f>
        <v>#N/A</v>
      </c>
      <c r="M176" s="25" t="e">
        <f>VLOOKUP(A176,'RACI Deliverables'!$C$7:$O$44,12,FALSE)</f>
        <v>#N/A</v>
      </c>
      <c r="N176" t="e">
        <f t="shared" si="1"/>
        <v>#N/A</v>
      </c>
      <c r="O176" s="46" t="e">
        <f>SUMIF(#REF!,'RACI Tasks'!#REF!,#REF!)</f>
        <v>#REF!</v>
      </c>
    </row>
    <row r="177" spans="1:15" x14ac:dyDescent="0.35">
      <c r="A177" t="s">
        <v>326</v>
      </c>
      <c r="B177">
        <v>66.3</v>
      </c>
      <c r="C177" s="2" t="e">
        <f>VLOOKUP(A177,'RACI Deliverables'!$C$7:$D$44,2,FALSE)</f>
        <v>#N/A</v>
      </c>
      <c r="D177" t="s">
        <v>407</v>
      </c>
      <c r="E177" t="s">
        <v>411</v>
      </c>
      <c r="F177" s="10" t="e">
        <f>IF(VLOOKUP(A177,'RACI Deliverables'!$C$7:$K$44,4,FALSE)="","",VLOOKUP(A177,'RACI Deliverables'!$C$7:$K$44,4,FALSE))</f>
        <v>#N/A</v>
      </c>
      <c r="G177" s="10" t="e">
        <f>IF(VLOOKUP(A177,'RACI Deliverables'!$C$7:$K$44,5,FALSE)="","",VLOOKUP(A177,'RACI Deliverables'!$C$7:$K$44,5,FALSE))</f>
        <v>#N/A</v>
      </c>
      <c r="H177" s="10" t="e">
        <f>IF(VLOOKUP(A177,'RACI Deliverables'!$C$7:$K$44,6,FALSE)="","",VLOOKUP(A177,'RACI Deliverables'!$C$7:$K$44,6,FALSE))</f>
        <v>#N/A</v>
      </c>
      <c r="I177" s="10" t="e">
        <f>IF(VLOOKUP(A177,'RACI Deliverables'!$C$7:$K$44,7,FALSE)="","",VLOOKUP(A177,'RACI Deliverables'!$C$7:$K$44,7,FALSE))</f>
        <v>#N/A</v>
      </c>
      <c r="J177" s="10" t="e">
        <f>IF(VLOOKUP(A177,'RACI Deliverables'!$C$7:$K$44,8,FALSE)="","",VLOOKUP(A177,'RACI Deliverables'!$C$7:$K$44,8,FALSE))</f>
        <v>#N/A</v>
      </c>
      <c r="K177" s="10" t="e">
        <f>IF(VLOOKUP(A177,'RACI Deliverables'!$C$7:$K$44,9,FALSE)="","",VLOOKUP(A177,'RACI Deliverables'!$C$7:$K$44,9,FALSE))</f>
        <v>#N/A</v>
      </c>
      <c r="L177" s="25" t="e">
        <f>VLOOKUP(A177,'RACI Deliverables'!$C$7:$O$44,11,FALSE)</f>
        <v>#N/A</v>
      </c>
      <c r="M177" s="25" t="e">
        <f>VLOOKUP(A177,'RACI Deliverables'!$C$7:$O$44,12,FALSE)</f>
        <v>#N/A</v>
      </c>
      <c r="N177" t="e">
        <f t="shared" si="1"/>
        <v>#N/A</v>
      </c>
      <c r="O177" s="46" t="e">
        <f>SUMIF(#REF!,'RACI Tasks'!#REF!,#REF!)</f>
        <v>#REF!</v>
      </c>
    </row>
    <row r="178" spans="1:15" x14ac:dyDescent="0.35">
      <c r="A178" t="s">
        <v>328</v>
      </c>
      <c r="B178">
        <v>67.099999999999994</v>
      </c>
      <c r="C178" s="2" t="e">
        <f>VLOOKUP(A178,'RACI Deliverables'!$C$7:$D$44,2,FALSE)</f>
        <v>#N/A</v>
      </c>
      <c r="D178" t="s">
        <v>405</v>
      </c>
      <c r="E178" t="s">
        <v>184</v>
      </c>
      <c r="F178" s="10" t="e">
        <f>IF(VLOOKUP(A178,'RACI Deliverables'!$C$7:$K$44,4,FALSE)="","",VLOOKUP(A178,'RACI Deliverables'!$C$7:$K$44,4,FALSE))</f>
        <v>#N/A</v>
      </c>
      <c r="G178" s="10" t="e">
        <f>IF(VLOOKUP(A178,'RACI Deliverables'!$C$7:$K$44,5,FALSE)="","",VLOOKUP(A178,'RACI Deliverables'!$C$7:$K$44,5,FALSE))</f>
        <v>#N/A</v>
      </c>
      <c r="H178" s="10" t="e">
        <f>IF(VLOOKUP(A178,'RACI Deliverables'!$C$7:$K$44,6,FALSE)="","",VLOOKUP(A178,'RACI Deliverables'!$C$7:$K$44,6,FALSE))</f>
        <v>#N/A</v>
      </c>
      <c r="I178" s="10" t="e">
        <f>IF(VLOOKUP(A178,'RACI Deliverables'!$C$7:$K$44,7,FALSE)="","",VLOOKUP(A178,'RACI Deliverables'!$C$7:$K$44,7,FALSE))</f>
        <v>#N/A</v>
      </c>
      <c r="J178" s="10" t="e">
        <f>IF(VLOOKUP(A178,'RACI Deliverables'!$C$7:$K$44,8,FALSE)="","",VLOOKUP(A178,'RACI Deliverables'!$C$7:$K$44,8,FALSE))</f>
        <v>#N/A</v>
      </c>
      <c r="K178" s="10" t="e">
        <f>IF(VLOOKUP(A178,'RACI Deliverables'!$C$7:$K$44,9,FALSE)="","",VLOOKUP(A178,'RACI Deliverables'!$C$7:$K$44,9,FALSE))</f>
        <v>#N/A</v>
      </c>
      <c r="L178" s="25" t="e">
        <f>VLOOKUP(A178,'RACI Deliverables'!$C$7:$O$44,11,FALSE)</f>
        <v>#N/A</v>
      </c>
      <c r="M178" s="25" t="e">
        <f>VLOOKUP(A178,'RACI Deliverables'!$C$7:$O$44,12,FALSE)</f>
        <v>#N/A</v>
      </c>
      <c r="N178" t="e">
        <f t="shared" si="1"/>
        <v>#N/A</v>
      </c>
      <c r="O178" s="46" t="e">
        <f>SUMIF(#REF!,'RACI Tasks'!#REF!,#REF!)</f>
        <v>#REF!</v>
      </c>
    </row>
    <row r="179" spans="1:15" x14ac:dyDescent="0.35">
      <c r="A179" t="s">
        <v>328</v>
      </c>
      <c r="B179">
        <v>67.2</v>
      </c>
      <c r="C179" s="2" t="e">
        <f>VLOOKUP(A179,'RACI Deliverables'!$C$7:$D$44,2,FALSE)</f>
        <v>#N/A</v>
      </c>
      <c r="D179" t="s">
        <v>406</v>
      </c>
      <c r="E179" t="s">
        <v>176</v>
      </c>
      <c r="F179" s="10" t="e">
        <f>IF(VLOOKUP(A179,'RACI Deliverables'!$C$7:$K$44,4,FALSE)="","",VLOOKUP(A179,'RACI Deliverables'!$C$7:$K$44,4,FALSE))</f>
        <v>#N/A</v>
      </c>
      <c r="G179" s="10" t="e">
        <f>IF(VLOOKUP(A179,'RACI Deliverables'!$C$7:$K$44,5,FALSE)="","",VLOOKUP(A179,'RACI Deliverables'!$C$7:$K$44,5,FALSE))</f>
        <v>#N/A</v>
      </c>
      <c r="H179" s="10" t="e">
        <f>IF(VLOOKUP(A179,'RACI Deliverables'!$C$7:$K$44,6,FALSE)="","",VLOOKUP(A179,'RACI Deliverables'!$C$7:$K$44,6,FALSE))</f>
        <v>#N/A</v>
      </c>
      <c r="I179" s="10" t="e">
        <f>IF(VLOOKUP(A179,'RACI Deliverables'!$C$7:$K$44,7,FALSE)="","",VLOOKUP(A179,'RACI Deliverables'!$C$7:$K$44,7,FALSE))</f>
        <v>#N/A</v>
      </c>
      <c r="J179" s="10" t="e">
        <f>IF(VLOOKUP(A179,'RACI Deliverables'!$C$7:$K$44,8,FALSE)="","",VLOOKUP(A179,'RACI Deliverables'!$C$7:$K$44,8,FALSE))</f>
        <v>#N/A</v>
      </c>
      <c r="K179" s="10" t="e">
        <f>IF(VLOOKUP(A179,'RACI Deliverables'!$C$7:$K$44,9,FALSE)="","",VLOOKUP(A179,'RACI Deliverables'!$C$7:$K$44,9,FALSE))</f>
        <v>#N/A</v>
      </c>
      <c r="L179" s="25" t="e">
        <f>VLOOKUP(A179,'RACI Deliverables'!$C$7:$O$44,11,FALSE)</f>
        <v>#N/A</v>
      </c>
      <c r="M179" s="25" t="e">
        <f>VLOOKUP(A179,'RACI Deliverables'!$C$7:$O$44,12,FALSE)</f>
        <v>#N/A</v>
      </c>
      <c r="N179" t="e">
        <f t="shared" si="1"/>
        <v>#N/A</v>
      </c>
      <c r="O179" s="46" t="e">
        <f>SUMIF(#REF!,'RACI Tasks'!#REF!,#REF!)</f>
        <v>#REF!</v>
      </c>
    </row>
    <row r="180" spans="1:15" x14ac:dyDescent="0.35">
      <c r="A180" t="s">
        <v>328</v>
      </c>
      <c r="B180">
        <v>67.3</v>
      </c>
      <c r="C180" s="2" t="e">
        <f>VLOOKUP(A180,'RACI Deliverables'!$C$7:$D$44,2,FALSE)</f>
        <v>#N/A</v>
      </c>
      <c r="D180" t="s">
        <v>407</v>
      </c>
      <c r="E180" t="s">
        <v>411</v>
      </c>
      <c r="F180" s="10" t="e">
        <f>IF(VLOOKUP(A180,'RACI Deliverables'!$C$7:$K$44,4,FALSE)="","",VLOOKUP(A180,'RACI Deliverables'!$C$7:$K$44,4,FALSE))</f>
        <v>#N/A</v>
      </c>
      <c r="G180" s="10" t="e">
        <f>IF(VLOOKUP(A180,'RACI Deliverables'!$C$7:$K$44,5,FALSE)="","",VLOOKUP(A180,'RACI Deliverables'!$C$7:$K$44,5,FALSE))</f>
        <v>#N/A</v>
      </c>
      <c r="H180" s="10" t="e">
        <f>IF(VLOOKUP(A180,'RACI Deliverables'!$C$7:$K$44,6,FALSE)="","",VLOOKUP(A180,'RACI Deliverables'!$C$7:$K$44,6,FALSE))</f>
        <v>#N/A</v>
      </c>
      <c r="I180" s="10" t="e">
        <f>IF(VLOOKUP(A180,'RACI Deliverables'!$C$7:$K$44,7,FALSE)="","",VLOOKUP(A180,'RACI Deliverables'!$C$7:$K$44,7,FALSE))</f>
        <v>#N/A</v>
      </c>
      <c r="J180" s="10" t="e">
        <f>IF(VLOOKUP(A180,'RACI Deliverables'!$C$7:$K$44,8,FALSE)="","",VLOOKUP(A180,'RACI Deliverables'!$C$7:$K$44,8,FALSE))</f>
        <v>#N/A</v>
      </c>
      <c r="K180" s="10" t="e">
        <f>IF(VLOOKUP(A180,'RACI Deliverables'!$C$7:$K$44,9,FALSE)="","",VLOOKUP(A180,'RACI Deliverables'!$C$7:$K$44,9,FALSE))</f>
        <v>#N/A</v>
      </c>
      <c r="L180" s="25" t="e">
        <f>VLOOKUP(A180,'RACI Deliverables'!$C$7:$O$44,11,FALSE)</f>
        <v>#N/A</v>
      </c>
      <c r="M180" s="25" t="e">
        <f>VLOOKUP(A180,'RACI Deliverables'!$C$7:$O$44,12,FALSE)</f>
        <v>#N/A</v>
      </c>
      <c r="N180" t="e">
        <f t="shared" si="1"/>
        <v>#N/A</v>
      </c>
      <c r="O180" s="46" t="e">
        <f>SUMIF(#REF!,'RACI Tasks'!#REF!,#REF!)</f>
        <v>#REF!</v>
      </c>
    </row>
    <row r="181" spans="1:15" x14ac:dyDescent="0.35">
      <c r="A181" t="s">
        <v>330</v>
      </c>
      <c r="B181">
        <v>68.099999999999994</v>
      </c>
      <c r="C181" s="44" t="e">
        <f>VLOOKUP(A183,'RACI Deliverables'!$C$7:$D$44,2,FALSE)</f>
        <v>#N/A</v>
      </c>
      <c r="D181" t="s">
        <v>412</v>
      </c>
      <c r="E181" t="s">
        <v>184</v>
      </c>
      <c r="F181" s="10" t="e">
        <f>IF(VLOOKUP(A181,'RACI Deliverables'!$C$7:$K$44,4,FALSE)="","",VLOOKUP(A181,'RACI Deliverables'!$C$7:$K$44,4,FALSE))</f>
        <v>#N/A</v>
      </c>
      <c r="G181" s="10" t="e">
        <f>IF(VLOOKUP(A181,'RACI Deliverables'!$C$7:$K$44,5,FALSE)="","",VLOOKUP(A181,'RACI Deliverables'!$C$7:$K$44,5,FALSE))</f>
        <v>#N/A</v>
      </c>
      <c r="H181" s="10" t="e">
        <f>IF(VLOOKUP(A181,'RACI Deliverables'!$C$7:$K$44,6,FALSE)="","",VLOOKUP(A181,'RACI Deliverables'!$C$7:$K$44,6,FALSE))</f>
        <v>#N/A</v>
      </c>
      <c r="I181" s="10" t="e">
        <f>IF(VLOOKUP(A181,'RACI Deliverables'!$C$7:$K$44,7,FALSE)="","",VLOOKUP(A181,'RACI Deliverables'!$C$7:$K$44,7,FALSE))</f>
        <v>#N/A</v>
      </c>
      <c r="J181" s="10" t="e">
        <f>IF(VLOOKUP(A181,'RACI Deliverables'!$C$7:$K$44,8,FALSE)="","",VLOOKUP(A181,'RACI Deliverables'!$C$7:$K$44,8,FALSE))</f>
        <v>#N/A</v>
      </c>
      <c r="K181" s="10" t="e">
        <f>IF(VLOOKUP(A181,'RACI Deliverables'!$C$7:$K$44,9,FALSE)="","",VLOOKUP(A181,'RACI Deliverables'!$C$7:$K$44,9,FALSE))</f>
        <v>#N/A</v>
      </c>
      <c r="L181" s="25" t="e">
        <f>VLOOKUP(A181,'RACI Deliverables'!$C$7:$O$44,11,FALSE)</f>
        <v>#N/A</v>
      </c>
      <c r="M181" s="25" t="e">
        <f>VLOOKUP(A181,'RACI Deliverables'!$C$7:$O$44,12,FALSE)</f>
        <v>#N/A</v>
      </c>
      <c r="N181" t="e">
        <f t="shared" si="1"/>
        <v>#N/A</v>
      </c>
      <c r="O181" s="46" t="e">
        <f>SUMIF(#REF!,'RACI Tasks'!#REF!,#REF!)</f>
        <v>#REF!</v>
      </c>
    </row>
    <row r="182" spans="1:15" x14ac:dyDescent="0.35">
      <c r="A182" t="s">
        <v>330</v>
      </c>
      <c r="B182">
        <v>68.2</v>
      </c>
      <c r="C182" s="44" t="e">
        <f>VLOOKUP(A183,'RACI Deliverables'!$C$7:$D$44,2,FALSE)</f>
        <v>#N/A</v>
      </c>
      <c r="D182" t="s">
        <v>413</v>
      </c>
      <c r="E182" t="s">
        <v>176</v>
      </c>
      <c r="F182" s="10" t="e">
        <f>IF(VLOOKUP(A182,'RACI Deliverables'!$C$7:$K$44,4,FALSE)="","",VLOOKUP(A182,'RACI Deliverables'!$C$7:$K$44,4,FALSE))</f>
        <v>#N/A</v>
      </c>
      <c r="G182" s="10" t="e">
        <f>IF(VLOOKUP(A182,'RACI Deliverables'!$C$7:$K$44,5,FALSE)="","",VLOOKUP(A182,'RACI Deliverables'!$C$7:$K$44,5,FALSE))</f>
        <v>#N/A</v>
      </c>
      <c r="H182" s="10" t="e">
        <f>IF(VLOOKUP(A182,'RACI Deliverables'!$C$7:$K$44,6,FALSE)="","",VLOOKUP(A182,'RACI Deliverables'!$C$7:$K$44,6,FALSE))</f>
        <v>#N/A</v>
      </c>
      <c r="I182" s="10" t="e">
        <f>IF(VLOOKUP(A182,'RACI Deliverables'!$C$7:$K$44,7,FALSE)="","",VLOOKUP(A182,'RACI Deliverables'!$C$7:$K$44,7,FALSE))</f>
        <v>#N/A</v>
      </c>
      <c r="J182" s="10" t="e">
        <f>IF(VLOOKUP(A182,'RACI Deliverables'!$C$7:$K$44,8,FALSE)="","",VLOOKUP(A182,'RACI Deliverables'!$C$7:$K$44,8,FALSE))</f>
        <v>#N/A</v>
      </c>
      <c r="K182" s="10" t="e">
        <f>IF(VLOOKUP(A182,'RACI Deliverables'!$C$7:$K$44,9,FALSE)="","",VLOOKUP(A182,'RACI Deliverables'!$C$7:$K$44,9,FALSE))</f>
        <v>#N/A</v>
      </c>
      <c r="L182" s="25" t="e">
        <f>VLOOKUP(A182,'RACI Deliverables'!$C$7:$O$44,11,FALSE)</f>
        <v>#N/A</v>
      </c>
      <c r="M182" s="25" t="e">
        <f>VLOOKUP(A182,'RACI Deliverables'!$C$7:$O$44,12,FALSE)</f>
        <v>#N/A</v>
      </c>
      <c r="N182" t="e">
        <f t="shared" si="1"/>
        <v>#N/A</v>
      </c>
      <c r="O182" s="46" t="e">
        <f>SUMIF(#REF!,'RACI Tasks'!#REF!,#REF!)</f>
        <v>#REF!</v>
      </c>
    </row>
    <row r="183" spans="1:15" ht="29" x14ac:dyDescent="0.35">
      <c r="A183" t="s">
        <v>330</v>
      </c>
      <c r="B183">
        <v>68.3</v>
      </c>
      <c r="C183" s="2" t="e">
        <f>VLOOKUP(A183,'RACI Deliverables'!$C$7:$D$44,2,FALSE)</f>
        <v>#N/A</v>
      </c>
      <c r="D183" s="2" t="s">
        <v>414</v>
      </c>
      <c r="E183" t="s">
        <v>388</v>
      </c>
      <c r="F183" s="10" t="e">
        <f>IF(VLOOKUP(A183,'RACI Deliverables'!$C$7:$K$44,4,FALSE)="","",VLOOKUP(A183,'RACI Deliverables'!$C$7:$K$44,4,FALSE))</f>
        <v>#N/A</v>
      </c>
      <c r="G183" s="10" t="e">
        <f>IF(VLOOKUP(A183,'RACI Deliverables'!$C$7:$K$44,5,FALSE)="","",VLOOKUP(A183,'RACI Deliverables'!$C$7:$K$44,5,FALSE))</f>
        <v>#N/A</v>
      </c>
      <c r="H183" s="10" t="e">
        <f>IF(VLOOKUP(A183,'RACI Deliverables'!$C$7:$K$44,6,FALSE)="","",VLOOKUP(A183,'RACI Deliverables'!$C$7:$K$44,6,FALSE))</f>
        <v>#N/A</v>
      </c>
      <c r="I183" s="10" t="e">
        <f>IF(VLOOKUP(A183,'RACI Deliverables'!$C$7:$K$44,7,FALSE)="","",VLOOKUP(A183,'RACI Deliverables'!$C$7:$K$44,7,FALSE))</f>
        <v>#N/A</v>
      </c>
      <c r="J183" s="10" t="e">
        <f>IF(VLOOKUP(A183,'RACI Deliverables'!$C$7:$K$44,8,FALSE)="","",VLOOKUP(A183,'RACI Deliverables'!$C$7:$K$44,8,FALSE))</f>
        <v>#N/A</v>
      </c>
      <c r="K183" s="10" t="e">
        <f>IF(VLOOKUP(A183,'RACI Deliverables'!$C$7:$K$44,9,FALSE)="","",VLOOKUP(A183,'RACI Deliverables'!$C$7:$K$44,9,FALSE))</f>
        <v>#N/A</v>
      </c>
      <c r="L183" s="25" t="e">
        <f>VLOOKUP(A183,'RACI Deliverables'!$C$7:$O$44,11,FALSE)</f>
        <v>#N/A</v>
      </c>
      <c r="M183" s="25" t="e">
        <f>VLOOKUP(A183,'RACI Deliverables'!$C$7:$O$44,12,FALSE)</f>
        <v>#N/A</v>
      </c>
      <c r="N183" t="e">
        <f t="shared" si="1"/>
        <v>#N/A</v>
      </c>
      <c r="O183" s="46" t="e">
        <f>SUMIF(#REF!,'RACI Tasks'!#REF!,#REF!)</f>
        <v>#REF!</v>
      </c>
    </row>
    <row r="184" spans="1:15" x14ac:dyDescent="0.35">
      <c r="A184" t="s">
        <v>333</v>
      </c>
      <c r="B184">
        <v>79.099999999999994</v>
      </c>
      <c r="C184" s="42" t="e">
        <f>VLOOKUP(A184,'RACI Deliverables'!$C$7:$D$44,2,FALSE)</f>
        <v>#N/A</v>
      </c>
      <c r="D184" t="s">
        <v>415</v>
      </c>
      <c r="E184" t="s">
        <v>184</v>
      </c>
      <c r="F184" s="10" t="e">
        <f>IF(VLOOKUP(A184,'RACI Deliverables'!$C$7:$K$44,4,FALSE)="","",VLOOKUP(A184,'RACI Deliverables'!$C$7:$K$44,4,FALSE))</f>
        <v>#N/A</v>
      </c>
      <c r="G184" s="10" t="e">
        <f>IF(VLOOKUP(A184,'RACI Deliverables'!$C$7:$K$44,5,FALSE)="","",VLOOKUP(A184,'RACI Deliverables'!$C$7:$K$44,5,FALSE))</f>
        <v>#N/A</v>
      </c>
      <c r="H184" s="10" t="e">
        <f>IF(VLOOKUP(A184,'RACI Deliverables'!$C$7:$K$44,6,FALSE)="","",VLOOKUP(A184,'RACI Deliverables'!$C$7:$K$44,6,FALSE))</f>
        <v>#N/A</v>
      </c>
      <c r="I184" s="10" t="e">
        <f>IF(VLOOKUP(A184,'RACI Deliverables'!$C$7:$K$44,7,FALSE)="","",VLOOKUP(A184,'RACI Deliverables'!$C$7:$K$44,7,FALSE))</f>
        <v>#N/A</v>
      </c>
      <c r="J184" s="10" t="e">
        <f>IF(VLOOKUP(A184,'RACI Deliverables'!$C$7:$K$44,8,FALSE)="","",VLOOKUP(A184,'RACI Deliverables'!$C$7:$K$44,8,FALSE))</f>
        <v>#N/A</v>
      </c>
      <c r="K184" s="10" t="e">
        <f>IF(VLOOKUP(A184,'RACI Deliverables'!$C$7:$K$44,9,FALSE)="","",VLOOKUP(A184,'RACI Deliverables'!$C$7:$K$44,9,FALSE))</f>
        <v>#N/A</v>
      </c>
      <c r="L184" s="25" t="e">
        <f>VLOOKUP(A184,'RACI Deliverables'!$C$7:$O$44,11,FALSE)</f>
        <v>#N/A</v>
      </c>
      <c r="M184" s="25" t="e">
        <f>VLOOKUP(A184,'RACI Deliverables'!$C$7:$O$44,12,FALSE)</f>
        <v>#N/A</v>
      </c>
      <c r="N184" t="e">
        <f t="shared" si="1"/>
        <v>#N/A</v>
      </c>
      <c r="O184" s="46" t="e">
        <f>SUMIF(#REF!,'RACI Tasks'!B101,#REF!)</f>
        <v>#REF!</v>
      </c>
    </row>
    <row r="185" spans="1:15" x14ac:dyDescent="0.35">
      <c r="A185" t="s">
        <v>333</v>
      </c>
      <c r="B185">
        <v>79.2</v>
      </c>
      <c r="C185" s="42" t="e">
        <f>VLOOKUP(A185,'RACI Deliverables'!$C$7:$D$44,2,FALSE)</f>
        <v>#N/A</v>
      </c>
      <c r="D185" t="s">
        <v>415</v>
      </c>
      <c r="E185" t="s">
        <v>176</v>
      </c>
      <c r="F185" s="10" t="e">
        <f>IF(VLOOKUP(A185,'RACI Deliverables'!$C$7:$K$44,4,FALSE)="","",VLOOKUP(A185,'RACI Deliverables'!$C$7:$K$44,4,FALSE))</f>
        <v>#N/A</v>
      </c>
      <c r="G185" s="10" t="e">
        <f>IF(VLOOKUP(A185,'RACI Deliverables'!$C$7:$K$44,5,FALSE)="","",VLOOKUP(A185,'RACI Deliverables'!$C$7:$K$44,5,FALSE))</f>
        <v>#N/A</v>
      </c>
      <c r="H185" s="10" t="e">
        <f>IF(VLOOKUP(A185,'RACI Deliverables'!$C$7:$K$44,6,FALSE)="","",VLOOKUP(A185,'RACI Deliverables'!$C$7:$K$44,6,FALSE))</f>
        <v>#N/A</v>
      </c>
      <c r="I185" s="10" t="e">
        <f>IF(VLOOKUP(A185,'RACI Deliverables'!$C$7:$K$44,7,FALSE)="","",VLOOKUP(A185,'RACI Deliverables'!$C$7:$K$44,7,FALSE))</f>
        <v>#N/A</v>
      </c>
      <c r="J185" s="10" t="e">
        <f>IF(VLOOKUP(A185,'RACI Deliverables'!$C$7:$K$44,8,FALSE)="","",VLOOKUP(A185,'RACI Deliverables'!$C$7:$K$44,8,FALSE))</f>
        <v>#N/A</v>
      </c>
      <c r="K185" s="10" t="e">
        <f>IF(VLOOKUP(A185,'RACI Deliverables'!$C$7:$K$44,9,FALSE)="","",VLOOKUP(A185,'RACI Deliverables'!$C$7:$K$44,9,FALSE))</f>
        <v>#N/A</v>
      </c>
      <c r="L185" s="25" t="e">
        <f>VLOOKUP(A185,'RACI Deliverables'!$C$7:$O$44,11,FALSE)</f>
        <v>#N/A</v>
      </c>
      <c r="M185" s="25" t="e">
        <f>VLOOKUP(A185,'RACI Deliverables'!$C$7:$O$44,12,FALSE)</f>
        <v>#N/A</v>
      </c>
      <c r="N185" t="e">
        <f t="shared" ref="N185:N186" si="2">M185-L185</f>
        <v>#N/A</v>
      </c>
      <c r="O185" s="46" t="e">
        <f>SUMIF(#REF!,'RACI Tasks'!B102,#REF!)</f>
        <v>#REF!</v>
      </c>
    </row>
    <row r="186" spans="1:15" x14ac:dyDescent="0.35">
      <c r="A186" t="s">
        <v>333</v>
      </c>
      <c r="B186">
        <v>79.3</v>
      </c>
      <c r="C186" s="2" t="e">
        <f>VLOOKUP(A186,'RACI Deliverables'!$C$7:$D$44,2,FALSE)</f>
        <v>#N/A</v>
      </c>
      <c r="D186" t="s">
        <v>415</v>
      </c>
      <c r="E186" t="s">
        <v>388</v>
      </c>
      <c r="F186" s="10" t="e">
        <f>IF(VLOOKUP(A186,'RACI Deliverables'!$C$7:$K$44,4,FALSE)="","",VLOOKUP(A186,'RACI Deliverables'!$C$7:$K$44,4,FALSE))</f>
        <v>#N/A</v>
      </c>
      <c r="G186" s="10" t="e">
        <f>IF(VLOOKUP(A186,'RACI Deliverables'!$C$7:$K$44,5,FALSE)="","",VLOOKUP(A186,'RACI Deliverables'!$C$7:$K$44,5,FALSE))</f>
        <v>#N/A</v>
      </c>
      <c r="H186" s="10" t="e">
        <f>IF(VLOOKUP(A186,'RACI Deliverables'!$C$7:$K$44,6,FALSE)="","",VLOOKUP(A186,'RACI Deliverables'!$C$7:$K$44,6,FALSE))</f>
        <v>#N/A</v>
      </c>
      <c r="I186" s="10" t="e">
        <f>IF(VLOOKUP(A186,'RACI Deliverables'!$C$7:$K$44,7,FALSE)="","",VLOOKUP(A186,'RACI Deliverables'!$C$7:$K$44,7,FALSE))</f>
        <v>#N/A</v>
      </c>
      <c r="J186" s="10" t="e">
        <f>IF(VLOOKUP(A186,'RACI Deliverables'!$C$7:$K$44,8,FALSE)="","",VLOOKUP(A186,'RACI Deliverables'!$C$7:$K$44,8,FALSE))</f>
        <v>#N/A</v>
      </c>
      <c r="K186" s="10" t="e">
        <f>IF(VLOOKUP(A186,'RACI Deliverables'!$C$7:$K$44,9,FALSE)="","",VLOOKUP(A186,'RACI Deliverables'!$C$7:$K$44,9,FALSE))</f>
        <v>#N/A</v>
      </c>
      <c r="L186" s="25" t="e">
        <f>VLOOKUP(A186,'RACI Deliverables'!$C$7:$O$44,11,FALSE)</f>
        <v>#N/A</v>
      </c>
      <c r="M186" s="25" t="e">
        <f>VLOOKUP(A186,'RACI Deliverables'!$C$7:$O$44,12,FALSE)</f>
        <v>#N/A</v>
      </c>
      <c r="N186" t="e">
        <f t="shared" si="2"/>
        <v>#N/A</v>
      </c>
      <c r="O186" s="46" t="e">
        <f>SUMIF(#REF!,'RACI Tasks'!B103,#REF!)</f>
        <v>#REF!</v>
      </c>
    </row>
    <row r="187" spans="1:15" x14ac:dyDescent="0.35">
      <c r="D187"/>
      <c r="E187"/>
      <c r="F187" s="10"/>
      <c r="G187" s="10"/>
      <c r="H187" s="10"/>
      <c r="I187" s="10"/>
      <c r="J187" s="10"/>
      <c r="K187" s="10"/>
      <c r="L187" s="25"/>
      <c r="M187" s="21"/>
      <c r="N187"/>
    </row>
    <row r="188" spans="1:15" x14ac:dyDescent="0.35">
      <c r="D188"/>
      <c r="E188"/>
      <c r="F188" s="10"/>
      <c r="G188" s="10"/>
      <c r="H188" s="10"/>
      <c r="I188" s="10"/>
      <c r="J188" s="10"/>
      <c r="K188" s="10"/>
      <c r="L188" s="25"/>
      <c r="M188" s="21"/>
      <c r="N188"/>
    </row>
    <row r="189" spans="1:15" x14ac:dyDescent="0.35">
      <c r="D189"/>
      <c r="E189"/>
      <c r="F189" s="10"/>
      <c r="G189" s="10"/>
      <c r="H189" s="10"/>
      <c r="I189" s="10"/>
      <c r="J189" s="10"/>
      <c r="K189" s="10"/>
      <c r="L189" s="25"/>
      <c r="M189" s="21"/>
      <c r="N189"/>
    </row>
    <row r="190" spans="1:15" x14ac:dyDescent="0.35">
      <c r="D190"/>
      <c r="E190"/>
      <c r="F190" s="10"/>
      <c r="G190" s="10"/>
      <c r="H190" s="10"/>
      <c r="I190" s="10"/>
      <c r="J190" s="10"/>
      <c r="K190" s="10"/>
      <c r="L190" s="25"/>
      <c r="M190" s="21"/>
      <c r="N190"/>
    </row>
    <row r="191" spans="1:15" x14ac:dyDescent="0.35">
      <c r="D191"/>
      <c r="E191"/>
      <c r="F191" s="10"/>
      <c r="G191" s="10"/>
      <c r="H191" s="10"/>
      <c r="I191" s="10"/>
      <c r="J191" s="10"/>
      <c r="K191" s="10"/>
      <c r="L191" s="25"/>
      <c r="M191" s="21"/>
      <c r="N191"/>
    </row>
    <row r="192" spans="1:15" x14ac:dyDescent="0.35">
      <c r="D192"/>
      <c r="E192"/>
      <c r="F192" s="10"/>
      <c r="G192" s="10"/>
      <c r="H192" s="10"/>
      <c r="I192" s="10"/>
      <c r="J192" s="10"/>
      <c r="K192" s="10"/>
      <c r="L192" s="25"/>
      <c r="M192" s="21"/>
      <c r="N192"/>
    </row>
    <row r="197" spans="6:21" x14ac:dyDescent="0.35">
      <c r="H197" s="22"/>
      <c r="I197" s="22"/>
      <c r="J197" s="4"/>
      <c r="K197" s="4"/>
      <c r="L197"/>
      <c r="M197"/>
      <c r="N197"/>
      <c r="O197"/>
    </row>
    <row r="198" spans="6:21" ht="29" x14ac:dyDescent="0.35">
      <c r="I198" s="24" t="str">
        <f t="shared" ref="I198:N198" si="3">LEFT(F5,8)</f>
        <v>MayurKum</v>
      </c>
      <c r="J198" s="20" t="str">
        <f t="shared" si="3"/>
        <v xml:space="preserve">Prajwal </v>
      </c>
      <c r="K198" s="20" t="str">
        <f t="shared" si="3"/>
        <v>Anusha A</v>
      </c>
      <c r="L198" s="20" t="str">
        <f t="shared" si="3"/>
        <v>Jigeesha</v>
      </c>
      <c r="M198" s="20" t="str">
        <f t="shared" si="3"/>
        <v>Cathleen</v>
      </c>
      <c r="N198" s="20" t="str">
        <f t="shared" si="3"/>
        <v>Chaitany</v>
      </c>
      <c r="U198" s="4"/>
    </row>
    <row r="199" spans="6:21" x14ac:dyDescent="0.35">
      <c r="G199" s="13" t="s">
        <v>236</v>
      </c>
      <c r="H199" s="13" t="s">
        <v>93</v>
      </c>
      <c r="I199">
        <f t="shared" ref="I199:N202" si="4">COUNTIF(F$8:F$186,$H199)</f>
        <v>15</v>
      </c>
      <c r="J199">
        <f t="shared" si="4"/>
        <v>22</v>
      </c>
      <c r="K199">
        <f t="shared" si="4"/>
        <v>25</v>
      </c>
      <c r="L199">
        <f t="shared" si="4"/>
        <v>19</v>
      </c>
      <c r="M199">
        <f t="shared" si="4"/>
        <v>20</v>
      </c>
      <c r="N199">
        <f t="shared" si="4"/>
        <v>19</v>
      </c>
      <c r="U199" s="4"/>
    </row>
    <row r="200" spans="6:21" x14ac:dyDescent="0.35">
      <c r="H200" s="13" t="s">
        <v>91</v>
      </c>
      <c r="I200">
        <f t="shared" si="4"/>
        <v>14</v>
      </c>
      <c r="J200">
        <f t="shared" si="4"/>
        <v>11</v>
      </c>
      <c r="K200">
        <f t="shared" si="4"/>
        <v>18</v>
      </c>
      <c r="L200">
        <f t="shared" si="4"/>
        <v>10</v>
      </c>
      <c r="M200">
        <f t="shared" si="4"/>
        <v>19</v>
      </c>
      <c r="N200">
        <f t="shared" si="4"/>
        <v>13</v>
      </c>
      <c r="U200" s="4"/>
    </row>
    <row r="201" spans="6:21" x14ac:dyDescent="0.35">
      <c r="G201" s="20"/>
      <c r="H201" s="20" t="s">
        <v>96</v>
      </c>
      <c r="I201">
        <f t="shared" si="4"/>
        <v>0</v>
      </c>
      <c r="J201">
        <f t="shared" si="4"/>
        <v>0</v>
      </c>
      <c r="K201">
        <f t="shared" si="4"/>
        <v>0</v>
      </c>
      <c r="L201">
        <f t="shared" si="4"/>
        <v>0</v>
      </c>
      <c r="M201">
        <f t="shared" si="4"/>
        <v>0</v>
      </c>
      <c r="N201">
        <f t="shared" si="4"/>
        <v>0</v>
      </c>
      <c r="U201" s="4"/>
    </row>
    <row r="202" spans="6:21" x14ac:dyDescent="0.35">
      <c r="G202" s="20"/>
      <c r="H202" s="20" t="s">
        <v>108</v>
      </c>
      <c r="I202">
        <f t="shared" si="4"/>
        <v>0</v>
      </c>
      <c r="J202">
        <f t="shared" si="4"/>
        <v>0</v>
      </c>
      <c r="K202">
        <f t="shared" si="4"/>
        <v>0</v>
      </c>
      <c r="L202">
        <f t="shared" si="4"/>
        <v>0</v>
      </c>
      <c r="M202">
        <f t="shared" si="4"/>
        <v>0</v>
      </c>
      <c r="N202">
        <f t="shared" si="4"/>
        <v>0</v>
      </c>
      <c r="U202" s="4"/>
    </row>
    <row r="203" spans="6:21" x14ac:dyDescent="0.35">
      <c r="F203" s="20"/>
      <c r="G203" s="20"/>
      <c r="H203" s="21"/>
      <c r="I203" s="21"/>
      <c r="J203"/>
      <c r="K203"/>
      <c r="L203"/>
      <c r="M203"/>
      <c r="N203" s="4"/>
      <c r="U203" s="4"/>
    </row>
    <row r="204" spans="6:21" ht="29" x14ac:dyDescent="0.35">
      <c r="F204" s="20"/>
      <c r="G204" s="20"/>
      <c r="H204" s="22"/>
      <c r="I204" s="24" t="str">
        <f>I198</f>
        <v>MayurKum</v>
      </c>
      <c r="J204" s="20" t="str">
        <f>J198</f>
        <v xml:space="preserve">Prajwal </v>
      </c>
      <c r="K204" s="20" t="str">
        <f t="shared" ref="K204:M204" si="5">K198</f>
        <v>Anusha A</v>
      </c>
      <c r="L204" s="20" t="str">
        <f t="shared" si="5"/>
        <v>Jigeesha</v>
      </c>
      <c r="M204" s="20" t="str">
        <f t="shared" si="5"/>
        <v>Cathleen</v>
      </c>
      <c r="N204" s="20" t="str">
        <f>N198</f>
        <v>Chaitany</v>
      </c>
      <c r="U204" s="4"/>
    </row>
    <row r="205" spans="6:21" x14ac:dyDescent="0.35">
      <c r="F205" s="20"/>
      <c r="G205" s="20"/>
      <c r="H205" s="21"/>
      <c r="I205" s="21"/>
      <c r="J205"/>
      <c r="K205"/>
      <c r="L205"/>
      <c r="M205"/>
      <c r="N205"/>
      <c r="U205" s="4"/>
    </row>
    <row r="206" spans="6:21" x14ac:dyDescent="0.35">
      <c r="I206" s="20"/>
      <c r="J206" s="20"/>
      <c r="K206" s="20"/>
      <c r="L206" s="20"/>
      <c r="M206" s="21"/>
      <c r="N206" s="21"/>
      <c r="O206"/>
      <c r="P206"/>
      <c r="T206" s="4"/>
      <c r="U206" s="4"/>
    </row>
    <row r="207" spans="6:21" x14ac:dyDescent="0.35">
      <c r="I207" s="20"/>
      <c r="J207" s="20"/>
      <c r="K207" s="20"/>
      <c r="L207" s="20"/>
      <c r="M207" s="21"/>
      <c r="N207" s="21"/>
      <c r="O207"/>
      <c r="P207"/>
      <c r="S207" s="4"/>
      <c r="T207" s="4"/>
      <c r="U207" s="4"/>
    </row>
    <row r="208" spans="6:21" x14ac:dyDescent="0.35">
      <c r="I208" s="20"/>
      <c r="J208" s="20"/>
      <c r="K208" s="20"/>
      <c r="L208" s="20"/>
      <c r="M208" s="21"/>
      <c r="N208" s="21"/>
      <c r="O208"/>
      <c r="P208"/>
      <c r="S208" s="4"/>
      <c r="T208" s="4"/>
      <c r="U208" s="4"/>
    </row>
  </sheetData>
  <autoFilter ref="A6:U52" xr:uid="{1E738FF4-74B9-412C-8907-480AE5DF9B5C}">
    <filterColumn colId="16" showButton="0"/>
    <filterColumn colId="17" showButton="0"/>
    <filterColumn colId="18" showButton="0"/>
    <filterColumn colId="19" showButton="0"/>
  </autoFilter>
  <mergeCells count="2">
    <mergeCell ref="A5:C5"/>
    <mergeCell ref="T7:X7"/>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 C o l u m n s \ P l a n < / K e y > < / D i a g r a m O b j e c t K e y > < D i a g r a m O b j e c t K e y > < K e y > C o l u m n s \ ( h r s ) < / K e y > < / D i a g r a m O b j e c t K e y > < D i a g r a m O b j e c t K e y > < K e y > C o l u m n s \ A c t u a l < / K e y > < / D i a g r a m O b j e c t K e y > < D i a g r a m O b j e c t K e y > < K e y > C o l u m n s \ C o l u m n 5 < / K e y > < / D i a g r a m O b j e c t K e y > < D i a g r a m O b j e c t K e y > < K e y > C o l u m n s \ ( h r s ) 6 < / K e y > < / D i a g r a m O b j e c t K e y > < D i a g r a m O b j e c t K e y > < K e y > C o l u m n s \ C o l u m n 7 < / K e y > < / D i a g r a m O b j e c t K e y > < D i a g r a m O b j e c t K e y > < K e y > C o l u m n s \ C o l u m n 8 < / 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 C o l u m n s \ P l a n < / K e y > < / a : K e y > < a : V a l u e   i : t y p e = " M e a s u r e G r i d N o d e V i e w S t a t e " > < C o l u m n > 4 < / C o l u m n > < L a y e d O u t > t r u e < / L a y e d O u t > < / a : V a l u e > < / a : K e y V a l u e O f D i a g r a m O b j e c t K e y a n y T y p e z b w N T n L X > < a : K e y V a l u e O f D i a g r a m O b j e c t K e y a n y T y p e z b w N T n L X > < a : K e y > < K e y > C o l u m n s \ ( h r s ) < / K e y > < / a : K e y > < a : V a l u e   i : t y p e = " M e a s u r e G r i d N o d e V i e w S t a t e " > < C o l u m n > 5 < / C o l u m n > < L a y e d O u t > t r u e < / L a y e d O u t > < / a : V a l u e > < / a : K e y V a l u e O f D i a g r a m O b j e c t K e y a n y T y p e z b w N T n L X > < a : K e y V a l u e O f D i a g r a m O b j e c t K e y a n y T y p e z b w N T n L X > < a : K e y > < K e y > C o l u m n s \ A c t u a l < / 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 C o l u m n s \ ( h r s ) 6 < / K e y > < / a : K e y > < a : V a l u e   i : t y p e = " M e a s u r e G r i d N o d e V i e w S t a t e " > < C o l u m n > 8 < / C o l u m n > < L a y e d O u t > t r u e < / L a y e d O u t > < / a : V a l u e > < / a : K e y V a l u e O f D i a g r a m O b j e c t K e y a n y T y p e z b w N T n L X > < a : K e y V a l u e O f D i a g r a m O b j e c t K e y a n y T y p e z b w N T n L X > < a : K e y > < K e y > C o l u m n s \ C o l u m n 7 < / K e y > < / a : K e y > < a : V a l u e   i : t y p e = " M e a s u r e G r i d N o d e V i e w S t a t e " > < C o l u m n > 9 < / C o l u m n > < L a y e d O u t > t r u e < / L a y e d O u t > < / a : V a l u e > < / a : K e y V a l u e O f D i a g r a m O b j e c t K e y a n y T y p e z b w N T n L X > < a : K e y V a l u e O f D i a g r a m O b j e c t K e y a n y T y p e z b w N T n L X > < a : K e y > < K e y > C o l u m n s \ C o l u m n 8 < / K e y > < / a : K e y > < a : V a l u e   i : t y p e = " M e a s u r e G r i d N o d e V i e w S t a t e " > < C o l u m n > 1 0 < / C o l u m n > < L a y e d O u t > t r u e < / L a y e d O u t > < / a : V a l u 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C l i e n t W i n d o w X M L " > < C u s t o m C o n t e n t > < ! [ C D A T A [ T a b l e 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 C o l u m n s \ P l a n < / K e y > < / a : K e y > < a : V a l u e   i : t y p e = " T a b l e W i d g e t B a s e V i e w S t a t e " / > < / a : K e y V a l u e O f D i a g r a m O b j e c t K e y a n y T y p e z b w N T n L X > < a : K e y V a l u e O f D i a g r a m O b j e c t K e y a n y T y p e z b w N T n L X > < a : K e y > < K e y > C o l u m n s \ ( h r s ) < / K e y > < / a : K e y > < a : V a l u e   i : t y p e = " T a b l e W i d g e t B a s e V i e w S t a t e " / > < / a : K e y V a l u e O f D i a g r a m O b j e c t K e y a n y T y p e z b w N T n L X > < a : K e y V a l u e O f D i a g r a m O b j e c t K e y a n y T y p e z b w N T n L X > < a : K e y > < K e y > C o l u m n s \ A c t u a l < / 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 C o l u m n s \ ( h r s ) 6 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 2 0 2 2 - 0 1 - 2 7 T 2 3 : 1 4 : 5 8 . 3 4 1 1 0 2 2 - 0 5 : 0 0 < / L a s t P r o c e s s e d T i m e > < / D a t a M o d e l i n g S a n d b o x . S e r i a l i z e d S a n d b o x E r r o r C a c h e > ] ] > < / 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8"?>
<p:properties xmlns:p="http://schemas.microsoft.com/office/2006/metadata/properties" xmlns:xsi="http://www.w3.org/2001/XMLSchema-instance" xmlns:pc="http://schemas.microsoft.com/office/infopath/2007/PartnerControls">
  <documentManagement/>
</p:properties>
</file>

<file path=customXml/item19.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5 . 4 0 6 ] ] > < / 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O r d e r " > < C u s t o m C o n t e n t > < ! [ C D A T A [ T a b l e 1 ] ] > < / C u s t o m C o n t e n t > < / G e m i n i > 
</file>

<file path=customXml/item5.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 9 1 < / i n t > < / v a l u e > < / i t e m > < i t e m > < k e y > < s t r i n g > C o l u m n 2 < / s t r i n g > < / k e y > < v a l u e > < i n t > 9 1 < / i n t > < / v a l u e > < / i t e m > < i t e m > < k e y > < s t r i n g > C o l u m n 3 < / s t r i n g > < / k e y > < v a l u e > < i n t > 9 1 < / i n t > < / v a l u e > < / i t e m > < i t e m > < k e y > < s t r i n g > C o l u m n 4 < / s t r i n g > < / k e y > < v a l u e > < i n t > 9 1 < / i n t > < / v a l u e > < / i t e m > < i t e m > < k e y > < s t r i n g > P l a n < / s t r i n g > < / k e y > < v a l u e > < i n t > 6 3 < / i n t > < / v a l u e > < / i t e m > < i t e m > < k e y > < s t r i n g > ( h r s ) < / s t r i n g > < / k e y > < v a l u e > < i n t > 6 5 < / i n t > < / v a l u e > < / i t e m > < i t e m > < k e y > < s t r i n g > A c t u a l < / s t r i n g > < / k e y > < v a l u e > < i n t > 7 5 < / i n t > < / v a l u e > < / i t e m > < i t e m > < k e y > < s t r i n g > C o l u m n 5 < / s t r i n g > < / k e y > < v a l u e > < i n t > 9 1 < / i n t > < / v a l u e > < / i t e m > < i t e m > < k e y > < s t r i n g > ( h r s ) 6 < / s t r i n g > < / k e y > < v a l u e > < i n t > 7 2 < / i n t > < / v a l u e > < / i t e m > < i t e m > < k e y > < s t r i n g > C o l u m n 7 < / s t r i n g > < / k e y > < v a l u e > < i n t > 9 1 < / i n t > < / v a l u e > < / i t e m > < i t e m > < k e y > < s t r i n g > C o l u m n 8 < / s t r i n g > < / k e y > < v a l u e > < i n t > 9 1 < / i n t > < / v a l u e > < / i t e m > < / C o l u m n W i d t h s > < C o l u m n D i s p l a y I n d e x > < i t e m > < k e y > < s t r i n g > C o l u m n 1 < / s t r i n g > < / k e y > < v a l u e > < i n t > 0 < / i n t > < / v a l u e > < / i t e m > < i t e m > < k e y > < s t r i n g > C o l u m n 2 < / s t r i n g > < / k e y > < v a l u e > < i n t > 1 < / i n t > < / v a l u e > < / i t e m > < i t e m > < k e y > < s t r i n g > C o l u m n 3 < / s t r i n g > < / k e y > < v a l u e > < i n t > 2 < / i n t > < / v a l u e > < / i t e m > < i t e m > < k e y > < s t r i n g > C o l u m n 4 < / s t r i n g > < / k e y > < v a l u e > < i n t > 3 < / i n t > < / v a l u e > < / i t e m > < i t e m > < k e y > < s t r i n g > P l a n < / s t r i n g > < / k e y > < v a l u e > < i n t > 4 < / i n t > < / v a l u e > < / i t e m > < i t e m > < k e y > < s t r i n g > ( h r s ) < / s t r i n g > < / k e y > < v a l u e > < i n t > 5 < / i n t > < / v a l u e > < / i t e m > < i t e m > < k e y > < s t r i n g > A c t u a l < / s t r i n g > < / k e y > < v a l u e > < i n t > 6 < / i n t > < / v a l u e > < / i t e m > < i t e m > < k e y > < s t r i n g > C o l u m n 5 < / s t r i n g > < / k e y > < v a l u e > < i n t > 7 < / i n t > < / v a l u e > < / i t e m > < i t e m > < k e y > < s t r i n g > ( h r s ) 6 < / s t r i n g > < / k e y > < v a l u e > < i n t > 8 < / i n t > < / v a l u e > < / i t e m > < i t e m > < k e y > < s t r i n g > C o l u m n 7 < / s t r i n g > < / k e y > < v a l u e > < i n t > 9 < / i n t > < / v a l u e > < / i t e m > < i t e m > < k e y > < s t r i n g > C o l u m n 8 < / 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I s S a n d b o x E m b e d d e d " > < C u s t o m C o n t e n t > < ! [ C D A T A [ y e s ] ] > < / C u s t o m C o n t e n t > < / G e m i n i > 
</file>

<file path=customXml/item8.xml><?xml version="1.0" encoding="utf-8"?>
<ct:contentTypeSchema xmlns:ct="http://schemas.microsoft.com/office/2006/metadata/contentType" xmlns:ma="http://schemas.microsoft.com/office/2006/metadata/properties/metaAttributes" ct:_="" ma:_="" ma:contentTypeName="Document" ma:contentTypeID="0x0101000C8D0FE9831F2844BF674F866E2DC3D6" ma:contentTypeVersion="2" ma:contentTypeDescription="Create a new document." ma:contentTypeScope="" ma:versionID="1bd72696de4cdf0fd08b08233942a57d">
  <xsd:schema xmlns:xsd="http://www.w3.org/2001/XMLSchema" xmlns:xs="http://www.w3.org/2001/XMLSchema" xmlns:p="http://schemas.microsoft.com/office/2006/metadata/properties" xmlns:ns2="845aca13-3aaa-42bc-9ff9-889fa8bbf67e" targetNamespace="http://schemas.microsoft.com/office/2006/metadata/properties" ma:root="true" ma:fieldsID="2092aef82cb1e6af865f6f1de0131d3a" ns2:_="">
    <xsd:import namespace="845aca13-3aaa-42bc-9ff9-889fa8bbf6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5aca13-3aaa-42bc-9ff9-889fa8bbf6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84B850E-484C-46F8-8C2A-4585B1167E61}">
  <ds:schemaRefs>
    <ds:schemaRef ds:uri="http://gemini/pivotcustomization/Diagrams"/>
  </ds:schemaRefs>
</ds:datastoreItem>
</file>

<file path=customXml/itemProps10.xml><?xml version="1.0" encoding="utf-8"?>
<ds:datastoreItem xmlns:ds="http://schemas.openxmlformats.org/officeDocument/2006/customXml" ds:itemID="{8A8283FF-F420-438A-9A1E-15DDE5CF980F}">
  <ds:schemaRefs>
    <ds:schemaRef ds:uri="http://gemini/pivotcustomization/ManualCalcMode"/>
  </ds:schemaRefs>
</ds:datastoreItem>
</file>

<file path=customXml/itemProps11.xml><?xml version="1.0" encoding="utf-8"?>
<ds:datastoreItem xmlns:ds="http://schemas.openxmlformats.org/officeDocument/2006/customXml" ds:itemID="{A9EF5BE6-5F93-46F5-B52C-79329688DF72}">
  <ds:schemaRefs>
    <ds:schemaRef ds:uri="http://gemini/pivotcustomization/ShowImplicitMeasures"/>
  </ds:schemaRefs>
</ds:datastoreItem>
</file>

<file path=customXml/itemProps12.xml><?xml version="1.0" encoding="utf-8"?>
<ds:datastoreItem xmlns:ds="http://schemas.openxmlformats.org/officeDocument/2006/customXml" ds:itemID="{F4594AC8-9FAE-430C-BAC8-39AA53872576}">
  <ds:schemaRefs>
    <ds:schemaRef ds:uri="http://gemini/pivotcustomization/ClientWindowXML"/>
  </ds:schemaRefs>
</ds:datastoreItem>
</file>

<file path=customXml/itemProps13.xml><?xml version="1.0" encoding="utf-8"?>
<ds:datastoreItem xmlns:ds="http://schemas.openxmlformats.org/officeDocument/2006/customXml" ds:itemID="{DFC05E7C-4954-4D6A-ACDB-AE161B7E8576}">
  <ds:schemaRefs>
    <ds:schemaRef ds:uri="http://gemini/pivotcustomization/TableWidget"/>
  </ds:schemaRefs>
</ds:datastoreItem>
</file>

<file path=customXml/itemProps14.xml><?xml version="1.0" encoding="utf-8"?>
<ds:datastoreItem xmlns:ds="http://schemas.openxmlformats.org/officeDocument/2006/customXml" ds:itemID="{EC866AC9-6B3B-41D6-B30A-BFE9AC40672F}">
  <ds:schemaRefs>
    <ds:schemaRef ds:uri="http://schemas.microsoft.com/sharepoint/v3/contenttype/forms"/>
  </ds:schemaRefs>
</ds:datastoreItem>
</file>

<file path=customXml/itemProps15.xml><?xml version="1.0" encoding="utf-8"?>
<ds:datastoreItem xmlns:ds="http://schemas.openxmlformats.org/officeDocument/2006/customXml" ds:itemID="{89E87F63-2D8B-4006-AB40-18A3D9CFCE0F}">
  <ds:schemaRefs>
    <ds:schemaRef ds:uri="http://gemini/pivotcustomization/ErrorCache"/>
  </ds:schemaRefs>
</ds:datastoreItem>
</file>

<file path=customXml/itemProps16.xml><?xml version="1.0" encoding="utf-8"?>
<ds:datastoreItem xmlns:ds="http://schemas.openxmlformats.org/officeDocument/2006/customXml" ds:itemID="{772BFDF4-4F31-4049-BCF0-F15F55F2696C}">
  <ds:schemaRefs>
    <ds:schemaRef ds:uri="http://gemini/pivotcustomization/ShowHidden"/>
  </ds:schemaRefs>
</ds:datastoreItem>
</file>

<file path=customXml/itemProps17.xml><?xml version="1.0" encoding="utf-8"?>
<ds:datastoreItem xmlns:ds="http://schemas.openxmlformats.org/officeDocument/2006/customXml" ds:itemID="{736F210E-A099-4B1B-AABA-DDF891A8F571}">
  <ds:schemaRefs>
    <ds:schemaRef ds:uri="http://gemini/pivotcustomization/LinkedTableUpdateMode"/>
  </ds:schemaRefs>
</ds:datastoreItem>
</file>

<file path=customXml/itemProps18.xml><?xml version="1.0" encoding="utf-8"?>
<ds:datastoreItem xmlns:ds="http://schemas.openxmlformats.org/officeDocument/2006/customXml" ds:itemID="{F16C152A-90E9-4DB6-A683-384522FEF585}">
  <ds:schemaRefs>
    <ds:schemaRef ds:uri="http://schemas.microsoft.com/office/2006/metadata/properties"/>
    <ds:schemaRef ds:uri="http://schemas.microsoft.com/office/infopath/2007/PartnerControls"/>
  </ds:schemaRefs>
</ds:datastoreItem>
</file>

<file path=customXml/itemProps19.xml><?xml version="1.0" encoding="utf-8"?>
<ds:datastoreItem xmlns:ds="http://schemas.openxmlformats.org/officeDocument/2006/customXml" ds:itemID="{9E1974E3-E89C-4158-A18A-275594263E0B}">
  <ds:schemaRefs>
    <ds:schemaRef ds:uri="http://gemini/pivotcustomization/RelationshipAutoDetectionEnabled"/>
  </ds:schemaRefs>
</ds:datastoreItem>
</file>

<file path=customXml/itemProps2.xml><?xml version="1.0" encoding="utf-8"?>
<ds:datastoreItem xmlns:ds="http://schemas.openxmlformats.org/officeDocument/2006/customXml" ds:itemID="{0B16A5BF-176A-4537-8863-9239CD0BA614}">
  <ds:schemaRefs>
    <ds:schemaRef ds:uri="http://gemini/pivotcustomization/PowerPivotVersion"/>
  </ds:schemaRefs>
</ds:datastoreItem>
</file>

<file path=customXml/itemProps3.xml><?xml version="1.0" encoding="utf-8"?>
<ds:datastoreItem xmlns:ds="http://schemas.openxmlformats.org/officeDocument/2006/customXml" ds:itemID="{833C245E-ADB8-456A-A68A-B1353C55E8BC}">
  <ds:schemaRefs>
    <ds:schemaRef ds:uri="http://gemini/pivotcustomization/MeasureGridState"/>
  </ds:schemaRefs>
</ds:datastoreItem>
</file>

<file path=customXml/itemProps4.xml><?xml version="1.0" encoding="utf-8"?>
<ds:datastoreItem xmlns:ds="http://schemas.openxmlformats.org/officeDocument/2006/customXml" ds:itemID="{AD2DA1A8-325B-486B-A6D5-925F24B0C8BE}">
  <ds:schemaRefs>
    <ds:schemaRef ds:uri="http://gemini/pivotcustomization/TableOrder"/>
  </ds:schemaRefs>
</ds:datastoreItem>
</file>

<file path=customXml/itemProps5.xml><?xml version="1.0" encoding="utf-8"?>
<ds:datastoreItem xmlns:ds="http://schemas.openxmlformats.org/officeDocument/2006/customXml" ds:itemID="{ECA42C7E-D83F-4D24-8323-61AD68BC403A}">
  <ds:schemaRefs>
    <ds:schemaRef ds:uri="http://gemini/pivotcustomization/TableXML_Table1"/>
  </ds:schemaRefs>
</ds:datastoreItem>
</file>

<file path=customXml/itemProps6.xml><?xml version="1.0" encoding="utf-8"?>
<ds:datastoreItem xmlns:ds="http://schemas.openxmlformats.org/officeDocument/2006/customXml" ds:itemID="{7162C92F-D5C1-415F-AE6D-0D0CCA6E02E3}">
  <ds:schemaRefs>
    <ds:schemaRef ds:uri="http://gemini/pivotcustomization/FormulaBarState"/>
  </ds:schemaRefs>
</ds:datastoreItem>
</file>

<file path=customXml/itemProps7.xml><?xml version="1.0" encoding="utf-8"?>
<ds:datastoreItem xmlns:ds="http://schemas.openxmlformats.org/officeDocument/2006/customXml" ds:itemID="{4A9B606D-F913-49D5-96FC-8C8825288FE6}">
  <ds:schemaRefs>
    <ds:schemaRef ds:uri="http://gemini/pivotcustomization/IsSandboxEmbedded"/>
  </ds:schemaRefs>
</ds:datastoreItem>
</file>

<file path=customXml/itemProps8.xml><?xml version="1.0" encoding="utf-8"?>
<ds:datastoreItem xmlns:ds="http://schemas.openxmlformats.org/officeDocument/2006/customXml" ds:itemID="{0EE716C3-FEE2-408C-A3DB-EE8A88DC62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5aca13-3aaa-42bc-9ff9-889fa8bbf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9.xml><?xml version="1.0" encoding="utf-8"?>
<ds:datastoreItem xmlns:ds="http://schemas.openxmlformats.org/officeDocument/2006/customXml" ds:itemID="{2D1610C9-676B-4714-9A33-9A123E80A152}">
  <ds:schemaRefs>
    <ds:schemaRef ds:uri="http://gemini/pivotcustomization/SandboxNonEmpt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ReadMeFirst</vt:lpstr>
      <vt:lpstr>RACI Deliverables</vt:lpstr>
      <vt:lpstr>RACI Tasks</vt:lpstr>
      <vt:lpstr>Gantt sheet</vt:lpstr>
      <vt:lpstr>Dlvrbls Day 5-1</vt:lpstr>
      <vt:lpstr>Tasks Day 5-1</vt:lpstr>
    </vt:vector>
  </TitlesOfParts>
  <Manager/>
  <Company>Conestoga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Authorized User</dc:creator>
  <cp:keywords/>
  <dc:description/>
  <cp:lastModifiedBy>Cathleen</cp:lastModifiedBy>
  <cp:revision/>
  <dcterms:created xsi:type="dcterms:W3CDTF">2017-02-24T16:47:46Z</dcterms:created>
  <dcterms:modified xsi:type="dcterms:W3CDTF">2022-04-04T01:18:10Z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4c66d903-dda6-4240-a37b-f679b1445e5c</vt:lpwstr>
  </property>
  <property fmtid="{D5CDD505-2E9C-101B-9397-08002B2CF9AE}" pid="3" name="ContentTypeId">
    <vt:lpwstr>0x0101000C8D0FE9831F2844BF674F866E2DC3D6</vt:lpwstr>
  </property>
</Properties>
</file>