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9"/>
  <workbookPr/>
  <mc:AlternateContent xmlns:mc="http://schemas.openxmlformats.org/markup-compatibility/2006">
    <mc:Choice Requires="x15">
      <x15ac:absPath xmlns:x15ac="http://schemas.microsoft.com/office/spreadsheetml/2010/11/ac" url="https://stuconestogacon-my.sharepoint.com/personal/pnayak6820_conestogac_on_ca/Documents/Integrated Case Study/Project1/RACI/"/>
    </mc:Choice>
  </mc:AlternateContent>
  <xr:revisionPtr revIDLastSave="3938" documentId="13_ncr:1_{A1C04DA1-3DF0-4A95-BF56-8083A65C6B4A}" xr6:coauthVersionLast="47" xr6:coauthVersionMax="47" xr10:uidLastSave="{E85D076D-F7BC-418C-96D3-D0B5599C3D37}"/>
  <bookViews>
    <workbookView xWindow="-120" yWindow="-120" windowWidth="20730" windowHeight="11160" firstSheet="2" activeTab="9" xr2:uid="{00000000-000D-0000-FFFF-FFFF00000000}"/>
  </bookViews>
  <sheets>
    <sheet name="ReadMeFirst" sheetId="7" r:id="rId1"/>
    <sheet name="RACI Deliverables" sheetId="2" r:id="rId2"/>
    <sheet name="RACI Tasks" sheetId="8" r:id="rId3"/>
    <sheet name="Gantt sheet" sheetId="17" r:id="rId4"/>
    <sheet name="Dlvrbls Day 5-1" sheetId="12" r:id="rId5"/>
    <sheet name="Tasks Day 5-1" sheetId="13" r:id="rId6"/>
    <sheet name="Dlvrbls Day 6-1" sheetId="23" r:id="rId7"/>
    <sheet name="Tasks Day 6-1" sheetId="24" r:id="rId8"/>
    <sheet name="Total Efforts" sheetId="3" r:id="rId9"/>
    <sheet name="PRAJWAL" sheetId="4" r:id="rId10"/>
    <sheet name="MAYUR" sheetId="18" r:id="rId11"/>
    <sheet name="ANUSHA" sheetId="19" r:id="rId12"/>
    <sheet name="JIGEESHA" sheetId="21" r:id="rId13"/>
    <sheet name="CATHLEEN" sheetId="20" r:id="rId14"/>
    <sheet name="CHAITANYA" sheetId="22" r:id="rId15"/>
  </sheets>
  <definedNames>
    <definedName name="_xlnm._FilterDatabase" localSheetId="6" hidden="1">'Dlvrbls Day 6-1'!$A$6:$R$6</definedName>
    <definedName name="_xlnm._FilterDatabase" localSheetId="1" hidden="1">'RACI Deliverables'!$A$6:$R$6</definedName>
    <definedName name="_xlnm._FilterDatabase" localSheetId="7" hidden="1">'Tasks Day 6-1'!$A$7:$AA$7</definedName>
    <definedName name="_xlnm._FilterDatabase" localSheetId="5" hidden="1">'Tasks Day 5-1'!$A$6:$U$52</definedName>
    <definedName name="_xlnm._FilterDatabase" localSheetId="2" hidden="1">'RACI Tasks'!$A$7:$AA$228</definedName>
    <definedName name="_xlcn.WorksheetConnection_W22_INFO8440_TeamG_RACI_GanttChart.xlsxTable11" hidden="1">Table1[]</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W22_INFO8440_TeamG_RACI_GanttChar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66" i="24" l="1"/>
  <c r="N172" i="24" s="1"/>
  <c r="M166" i="24"/>
  <c r="M172" i="24" s="1"/>
  <c r="L166" i="24"/>
  <c r="L172" i="24" s="1"/>
  <c r="K166" i="24"/>
  <c r="K172" i="24" s="1"/>
  <c r="J166" i="24"/>
  <c r="J172" i="24" s="1"/>
  <c r="I166" i="24"/>
  <c r="I172" i="24" s="1"/>
  <c r="O154" i="24"/>
  <c r="M154" i="24"/>
  <c r="L154" i="24"/>
  <c r="K154" i="24"/>
  <c r="J154" i="24"/>
  <c r="I154" i="24"/>
  <c r="H154" i="24"/>
  <c r="G154" i="24"/>
  <c r="F154" i="24"/>
  <c r="C154" i="24"/>
  <c r="O153" i="24"/>
  <c r="M153" i="24"/>
  <c r="L153" i="24"/>
  <c r="K153" i="24"/>
  <c r="J153" i="24"/>
  <c r="I153" i="24"/>
  <c r="H153" i="24"/>
  <c r="G153" i="24"/>
  <c r="F153" i="24"/>
  <c r="C153" i="24"/>
  <c r="O152" i="24"/>
  <c r="M152" i="24"/>
  <c r="L152" i="24"/>
  <c r="K152" i="24"/>
  <c r="J152" i="24"/>
  <c r="I152" i="24"/>
  <c r="H152" i="24"/>
  <c r="G152" i="24"/>
  <c r="F152" i="24"/>
  <c r="C152" i="24"/>
  <c r="O151" i="24"/>
  <c r="M151" i="24"/>
  <c r="L151" i="24"/>
  <c r="K151" i="24"/>
  <c r="J151" i="24"/>
  <c r="I151" i="24"/>
  <c r="H151" i="24"/>
  <c r="G151" i="24"/>
  <c r="F151" i="24"/>
  <c r="C151" i="24"/>
  <c r="O150" i="24"/>
  <c r="M150" i="24"/>
  <c r="L150" i="24"/>
  <c r="K150" i="24"/>
  <c r="J150" i="24"/>
  <c r="I150" i="24"/>
  <c r="H150" i="24"/>
  <c r="G150" i="24"/>
  <c r="F150" i="24"/>
  <c r="C150" i="24"/>
  <c r="O149" i="24"/>
  <c r="M149" i="24"/>
  <c r="L149" i="24"/>
  <c r="K149" i="24"/>
  <c r="J149" i="24"/>
  <c r="I149" i="24"/>
  <c r="H149" i="24"/>
  <c r="G149" i="24"/>
  <c r="F149" i="24"/>
  <c r="C149" i="24"/>
  <c r="O148" i="24"/>
  <c r="M148" i="24"/>
  <c r="L148" i="24"/>
  <c r="K148" i="24"/>
  <c r="J148" i="24"/>
  <c r="I148" i="24"/>
  <c r="H148" i="24"/>
  <c r="G148" i="24"/>
  <c r="F148" i="24"/>
  <c r="C148" i="24"/>
  <c r="O147" i="24"/>
  <c r="M147" i="24"/>
  <c r="L147" i="24"/>
  <c r="K147" i="24"/>
  <c r="J147" i="24"/>
  <c r="I147" i="24"/>
  <c r="H147" i="24"/>
  <c r="G147" i="24"/>
  <c r="F147" i="24"/>
  <c r="C147" i="24"/>
  <c r="O146" i="24"/>
  <c r="M146" i="24"/>
  <c r="L146" i="24"/>
  <c r="K146" i="24"/>
  <c r="J146" i="24"/>
  <c r="I146" i="24"/>
  <c r="H146" i="24"/>
  <c r="G146" i="24"/>
  <c r="F146" i="24"/>
  <c r="C146" i="24"/>
  <c r="O145" i="24"/>
  <c r="M145" i="24"/>
  <c r="L145" i="24"/>
  <c r="K145" i="24"/>
  <c r="J145" i="24"/>
  <c r="I145" i="24"/>
  <c r="H145" i="24"/>
  <c r="G145" i="24"/>
  <c r="F145" i="24"/>
  <c r="C145" i="24"/>
  <c r="O144" i="24"/>
  <c r="M144" i="24"/>
  <c r="L144" i="24"/>
  <c r="K144" i="24"/>
  <c r="J144" i="24"/>
  <c r="I144" i="24"/>
  <c r="H144" i="24"/>
  <c r="G144" i="24"/>
  <c r="F144" i="24"/>
  <c r="C144" i="24"/>
  <c r="O143" i="24"/>
  <c r="M143" i="24"/>
  <c r="L143" i="24"/>
  <c r="K143" i="24"/>
  <c r="J143" i="24"/>
  <c r="I143" i="24"/>
  <c r="H143" i="24"/>
  <c r="G143" i="24"/>
  <c r="F143" i="24"/>
  <c r="C143" i="24"/>
  <c r="O142" i="24"/>
  <c r="M142" i="24"/>
  <c r="L142" i="24"/>
  <c r="K142" i="24"/>
  <c r="J142" i="24"/>
  <c r="I142" i="24"/>
  <c r="H142" i="24"/>
  <c r="G142" i="24"/>
  <c r="F142" i="24"/>
  <c r="C142" i="24"/>
  <c r="O141" i="24"/>
  <c r="M141" i="24"/>
  <c r="L141" i="24"/>
  <c r="K141" i="24"/>
  <c r="J141" i="24"/>
  <c r="I141" i="24"/>
  <c r="H141" i="24"/>
  <c r="G141" i="24"/>
  <c r="F141" i="24"/>
  <c r="C141" i="24"/>
  <c r="O140" i="24"/>
  <c r="M140" i="24"/>
  <c r="L140" i="24"/>
  <c r="K140" i="24"/>
  <c r="J140" i="24"/>
  <c r="I140" i="24"/>
  <c r="H140" i="24"/>
  <c r="G140" i="24"/>
  <c r="F140" i="24"/>
  <c r="C140" i="24"/>
  <c r="O139" i="24"/>
  <c r="M139" i="24"/>
  <c r="L139" i="24"/>
  <c r="K139" i="24"/>
  <c r="J139" i="24"/>
  <c r="I139" i="24"/>
  <c r="H139" i="24"/>
  <c r="G139" i="24"/>
  <c r="F139" i="24"/>
  <c r="C139" i="24"/>
  <c r="O138" i="24"/>
  <c r="M138" i="24"/>
  <c r="L138" i="24"/>
  <c r="K138" i="24"/>
  <c r="J138" i="24"/>
  <c r="I138" i="24"/>
  <c r="H138" i="24"/>
  <c r="G138" i="24"/>
  <c r="F138" i="24"/>
  <c r="C138" i="24"/>
  <c r="O137" i="24"/>
  <c r="M137" i="24"/>
  <c r="L137" i="24"/>
  <c r="K137" i="24"/>
  <c r="J137" i="24"/>
  <c r="I137" i="24"/>
  <c r="H137" i="24"/>
  <c r="G137" i="24"/>
  <c r="F137" i="24"/>
  <c r="C137" i="24"/>
  <c r="O136" i="24"/>
  <c r="M136" i="24"/>
  <c r="L136" i="24"/>
  <c r="K136" i="24"/>
  <c r="J136" i="24"/>
  <c r="I136" i="24"/>
  <c r="H136" i="24"/>
  <c r="G136" i="24"/>
  <c r="F136" i="24"/>
  <c r="C136" i="24"/>
  <c r="O135" i="24"/>
  <c r="M135" i="24"/>
  <c r="L135" i="24"/>
  <c r="K135" i="24"/>
  <c r="J135" i="24"/>
  <c r="I135" i="24"/>
  <c r="H135" i="24"/>
  <c r="G135" i="24"/>
  <c r="F135" i="24"/>
  <c r="C135" i="24"/>
  <c r="O134" i="24"/>
  <c r="M134" i="24"/>
  <c r="L134" i="24"/>
  <c r="K134" i="24"/>
  <c r="J134" i="24"/>
  <c r="I134" i="24"/>
  <c r="H134" i="24"/>
  <c r="G134" i="24"/>
  <c r="F134" i="24"/>
  <c r="C134" i="24"/>
  <c r="O133" i="24"/>
  <c r="M133" i="24"/>
  <c r="L133" i="24"/>
  <c r="K133" i="24"/>
  <c r="J133" i="24"/>
  <c r="I133" i="24"/>
  <c r="H133" i="24"/>
  <c r="G133" i="24"/>
  <c r="F133" i="24"/>
  <c r="C133" i="24"/>
  <c r="O132" i="24"/>
  <c r="M132" i="24"/>
  <c r="L132" i="24"/>
  <c r="K132" i="24"/>
  <c r="J132" i="24"/>
  <c r="I132" i="24"/>
  <c r="H132" i="24"/>
  <c r="G132" i="24"/>
  <c r="F132" i="24"/>
  <c r="C132" i="24"/>
  <c r="O131" i="24"/>
  <c r="M131" i="24"/>
  <c r="L131" i="24"/>
  <c r="K131" i="24"/>
  <c r="J131" i="24"/>
  <c r="I131" i="24"/>
  <c r="H131" i="24"/>
  <c r="G131" i="24"/>
  <c r="F131" i="24"/>
  <c r="C131" i="24"/>
  <c r="O130" i="24"/>
  <c r="M130" i="24"/>
  <c r="L130" i="24"/>
  <c r="K130" i="24"/>
  <c r="J130" i="24"/>
  <c r="I130" i="24"/>
  <c r="H130" i="24"/>
  <c r="G130" i="24"/>
  <c r="F130" i="24"/>
  <c r="C130" i="24"/>
  <c r="O129" i="24"/>
  <c r="M129" i="24"/>
  <c r="L129" i="24"/>
  <c r="K129" i="24"/>
  <c r="J129" i="24"/>
  <c r="I129" i="24"/>
  <c r="H129" i="24"/>
  <c r="G129" i="24"/>
  <c r="F129" i="24"/>
  <c r="C129" i="24"/>
  <c r="O128" i="24"/>
  <c r="M128" i="24"/>
  <c r="L128" i="24"/>
  <c r="K128" i="24"/>
  <c r="J128" i="24"/>
  <c r="I128" i="24"/>
  <c r="H128" i="24"/>
  <c r="G128" i="24"/>
  <c r="F128" i="24"/>
  <c r="C128" i="24"/>
  <c r="O127" i="24"/>
  <c r="M127" i="24"/>
  <c r="L127" i="24"/>
  <c r="K127" i="24"/>
  <c r="J127" i="24"/>
  <c r="I127" i="24"/>
  <c r="H127" i="24"/>
  <c r="G127" i="24"/>
  <c r="F127" i="24"/>
  <c r="C127" i="24"/>
  <c r="O126" i="24"/>
  <c r="M126" i="24"/>
  <c r="L126" i="24"/>
  <c r="K126" i="24"/>
  <c r="J126" i="24"/>
  <c r="I126" i="24"/>
  <c r="H126" i="24"/>
  <c r="G126" i="24"/>
  <c r="F126" i="24"/>
  <c r="C126" i="24"/>
  <c r="O125" i="24"/>
  <c r="M125" i="24"/>
  <c r="L125" i="24"/>
  <c r="K125" i="24"/>
  <c r="J125" i="24"/>
  <c r="I125" i="24"/>
  <c r="H125" i="24"/>
  <c r="G125" i="24"/>
  <c r="F125" i="24"/>
  <c r="C125" i="24"/>
  <c r="O124" i="24"/>
  <c r="M124" i="24"/>
  <c r="L124" i="24"/>
  <c r="K124" i="24"/>
  <c r="J124" i="24"/>
  <c r="I124" i="24"/>
  <c r="H124" i="24"/>
  <c r="G124" i="24"/>
  <c r="F124" i="24"/>
  <c r="C124" i="24"/>
  <c r="O123" i="24"/>
  <c r="M123" i="24"/>
  <c r="L123" i="24"/>
  <c r="K123" i="24"/>
  <c r="J123" i="24"/>
  <c r="I123" i="24"/>
  <c r="H123" i="24"/>
  <c r="G123" i="24"/>
  <c r="F123" i="24"/>
  <c r="C123" i="24"/>
  <c r="O122" i="24"/>
  <c r="M122" i="24"/>
  <c r="L122" i="24"/>
  <c r="K122" i="24"/>
  <c r="J122" i="24"/>
  <c r="I122" i="24"/>
  <c r="H122" i="24"/>
  <c r="G122" i="24"/>
  <c r="F122" i="24"/>
  <c r="C122" i="24"/>
  <c r="O121" i="24"/>
  <c r="M121" i="24"/>
  <c r="L121" i="24"/>
  <c r="K121" i="24"/>
  <c r="J121" i="24"/>
  <c r="I121" i="24"/>
  <c r="H121" i="24"/>
  <c r="G121" i="24"/>
  <c r="F121" i="24"/>
  <c r="C121" i="24"/>
  <c r="O120" i="24"/>
  <c r="M120" i="24"/>
  <c r="L120" i="24"/>
  <c r="K120" i="24"/>
  <c r="J120" i="24"/>
  <c r="I120" i="24"/>
  <c r="H120" i="24"/>
  <c r="G120" i="24"/>
  <c r="F120" i="24"/>
  <c r="C120" i="24"/>
  <c r="O119" i="24"/>
  <c r="M119" i="24"/>
  <c r="L119" i="24"/>
  <c r="K119" i="24"/>
  <c r="J119" i="24"/>
  <c r="I119" i="24"/>
  <c r="H119" i="24"/>
  <c r="G119" i="24"/>
  <c r="F119" i="24"/>
  <c r="C119" i="24"/>
  <c r="O118" i="24"/>
  <c r="M118" i="24"/>
  <c r="L118" i="24"/>
  <c r="K118" i="24"/>
  <c r="J118" i="24"/>
  <c r="I118" i="24"/>
  <c r="H118" i="24"/>
  <c r="G118" i="24"/>
  <c r="F118" i="24"/>
  <c r="C118" i="24"/>
  <c r="O117" i="24"/>
  <c r="M117" i="24"/>
  <c r="L117" i="24"/>
  <c r="K117" i="24"/>
  <c r="J117" i="24"/>
  <c r="I117" i="24"/>
  <c r="H117" i="24"/>
  <c r="G117" i="24"/>
  <c r="F117" i="24"/>
  <c r="C117" i="24"/>
  <c r="O116" i="24"/>
  <c r="M116" i="24"/>
  <c r="L116" i="24"/>
  <c r="K116" i="24"/>
  <c r="J116" i="24"/>
  <c r="I116" i="24"/>
  <c r="H116" i="24"/>
  <c r="G116" i="24"/>
  <c r="F116" i="24"/>
  <c r="C116" i="24"/>
  <c r="O115" i="24"/>
  <c r="M115" i="24"/>
  <c r="L115" i="24"/>
  <c r="K115" i="24"/>
  <c r="J115" i="24"/>
  <c r="I115" i="24"/>
  <c r="H115" i="24"/>
  <c r="G115" i="24"/>
  <c r="F115" i="24"/>
  <c r="C115" i="24"/>
  <c r="O114" i="24"/>
  <c r="M114" i="24"/>
  <c r="L114" i="24"/>
  <c r="K114" i="24"/>
  <c r="J114" i="24"/>
  <c r="I114" i="24"/>
  <c r="H114" i="24"/>
  <c r="G114" i="24"/>
  <c r="F114" i="24"/>
  <c r="C114" i="24"/>
  <c r="O113" i="24"/>
  <c r="M113" i="24"/>
  <c r="L113" i="24"/>
  <c r="K113" i="24"/>
  <c r="J113" i="24"/>
  <c r="I113" i="24"/>
  <c r="H113" i="24"/>
  <c r="G113" i="24"/>
  <c r="F113" i="24"/>
  <c r="C113" i="24"/>
  <c r="O112" i="24"/>
  <c r="M112" i="24"/>
  <c r="L112" i="24"/>
  <c r="K112" i="24"/>
  <c r="J112" i="24"/>
  <c r="I112" i="24"/>
  <c r="H112" i="24"/>
  <c r="G112" i="24"/>
  <c r="F112" i="24"/>
  <c r="C112" i="24"/>
  <c r="O111" i="24"/>
  <c r="M111" i="24"/>
  <c r="L111" i="24"/>
  <c r="K111" i="24"/>
  <c r="J111" i="24"/>
  <c r="I111" i="24"/>
  <c r="H111" i="24"/>
  <c r="G111" i="24"/>
  <c r="F111" i="24"/>
  <c r="C111" i="24"/>
  <c r="O110" i="24"/>
  <c r="M110" i="24"/>
  <c r="L110" i="24"/>
  <c r="K110" i="24"/>
  <c r="J110" i="24"/>
  <c r="I110" i="24"/>
  <c r="H110" i="24"/>
  <c r="G110" i="24"/>
  <c r="F110" i="24"/>
  <c r="C110" i="24"/>
  <c r="O109" i="24"/>
  <c r="M109" i="24"/>
  <c r="L109" i="24"/>
  <c r="K109" i="24"/>
  <c r="J109" i="24"/>
  <c r="I109" i="24"/>
  <c r="H109" i="24"/>
  <c r="G109" i="24"/>
  <c r="F109" i="24"/>
  <c r="C109" i="24"/>
  <c r="O108" i="24"/>
  <c r="M108" i="24"/>
  <c r="L108" i="24"/>
  <c r="K108" i="24"/>
  <c r="J108" i="24"/>
  <c r="I108" i="24"/>
  <c r="H108" i="24"/>
  <c r="G108" i="24"/>
  <c r="F108" i="24"/>
  <c r="C108" i="24"/>
  <c r="O107" i="24"/>
  <c r="M107" i="24"/>
  <c r="L107" i="24"/>
  <c r="K107" i="24"/>
  <c r="J107" i="24"/>
  <c r="I107" i="24"/>
  <c r="H107" i="24"/>
  <c r="G107" i="24"/>
  <c r="F107" i="24"/>
  <c r="C107" i="24"/>
  <c r="O106" i="24"/>
  <c r="M106" i="24"/>
  <c r="L106" i="24"/>
  <c r="K106" i="24"/>
  <c r="J106" i="24"/>
  <c r="I106" i="24"/>
  <c r="H106" i="24"/>
  <c r="G106" i="24"/>
  <c r="F106" i="24"/>
  <c r="C106" i="24"/>
  <c r="O105" i="24"/>
  <c r="M105" i="24"/>
  <c r="L105" i="24"/>
  <c r="K105" i="24"/>
  <c r="J105" i="24"/>
  <c r="I105" i="24"/>
  <c r="H105" i="24"/>
  <c r="G105" i="24"/>
  <c r="F105" i="24"/>
  <c r="C105" i="24"/>
  <c r="O104" i="24"/>
  <c r="M104" i="24"/>
  <c r="L104" i="24"/>
  <c r="K104" i="24"/>
  <c r="J104" i="24"/>
  <c r="I104" i="24"/>
  <c r="H104" i="24"/>
  <c r="G104" i="24"/>
  <c r="F104" i="24"/>
  <c r="C104" i="24"/>
  <c r="O103" i="24"/>
  <c r="M103" i="24"/>
  <c r="L103" i="24"/>
  <c r="K103" i="24"/>
  <c r="J103" i="24"/>
  <c r="I103" i="24"/>
  <c r="H103" i="24"/>
  <c r="G103" i="24"/>
  <c r="F103" i="24"/>
  <c r="C103" i="24"/>
  <c r="O102" i="24"/>
  <c r="M102" i="24"/>
  <c r="L102" i="24"/>
  <c r="K102" i="24"/>
  <c r="J102" i="24"/>
  <c r="I102" i="24"/>
  <c r="H102" i="24"/>
  <c r="G102" i="24"/>
  <c r="F102" i="24"/>
  <c r="C102" i="24"/>
  <c r="O101" i="24"/>
  <c r="M101" i="24"/>
  <c r="L101" i="24"/>
  <c r="K101" i="24"/>
  <c r="J101" i="24"/>
  <c r="I101" i="24"/>
  <c r="H101" i="24"/>
  <c r="G101" i="24"/>
  <c r="F101" i="24"/>
  <c r="C101" i="24"/>
  <c r="O100" i="24"/>
  <c r="M100" i="24"/>
  <c r="L100" i="24"/>
  <c r="K100" i="24"/>
  <c r="J100" i="24"/>
  <c r="I100" i="24"/>
  <c r="H100" i="24"/>
  <c r="G100" i="24"/>
  <c r="F100" i="24"/>
  <c r="C100" i="24"/>
  <c r="O99" i="24"/>
  <c r="M99" i="24"/>
  <c r="L99" i="24"/>
  <c r="K99" i="24"/>
  <c r="J99" i="24"/>
  <c r="I99" i="24"/>
  <c r="H99" i="24"/>
  <c r="G99" i="24"/>
  <c r="F99" i="24"/>
  <c r="C99" i="24"/>
  <c r="O98" i="24"/>
  <c r="M98" i="24"/>
  <c r="L98" i="24"/>
  <c r="K98" i="24"/>
  <c r="J98" i="24"/>
  <c r="I98" i="24"/>
  <c r="H98" i="24"/>
  <c r="G98" i="24"/>
  <c r="F98" i="24"/>
  <c r="C98" i="24"/>
  <c r="O97" i="24"/>
  <c r="M97" i="24"/>
  <c r="L97" i="24"/>
  <c r="K97" i="24"/>
  <c r="J97" i="24"/>
  <c r="I97" i="24"/>
  <c r="H97" i="24"/>
  <c r="G97" i="24"/>
  <c r="F97" i="24"/>
  <c r="C97" i="24"/>
  <c r="O96" i="24"/>
  <c r="M96" i="24"/>
  <c r="L96" i="24"/>
  <c r="K96" i="24"/>
  <c r="J96" i="24"/>
  <c r="I96" i="24"/>
  <c r="H96" i="24"/>
  <c r="G96" i="24"/>
  <c r="F96" i="24"/>
  <c r="C96" i="24"/>
  <c r="O95" i="24"/>
  <c r="M95" i="24"/>
  <c r="L95" i="24"/>
  <c r="K95" i="24"/>
  <c r="J95" i="24"/>
  <c r="I95" i="24"/>
  <c r="H95" i="24"/>
  <c r="G95" i="24"/>
  <c r="F95" i="24"/>
  <c r="C95" i="24"/>
  <c r="O94" i="24"/>
  <c r="M94" i="24"/>
  <c r="L94" i="24"/>
  <c r="K94" i="24"/>
  <c r="J94" i="24"/>
  <c r="I94" i="24"/>
  <c r="H94" i="24"/>
  <c r="G94" i="24"/>
  <c r="F94" i="24"/>
  <c r="C94" i="24"/>
  <c r="O93" i="24"/>
  <c r="M93" i="24"/>
  <c r="L93" i="24"/>
  <c r="K93" i="24"/>
  <c r="J93" i="24"/>
  <c r="I93" i="24"/>
  <c r="H93" i="24"/>
  <c r="G93" i="24"/>
  <c r="F93" i="24"/>
  <c r="C93" i="24"/>
  <c r="O92" i="24"/>
  <c r="M92" i="24"/>
  <c r="L92" i="24"/>
  <c r="K92" i="24"/>
  <c r="J92" i="24"/>
  <c r="I92" i="24"/>
  <c r="H92" i="24"/>
  <c r="G92" i="24"/>
  <c r="F92" i="24"/>
  <c r="C92" i="24"/>
  <c r="O91" i="24"/>
  <c r="M91" i="24"/>
  <c r="L91" i="24"/>
  <c r="K91" i="24"/>
  <c r="J91" i="24"/>
  <c r="I91" i="24"/>
  <c r="H91" i="24"/>
  <c r="G91" i="24"/>
  <c r="F91" i="24"/>
  <c r="C91" i="24"/>
  <c r="O90" i="24"/>
  <c r="M90" i="24"/>
  <c r="L90" i="24"/>
  <c r="K90" i="24"/>
  <c r="J90" i="24"/>
  <c r="I90" i="24"/>
  <c r="H90" i="24"/>
  <c r="G90" i="24"/>
  <c r="F90" i="24"/>
  <c r="C90" i="24"/>
  <c r="O89" i="24"/>
  <c r="M89" i="24"/>
  <c r="L89" i="24"/>
  <c r="K89" i="24"/>
  <c r="J89" i="24"/>
  <c r="I89" i="24"/>
  <c r="H89" i="24"/>
  <c r="G89" i="24"/>
  <c r="F89" i="24"/>
  <c r="C89" i="24"/>
  <c r="O88" i="24"/>
  <c r="M88" i="24"/>
  <c r="L88" i="24"/>
  <c r="K88" i="24"/>
  <c r="J88" i="24"/>
  <c r="I88" i="24"/>
  <c r="H88" i="24"/>
  <c r="G88" i="24"/>
  <c r="F88" i="24"/>
  <c r="C88" i="24"/>
  <c r="O87" i="24"/>
  <c r="M87" i="24"/>
  <c r="L87" i="24"/>
  <c r="K87" i="24"/>
  <c r="J87" i="24"/>
  <c r="I87" i="24"/>
  <c r="H87" i="24"/>
  <c r="G87" i="24"/>
  <c r="F87" i="24"/>
  <c r="C87" i="24"/>
  <c r="O86" i="24"/>
  <c r="M86" i="24"/>
  <c r="L86" i="24"/>
  <c r="K86" i="24"/>
  <c r="J86" i="24"/>
  <c r="I86" i="24"/>
  <c r="H86" i="24"/>
  <c r="G86" i="24"/>
  <c r="F86" i="24"/>
  <c r="C86" i="24"/>
  <c r="O85" i="24"/>
  <c r="M85" i="24"/>
  <c r="L85" i="24"/>
  <c r="K85" i="24"/>
  <c r="J85" i="24"/>
  <c r="I85" i="24"/>
  <c r="H85" i="24"/>
  <c r="G85" i="24"/>
  <c r="F85" i="24"/>
  <c r="C85" i="24"/>
  <c r="O84" i="24"/>
  <c r="M84" i="24"/>
  <c r="L84" i="24"/>
  <c r="K84" i="24"/>
  <c r="J84" i="24"/>
  <c r="I84" i="24"/>
  <c r="H84" i="24"/>
  <c r="G84" i="24"/>
  <c r="F84" i="24"/>
  <c r="C84" i="24"/>
  <c r="O83" i="24"/>
  <c r="M83" i="24"/>
  <c r="L83" i="24"/>
  <c r="K83" i="24"/>
  <c r="J83" i="24"/>
  <c r="I83" i="24"/>
  <c r="H83" i="24"/>
  <c r="G83" i="24"/>
  <c r="F83" i="24"/>
  <c r="C83" i="24"/>
  <c r="O82" i="24"/>
  <c r="M82" i="24"/>
  <c r="L82" i="24"/>
  <c r="K82" i="24"/>
  <c r="J82" i="24"/>
  <c r="I82" i="24"/>
  <c r="H82" i="24"/>
  <c r="G82" i="24"/>
  <c r="F82" i="24"/>
  <c r="C82" i="24"/>
  <c r="O81" i="24"/>
  <c r="M81" i="24"/>
  <c r="L81" i="24"/>
  <c r="K81" i="24"/>
  <c r="J81" i="24"/>
  <c r="I81" i="24"/>
  <c r="H81" i="24"/>
  <c r="G81" i="24"/>
  <c r="F81" i="24"/>
  <c r="C81" i="24"/>
  <c r="O80" i="24"/>
  <c r="M80" i="24"/>
  <c r="L80" i="24"/>
  <c r="K80" i="24"/>
  <c r="J80" i="24"/>
  <c r="I80" i="24"/>
  <c r="H80" i="24"/>
  <c r="G80" i="24"/>
  <c r="F80" i="24"/>
  <c r="C80" i="24"/>
  <c r="O79" i="24"/>
  <c r="M79" i="24"/>
  <c r="L79" i="24"/>
  <c r="K79" i="24"/>
  <c r="J79" i="24"/>
  <c r="I79" i="24"/>
  <c r="H79" i="24"/>
  <c r="G79" i="24"/>
  <c r="F79" i="24"/>
  <c r="C79" i="24"/>
  <c r="O78" i="24"/>
  <c r="M78" i="24"/>
  <c r="L78" i="24"/>
  <c r="K78" i="24"/>
  <c r="J78" i="24"/>
  <c r="I78" i="24"/>
  <c r="H78" i="24"/>
  <c r="G78" i="24"/>
  <c r="F78" i="24"/>
  <c r="C78" i="24"/>
  <c r="O77" i="24"/>
  <c r="M77" i="24"/>
  <c r="L77" i="24"/>
  <c r="K77" i="24"/>
  <c r="J77" i="24"/>
  <c r="I77" i="24"/>
  <c r="H77" i="24"/>
  <c r="G77" i="24"/>
  <c r="F77" i="24"/>
  <c r="C77" i="24"/>
  <c r="O76" i="24"/>
  <c r="M76" i="24"/>
  <c r="L76" i="24"/>
  <c r="K76" i="24"/>
  <c r="J76" i="24"/>
  <c r="I76" i="24"/>
  <c r="H76" i="24"/>
  <c r="G76" i="24"/>
  <c r="F76" i="24"/>
  <c r="C76" i="24"/>
  <c r="O75" i="24"/>
  <c r="M75" i="24"/>
  <c r="L75" i="24"/>
  <c r="K75" i="24"/>
  <c r="J75" i="24"/>
  <c r="I75" i="24"/>
  <c r="H75" i="24"/>
  <c r="G75" i="24"/>
  <c r="F75" i="24"/>
  <c r="C75" i="24"/>
  <c r="O74" i="24"/>
  <c r="M74" i="24"/>
  <c r="L74" i="24"/>
  <c r="K74" i="24"/>
  <c r="J74" i="24"/>
  <c r="I74" i="24"/>
  <c r="H74" i="24"/>
  <c r="G74" i="24"/>
  <c r="F74" i="24"/>
  <c r="C74" i="24"/>
  <c r="O73" i="24"/>
  <c r="M73" i="24"/>
  <c r="L73" i="24"/>
  <c r="K73" i="24"/>
  <c r="J73" i="24"/>
  <c r="I73" i="24"/>
  <c r="H73" i="24"/>
  <c r="G73" i="24"/>
  <c r="F73" i="24"/>
  <c r="C73" i="24"/>
  <c r="O72" i="24"/>
  <c r="M72" i="24"/>
  <c r="L72" i="24"/>
  <c r="K72" i="24"/>
  <c r="J72" i="24"/>
  <c r="I72" i="24"/>
  <c r="H72" i="24"/>
  <c r="G72" i="24"/>
  <c r="F72" i="24"/>
  <c r="C72" i="24"/>
  <c r="O71" i="24"/>
  <c r="M71" i="24"/>
  <c r="L71" i="24"/>
  <c r="K71" i="24"/>
  <c r="J71" i="24"/>
  <c r="I71" i="24"/>
  <c r="H71" i="24"/>
  <c r="G71" i="24"/>
  <c r="F71" i="24"/>
  <c r="C71" i="24"/>
  <c r="O70" i="24"/>
  <c r="M70" i="24"/>
  <c r="L70" i="24"/>
  <c r="K70" i="24"/>
  <c r="J70" i="24"/>
  <c r="I70" i="24"/>
  <c r="H70" i="24"/>
  <c r="G70" i="24"/>
  <c r="F70" i="24"/>
  <c r="C70" i="24"/>
  <c r="O69" i="24"/>
  <c r="M69" i="24"/>
  <c r="L69" i="24"/>
  <c r="K69" i="24"/>
  <c r="J69" i="24"/>
  <c r="I69" i="24"/>
  <c r="H69" i="24"/>
  <c r="G69" i="24"/>
  <c r="F69" i="24"/>
  <c r="C69" i="24"/>
  <c r="O68" i="24"/>
  <c r="M68" i="24"/>
  <c r="L68" i="24"/>
  <c r="K68" i="24"/>
  <c r="J68" i="24"/>
  <c r="I68" i="24"/>
  <c r="H68" i="24"/>
  <c r="G68" i="24"/>
  <c r="F68" i="24"/>
  <c r="C68" i="24"/>
  <c r="O67" i="24"/>
  <c r="M67" i="24"/>
  <c r="L67" i="24"/>
  <c r="K67" i="24"/>
  <c r="J67" i="24"/>
  <c r="I67" i="24"/>
  <c r="H67" i="24"/>
  <c r="G67" i="24"/>
  <c r="F67" i="24"/>
  <c r="C67" i="24"/>
  <c r="O66" i="24"/>
  <c r="M66" i="24"/>
  <c r="L66" i="24"/>
  <c r="K66" i="24"/>
  <c r="J66" i="24"/>
  <c r="I66" i="24"/>
  <c r="H66" i="24"/>
  <c r="G66" i="24"/>
  <c r="F66" i="24"/>
  <c r="C66" i="24"/>
  <c r="O65" i="24"/>
  <c r="M65" i="24"/>
  <c r="L65" i="24"/>
  <c r="K65" i="24"/>
  <c r="J65" i="24"/>
  <c r="I65" i="24"/>
  <c r="H65" i="24"/>
  <c r="G65" i="24"/>
  <c r="F65" i="24"/>
  <c r="C65" i="24"/>
  <c r="O64" i="24"/>
  <c r="M64" i="24"/>
  <c r="L64" i="24"/>
  <c r="K64" i="24"/>
  <c r="J64" i="24"/>
  <c r="I64" i="24"/>
  <c r="H64" i="24"/>
  <c r="G64" i="24"/>
  <c r="F64" i="24"/>
  <c r="C64" i="24"/>
  <c r="O63" i="24"/>
  <c r="M63" i="24"/>
  <c r="L63" i="24"/>
  <c r="K63" i="24"/>
  <c r="J63" i="24"/>
  <c r="I63" i="24"/>
  <c r="H63" i="24"/>
  <c r="G63" i="24"/>
  <c r="F63" i="24"/>
  <c r="C63" i="24"/>
  <c r="O62" i="24"/>
  <c r="M62" i="24"/>
  <c r="L62" i="24"/>
  <c r="K62" i="24"/>
  <c r="J62" i="24"/>
  <c r="I62" i="24"/>
  <c r="H62" i="24"/>
  <c r="G62" i="24"/>
  <c r="F62" i="24"/>
  <c r="C62" i="24"/>
  <c r="O61" i="24"/>
  <c r="M61" i="24"/>
  <c r="L61" i="24"/>
  <c r="K61" i="24"/>
  <c r="J61" i="24"/>
  <c r="I61" i="24"/>
  <c r="H61" i="24"/>
  <c r="G61" i="24"/>
  <c r="F61" i="24"/>
  <c r="C61" i="24"/>
  <c r="O60" i="24"/>
  <c r="M60" i="24"/>
  <c r="L60" i="24"/>
  <c r="K60" i="24"/>
  <c r="J60" i="24"/>
  <c r="I60" i="24"/>
  <c r="H60" i="24"/>
  <c r="G60" i="24"/>
  <c r="F60" i="24"/>
  <c r="C60" i="24"/>
  <c r="O59" i="24"/>
  <c r="M59" i="24"/>
  <c r="L59" i="24"/>
  <c r="K59" i="24"/>
  <c r="J59" i="24"/>
  <c r="I59" i="24"/>
  <c r="H59" i="24"/>
  <c r="G59" i="24"/>
  <c r="F59" i="24"/>
  <c r="C59" i="24"/>
  <c r="O58" i="24"/>
  <c r="M58" i="24"/>
  <c r="L58" i="24"/>
  <c r="K58" i="24"/>
  <c r="J58" i="24"/>
  <c r="I58" i="24"/>
  <c r="H58" i="24"/>
  <c r="G58" i="24"/>
  <c r="F58" i="24"/>
  <c r="C58" i="24"/>
  <c r="O57" i="24"/>
  <c r="M57" i="24"/>
  <c r="L57" i="24"/>
  <c r="K57" i="24"/>
  <c r="J57" i="24"/>
  <c r="I57" i="24"/>
  <c r="H57" i="24"/>
  <c r="G57" i="24"/>
  <c r="F57" i="24"/>
  <c r="C57" i="24"/>
  <c r="O56" i="24"/>
  <c r="M56" i="24"/>
  <c r="L56" i="24"/>
  <c r="K56" i="24"/>
  <c r="J56" i="24"/>
  <c r="I56" i="24"/>
  <c r="H56" i="24"/>
  <c r="G56" i="24"/>
  <c r="F56" i="24"/>
  <c r="C56" i="24"/>
  <c r="O55" i="24"/>
  <c r="M55" i="24"/>
  <c r="L55" i="24"/>
  <c r="K55" i="24"/>
  <c r="J55" i="24"/>
  <c r="I55" i="24"/>
  <c r="H55" i="24"/>
  <c r="G55" i="24"/>
  <c r="F55" i="24"/>
  <c r="C55" i="24"/>
  <c r="O54" i="24"/>
  <c r="M54" i="24"/>
  <c r="L54" i="24"/>
  <c r="K54" i="24"/>
  <c r="J54" i="24"/>
  <c r="I54" i="24"/>
  <c r="H54" i="24"/>
  <c r="G54" i="24"/>
  <c r="F54" i="24"/>
  <c r="C54" i="24"/>
  <c r="O53" i="24"/>
  <c r="M53" i="24"/>
  <c r="L53" i="24"/>
  <c r="K53" i="24"/>
  <c r="J53" i="24"/>
  <c r="I53" i="24"/>
  <c r="H53" i="24"/>
  <c r="G53" i="24"/>
  <c r="F53" i="24"/>
  <c r="C53" i="24"/>
  <c r="O52" i="24"/>
  <c r="M52" i="24"/>
  <c r="L52" i="24"/>
  <c r="K52" i="24"/>
  <c r="J52" i="24"/>
  <c r="I52" i="24"/>
  <c r="H52" i="24"/>
  <c r="G52" i="24"/>
  <c r="F52" i="24"/>
  <c r="C52" i="24"/>
  <c r="O51" i="24"/>
  <c r="M51" i="24"/>
  <c r="L51" i="24"/>
  <c r="K51" i="24"/>
  <c r="J51" i="24"/>
  <c r="I51" i="24"/>
  <c r="H51" i="24"/>
  <c r="G51" i="24"/>
  <c r="F51" i="24"/>
  <c r="C51" i="24"/>
  <c r="O50" i="24"/>
  <c r="M50" i="24"/>
  <c r="L50" i="24"/>
  <c r="K50" i="24"/>
  <c r="J50" i="24"/>
  <c r="I50" i="24"/>
  <c r="H50" i="24"/>
  <c r="G50" i="24"/>
  <c r="F50" i="24"/>
  <c r="C50" i="24"/>
  <c r="O49" i="24"/>
  <c r="M49" i="24"/>
  <c r="L49" i="24"/>
  <c r="K49" i="24"/>
  <c r="J49" i="24"/>
  <c r="I49" i="24"/>
  <c r="H49" i="24"/>
  <c r="G49" i="24"/>
  <c r="F49" i="24"/>
  <c r="C49" i="24"/>
  <c r="O48" i="24"/>
  <c r="M48" i="24"/>
  <c r="L48" i="24"/>
  <c r="K48" i="24"/>
  <c r="J48" i="24"/>
  <c r="I48" i="24"/>
  <c r="H48" i="24"/>
  <c r="G48" i="24"/>
  <c r="F48" i="24"/>
  <c r="C48" i="24"/>
  <c r="O47" i="24"/>
  <c r="M47" i="24"/>
  <c r="L47" i="24"/>
  <c r="K47" i="24"/>
  <c r="J47" i="24"/>
  <c r="I47" i="24"/>
  <c r="H47" i="24"/>
  <c r="G47" i="24"/>
  <c r="F47" i="24"/>
  <c r="C47" i="24"/>
  <c r="O46" i="24"/>
  <c r="M46" i="24"/>
  <c r="L46" i="24"/>
  <c r="K46" i="24"/>
  <c r="J46" i="24"/>
  <c r="I46" i="24"/>
  <c r="H46" i="24"/>
  <c r="G46" i="24"/>
  <c r="F46" i="24"/>
  <c r="C46" i="24"/>
  <c r="O45" i="24"/>
  <c r="M45" i="24"/>
  <c r="L45" i="24"/>
  <c r="K45" i="24"/>
  <c r="J45" i="24"/>
  <c r="I45" i="24"/>
  <c r="H45" i="24"/>
  <c r="G45" i="24"/>
  <c r="F45" i="24"/>
  <c r="C45" i="24"/>
  <c r="O44" i="24"/>
  <c r="M44" i="24"/>
  <c r="L44" i="24"/>
  <c r="K44" i="24"/>
  <c r="J44" i="24"/>
  <c r="I44" i="24"/>
  <c r="H44" i="24"/>
  <c r="G44" i="24"/>
  <c r="F44" i="24"/>
  <c r="C44" i="24"/>
  <c r="O43" i="24"/>
  <c r="M43" i="24"/>
  <c r="L43" i="24"/>
  <c r="K43" i="24"/>
  <c r="J43" i="24"/>
  <c r="I43" i="24"/>
  <c r="H43" i="24"/>
  <c r="G43" i="24"/>
  <c r="F43" i="24"/>
  <c r="C43" i="24"/>
  <c r="O42" i="24"/>
  <c r="M42" i="24"/>
  <c r="L42" i="24"/>
  <c r="K42" i="24"/>
  <c r="J42" i="24"/>
  <c r="I42" i="24"/>
  <c r="H42" i="24"/>
  <c r="G42" i="24"/>
  <c r="F42" i="24"/>
  <c r="C42" i="24"/>
  <c r="O41" i="24"/>
  <c r="M41" i="24"/>
  <c r="L41" i="24"/>
  <c r="K41" i="24"/>
  <c r="J41" i="24"/>
  <c r="I41" i="24"/>
  <c r="H41" i="24"/>
  <c r="G41" i="24"/>
  <c r="F41" i="24"/>
  <c r="C41" i="24"/>
  <c r="O40" i="24"/>
  <c r="M40" i="24"/>
  <c r="L40" i="24"/>
  <c r="K40" i="24"/>
  <c r="J40" i="24"/>
  <c r="I40" i="24"/>
  <c r="H40" i="24"/>
  <c r="G40" i="24"/>
  <c r="F40" i="24"/>
  <c r="C40" i="24"/>
  <c r="O39" i="24"/>
  <c r="M39" i="24"/>
  <c r="L39" i="24"/>
  <c r="K39" i="24"/>
  <c r="J39" i="24"/>
  <c r="I39" i="24"/>
  <c r="H39" i="24"/>
  <c r="G39" i="24"/>
  <c r="F39" i="24"/>
  <c r="C39" i="24"/>
  <c r="O38" i="24"/>
  <c r="M38" i="24"/>
  <c r="L38" i="24"/>
  <c r="K38" i="24"/>
  <c r="J38" i="24"/>
  <c r="I38" i="24"/>
  <c r="H38" i="24"/>
  <c r="G38" i="24"/>
  <c r="F38" i="24"/>
  <c r="C38" i="24"/>
  <c r="O37" i="24"/>
  <c r="M37" i="24"/>
  <c r="L37" i="24"/>
  <c r="K37" i="24"/>
  <c r="J37" i="24"/>
  <c r="I37" i="24"/>
  <c r="H37" i="24"/>
  <c r="G37" i="24"/>
  <c r="F37" i="24"/>
  <c r="C37" i="24"/>
  <c r="O36" i="24"/>
  <c r="M36" i="24"/>
  <c r="L36" i="24"/>
  <c r="K36" i="24"/>
  <c r="J36" i="24"/>
  <c r="I36" i="24"/>
  <c r="H36" i="24"/>
  <c r="G36" i="24"/>
  <c r="F36" i="24"/>
  <c r="C36" i="24"/>
  <c r="O35" i="24"/>
  <c r="M35" i="24"/>
  <c r="L35" i="24"/>
  <c r="K35" i="24"/>
  <c r="J35" i="24"/>
  <c r="I35" i="24"/>
  <c r="H35" i="24"/>
  <c r="G35" i="24"/>
  <c r="F35" i="24"/>
  <c r="C35" i="24"/>
  <c r="O34" i="24"/>
  <c r="M34" i="24"/>
  <c r="L34" i="24"/>
  <c r="K34" i="24"/>
  <c r="J34" i="24"/>
  <c r="I34" i="24"/>
  <c r="H34" i="24"/>
  <c r="G34" i="24"/>
  <c r="F34" i="24"/>
  <c r="C34" i="24"/>
  <c r="O33" i="24"/>
  <c r="M33" i="24"/>
  <c r="L33" i="24"/>
  <c r="K33" i="24"/>
  <c r="J33" i="24"/>
  <c r="I33" i="24"/>
  <c r="H33" i="24"/>
  <c r="G33" i="24"/>
  <c r="F33" i="24"/>
  <c r="C33" i="24"/>
  <c r="O32" i="24"/>
  <c r="M32" i="24"/>
  <c r="L32" i="24"/>
  <c r="K32" i="24"/>
  <c r="J32" i="24"/>
  <c r="I32" i="24"/>
  <c r="H32" i="24"/>
  <c r="G32" i="24"/>
  <c r="F32" i="24"/>
  <c r="C32" i="24"/>
  <c r="O31" i="24"/>
  <c r="M31" i="24"/>
  <c r="L31" i="24"/>
  <c r="K31" i="24"/>
  <c r="J31" i="24"/>
  <c r="I31" i="24"/>
  <c r="H31" i="24"/>
  <c r="G31" i="24"/>
  <c r="F31" i="24"/>
  <c r="C31" i="24"/>
  <c r="O30" i="24"/>
  <c r="M30" i="24"/>
  <c r="L30" i="24"/>
  <c r="K30" i="24"/>
  <c r="J30" i="24"/>
  <c r="I30" i="24"/>
  <c r="H30" i="24"/>
  <c r="G30" i="24"/>
  <c r="F30" i="24"/>
  <c r="C30" i="24"/>
  <c r="O29" i="24"/>
  <c r="M29" i="24"/>
  <c r="L29" i="24"/>
  <c r="K29" i="24"/>
  <c r="J29" i="24"/>
  <c r="I29" i="24"/>
  <c r="H29" i="24"/>
  <c r="G29" i="24"/>
  <c r="F29" i="24"/>
  <c r="C29" i="24"/>
  <c r="O28" i="24"/>
  <c r="M28" i="24"/>
  <c r="L28" i="24"/>
  <c r="K28" i="24"/>
  <c r="J28" i="24"/>
  <c r="I28" i="24"/>
  <c r="H28" i="24"/>
  <c r="G28" i="24"/>
  <c r="F28" i="24"/>
  <c r="C28" i="24"/>
  <c r="O27" i="24"/>
  <c r="M27" i="24"/>
  <c r="L27" i="24"/>
  <c r="K27" i="24"/>
  <c r="J27" i="24"/>
  <c r="I27" i="24"/>
  <c r="H27" i="24"/>
  <c r="G27" i="24"/>
  <c r="F27" i="24"/>
  <c r="C27" i="24"/>
  <c r="O26" i="24"/>
  <c r="M26" i="24"/>
  <c r="L26" i="24"/>
  <c r="K26" i="24"/>
  <c r="J26" i="24"/>
  <c r="I26" i="24"/>
  <c r="H26" i="24"/>
  <c r="G26" i="24"/>
  <c r="F26" i="24"/>
  <c r="C26" i="24"/>
  <c r="O25" i="24"/>
  <c r="M25" i="24"/>
  <c r="L25" i="24"/>
  <c r="K25" i="24"/>
  <c r="J25" i="24"/>
  <c r="I25" i="24"/>
  <c r="H25" i="24"/>
  <c r="G25" i="24"/>
  <c r="F25" i="24"/>
  <c r="C25" i="24"/>
  <c r="O24" i="24"/>
  <c r="M24" i="24"/>
  <c r="L24" i="24"/>
  <c r="K24" i="24"/>
  <c r="J24" i="24"/>
  <c r="I24" i="24"/>
  <c r="H24" i="24"/>
  <c r="G24" i="24"/>
  <c r="F24" i="24"/>
  <c r="C24" i="24"/>
  <c r="O23" i="24"/>
  <c r="M23" i="24"/>
  <c r="L23" i="24"/>
  <c r="K23" i="24"/>
  <c r="J23" i="24"/>
  <c r="I23" i="24"/>
  <c r="H23" i="24"/>
  <c r="G23" i="24"/>
  <c r="F23" i="24"/>
  <c r="C23" i="24"/>
  <c r="O22" i="24"/>
  <c r="M22" i="24"/>
  <c r="L22" i="24"/>
  <c r="K22" i="24"/>
  <c r="J22" i="24"/>
  <c r="I22" i="24"/>
  <c r="H22" i="24"/>
  <c r="G22" i="24"/>
  <c r="F22" i="24"/>
  <c r="C22" i="24"/>
  <c r="O21" i="24"/>
  <c r="M21" i="24"/>
  <c r="L21" i="24"/>
  <c r="K21" i="24"/>
  <c r="J21" i="24"/>
  <c r="I21" i="24"/>
  <c r="H21" i="24"/>
  <c r="G21" i="24"/>
  <c r="F21" i="24"/>
  <c r="C21" i="24"/>
  <c r="O20" i="24"/>
  <c r="M20" i="24"/>
  <c r="L20" i="24"/>
  <c r="K20" i="24"/>
  <c r="J20" i="24"/>
  <c r="I20" i="24"/>
  <c r="H20" i="24"/>
  <c r="G20" i="24"/>
  <c r="F20" i="24"/>
  <c r="C20" i="24"/>
  <c r="O19" i="24"/>
  <c r="M19" i="24"/>
  <c r="L19" i="24"/>
  <c r="K19" i="24"/>
  <c r="J19" i="24"/>
  <c r="I19" i="24"/>
  <c r="H19" i="24"/>
  <c r="G19" i="24"/>
  <c r="F19" i="24"/>
  <c r="C19" i="24"/>
  <c r="O18" i="24"/>
  <c r="M18" i="24"/>
  <c r="L18" i="24"/>
  <c r="K18" i="24"/>
  <c r="J18" i="24"/>
  <c r="I18" i="24"/>
  <c r="H18" i="24"/>
  <c r="G18" i="24"/>
  <c r="F18" i="24"/>
  <c r="C18" i="24"/>
  <c r="O17" i="24"/>
  <c r="M17" i="24"/>
  <c r="L17" i="24"/>
  <c r="K17" i="24"/>
  <c r="J17" i="24"/>
  <c r="I17" i="24"/>
  <c r="H17" i="24"/>
  <c r="G17" i="24"/>
  <c r="F17" i="24"/>
  <c r="C17" i="24"/>
  <c r="O16" i="24"/>
  <c r="M16" i="24"/>
  <c r="L16" i="24"/>
  <c r="K16" i="24"/>
  <c r="J16" i="24"/>
  <c r="I16" i="24"/>
  <c r="H16" i="24"/>
  <c r="G16" i="24"/>
  <c r="F16" i="24"/>
  <c r="C16" i="24"/>
  <c r="O15" i="24"/>
  <c r="M15" i="24"/>
  <c r="L15" i="24"/>
  <c r="K15" i="24"/>
  <c r="J15" i="24"/>
  <c r="I15" i="24"/>
  <c r="H15" i="24"/>
  <c r="G15" i="24"/>
  <c r="F15" i="24"/>
  <c r="C15" i="24"/>
  <c r="O14" i="24"/>
  <c r="M14" i="24"/>
  <c r="L14" i="24"/>
  <c r="K14" i="24"/>
  <c r="J14" i="24"/>
  <c r="I14" i="24"/>
  <c r="H14" i="24"/>
  <c r="G14" i="24"/>
  <c r="F14" i="24"/>
  <c r="C14" i="24"/>
  <c r="O13" i="24"/>
  <c r="M13" i="24"/>
  <c r="L13" i="24"/>
  <c r="K13" i="24"/>
  <c r="J13" i="24"/>
  <c r="I13" i="24"/>
  <c r="H13" i="24"/>
  <c r="G13" i="24"/>
  <c r="F13" i="24"/>
  <c r="C13" i="24"/>
  <c r="O12" i="24"/>
  <c r="M12" i="24"/>
  <c r="L12" i="24"/>
  <c r="K12" i="24"/>
  <c r="J12" i="24"/>
  <c r="I12" i="24"/>
  <c r="H12" i="24"/>
  <c r="G12" i="24"/>
  <c r="F12" i="24"/>
  <c r="C12" i="24"/>
  <c r="O11" i="24"/>
  <c r="M11" i="24"/>
  <c r="L11" i="24"/>
  <c r="K11" i="24"/>
  <c r="J11" i="24"/>
  <c r="I11" i="24"/>
  <c r="H11" i="24"/>
  <c r="G11" i="24"/>
  <c r="F11" i="24"/>
  <c r="C11" i="24"/>
  <c r="O10" i="24"/>
  <c r="M10" i="24"/>
  <c r="L10" i="24"/>
  <c r="K10" i="24"/>
  <c r="J10" i="24"/>
  <c r="I10" i="24"/>
  <c r="H10" i="24"/>
  <c r="G10" i="24"/>
  <c r="F10" i="24"/>
  <c r="C10" i="24"/>
  <c r="O9" i="24"/>
  <c r="M9" i="24"/>
  <c r="L9" i="24"/>
  <c r="K9" i="24"/>
  <c r="J9" i="24"/>
  <c r="I9" i="24"/>
  <c r="H9" i="24"/>
  <c r="G9" i="24"/>
  <c r="F9" i="24"/>
  <c r="C9" i="24"/>
  <c r="O8" i="24"/>
  <c r="M8" i="24"/>
  <c r="L8" i="24"/>
  <c r="K8" i="24"/>
  <c r="J8" i="24"/>
  <c r="I8" i="24"/>
  <c r="H8" i="24"/>
  <c r="G8" i="24"/>
  <c r="F8" i="24"/>
  <c r="C8" i="24"/>
  <c r="K7" i="24"/>
  <c r="J7" i="24"/>
  <c r="I7" i="24"/>
  <c r="H7" i="24"/>
  <c r="G7" i="24"/>
  <c r="K66" i="23"/>
  <c r="J66" i="23"/>
  <c r="I66" i="23"/>
  <c r="H66" i="23"/>
  <c r="G66" i="23"/>
  <c r="F66" i="23"/>
  <c r="K65" i="23"/>
  <c r="J65" i="23"/>
  <c r="I65" i="23"/>
  <c r="H65" i="23"/>
  <c r="G65" i="23"/>
  <c r="F65" i="23"/>
  <c r="K64" i="23"/>
  <c r="J64" i="23"/>
  <c r="I64" i="23"/>
  <c r="H64" i="23"/>
  <c r="G64" i="23"/>
  <c r="F64" i="23"/>
  <c r="K63" i="23"/>
  <c r="J63" i="23"/>
  <c r="I63" i="23"/>
  <c r="H63" i="23"/>
  <c r="G63" i="23"/>
  <c r="F63" i="23"/>
  <c r="K62" i="23"/>
  <c r="K68" i="23" s="1"/>
  <c r="J62" i="23"/>
  <c r="J68" i="23" s="1"/>
  <c r="I62" i="23"/>
  <c r="I68" i="23" s="1"/>
  <c r="H62" i="23"/>
  <c r="H68" i="23" s="1"/>
  <c r="G62" i="23"/>
  <c r="G68" i="23" s="1"/>
  <c r="F62" i="23"/>
  <c r="F68" i="23" s="1"/>
  <c r="O57" i="23"/>
  <c r="O56" i="23"/>
  <c r="O55" i="23"/>
  <c r="O54" i="23"/>
  <c r="O53" i="23"/>
  <c r="O52" i="23"/>
  <c r="O51" i="23"/>
  <c r="O50" i="23"/>
  <c r="O49" i="23"/>
  <c r="O48" i="23"/>
  <c r="O47" i="23"/>
  <c r="O46" i="23"/>
  <c r="O45" i="23"/>
  <c r="O44" i="23"/>
  <c r="O43" i="23"/>
  <c r="O42" i="23"/>
  <c r="O41" i="23"/>
  <c r="O40" i="23"/>
  <c r="O39" i="23"/>
  <c r="O38" i="23"/>
  <c r="O37" i="23"/>
  <c r="O36" i="23"/>
  <c r="O35" i="23"/>
  <c r="O34" i="23"/>
  <c r="O33" i="23"/>
  <c r="O32" i="23"/>
  <c r="O31" i="23"/>
  <c r="O30" i="23"/>
  <c r="O29" i="23"/>
  <c r="O28" i="23"/>
  <c r="O27" i="23"/>
  <c r="O26" i="23"/>
  <c r="O25" i="23"/>
  <c r="O24" i="23"/>
  <c r="O23" i="23"/>
  <c r="O22" i="23"/>
  <c r="O21" i="23"/>
  <c r="O20" i="23"/>
  <c r="O19" i="23"/>
  <c r="O18" i="23"/>
  <c r="O17" i="23"/>
  <c r="O16" i="23"/>
  <c r="O15" i="23"/>
  <c r="O14" i="23"/>
  <c r="O13" i="23"/>
  <c r="O12" i="23"/>
  <c r="O11" i="23"/>
  <c r="O10" i="23"/>
  <c r="O9" i="23"/>
  <c r="O8" i="23"/>
  <c r="O7" i="23"/>
  <c r="J6" i="23"/>
  <c r="I6" i="23"/>
  <c r="H6" i="23"/>
  <c r="G6" i="23"/>
  <c r="F6" i="23"/>
  <c r="I170" i="3"/>
  <c r="I171" i="3"/>
  <c r="I172" i="3"/>
  <c r="A171" i="3"/>
  <c r="A170" i="3"/>
  <c r="A172" i="3"/>
  <c r="O72" i="8"/>
  <c r="O73" i="8"/>
  <c r="O92" i="8"/>
  <c r="O93" i="8"/>
  <c r="O131" i="8"/>
  <c r="O132" i="8"/>
  <c r="O133" i="8"/>
  <c r="O137" i="8"/>
  <c r="O138" i="8"/>
  <c r="O139" i="8"/>
  <c r="O140" i="8"/>
  <c r="O141" i="8"/>
  <c r="O142" i="8"/>
  <c r="O154" i="8"/>
  <c r="O155" i="8"/>
  <c r="O156" i="8"/>
  <c r="O157" i="8"/>
  <c r="O158" i="8"/>
  <c r="O159" i="8"/>
  <c r="O172" i="8"/>
  <c r="O173" i="8"/>
  <c r="O174" i="8"/>
  <c r="O211" i="8"/>
  <c r="O212" i="8"/>
  <c r="H36" i="18"/>
  <c r="H37" i="18"/>
  <c r="H38" i="18"/>
  <c r="H39" i="18"/>
  <c r="A36" i="18"/>
  <c r="A37" i="18"/>
  <c r="A38" i="18"/>
  <c r="A39" i="18"/>
  <c r="I231" i="3"/>
  <c r="O216" i="8" s="1"/>
  <c r="A36" i="20"/>
  <c r="H36" i="20"/>
  <c r="I229" i="3"/>
  <c r="I230" i="3"/>
  <c r="H35" i="20"/>
  <c r="H34" i="20"/>
  <c r="I227" i="3"/>
  <c r="I228" i="3"/>
  <c r="H33" i="20"/>
  <c r="I173" i="3"/>
  <c r="O48" i="8" s="1"/>
  <c r="I174" i="3"/>
  <c r="O47" i="8" s="1"/>
  <c r="I175" i="3"/>
  <c r="O49" i="8" s="1"/>
  <c r="I176" i="3"/>
  <c r="I177" i="3"/>
  <c r="I178" i="3"/>
  <c r="I179" i="3"/>
  <c r="O118" i="8" s="1"/>
  <c r="I180" i="3"/>
  <c r="O117" i="8" s="1"/>
  <c r="I181" i="3"/>
  <c r="O119" i="8" s="1"/>
  <c r="I182" i="3"/>
  <c r="I183" i="3"/>
  <c r="I184" i="3"/>
  <c r="I185" i="3"/>
  <c r="I186" i="3"/>
  <c r="I187" i="3"/>
  <c r="O15" i="8" s="1"/>
  <c r="I188" i="3"/>
  <c r="O16" i="8" s="1"/>
  <c r="I189" i="3"/>
  <c r="O17" i="8" s="1"/>
  <c r="I190" i="3"/>
  <c r="O94" i="8" s="1"/>
  <c r="I191" i="3"/>
  <c r="O95" i="8" s="1"/>
  <c r="I192" i="3"/>
  <c r="O213" i="8" s="1"/>
  <c r="I193" i="3"/>
  <c r="O214" i="8" s="1"/>
  <c r="I194" i="3"/>
  <c r="O215" i="8" s="1"/>
  <c r="I195" i="3"/>
  <c r="O78" i="8" s="1"/>
  <c r="I196" i="3"/>
  <c r="O77" i="8" s="1"/>
  <c r="I197" i="3"/>
  <c r="O79" i="8" s="1"/>
  <c r="I198" i="3"/>
  <c r="O226" i="8" s="1"/>
  <c r="I199" i="3"/>
  <c r="O227" i="8" s="1"/>
  <c r="I200" i="3"/>
  <c r="O228" i="8" s="1"/>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I201" i="3"/>
  <c r="O86" i="8" s="1"/>
  <c r="A202" i="3"/>
  <c r="I202" i="3"/>
  <c r="O87" i="8" s="1"/>
  <c r="A203" i="3"/>
  <c r="I203" i="3"/>
  <c r="A204" i="3"/>
  <c r="I204" i="3"/>
  <c r="A205" i="3"/>
  <c r="I205" i="3"/>
  <c r="A206" i="3"/>
  <c r="I206" i="3"/>
  <c r="O196" i="8" s="1"/>
  <c r="A207" i="3"/>
  <c r="I207" i="3"/>
  <c r="O197" i="8" s="1"/>
  <c r="A208" i="3"/>
  <c r="I208" i="3"/>
  <c r="O198" i="8" s="1"/>
  <c r="A209" i="3"/>
  <c r="I209" i="3"/>
  <c r="A210" i="3"/>
  <c r="I210" i="3"/>
  <c r="A211" i="3"/>
  <c r="I211" i="3"/>
  <c r="A212" i="3"/>
  <c r="I212" i="3"/>
  <c r="O202" i="8" s="1"/>
  <c r="A213" i="3"/>
  <c r="I213" i="3"/>
  <c r="O203" i="8" s="1"/>
  <c r="A214" i="3"/>
  <c r="I214" i="3"/>
  <c r="O204" i="8" s="1"/>
  <c r="A215" i="3"/>
  <c r="I215" i="3"/>
  <c r="O205" i="8" s="1"/>
  <c r="A216" i="3"/>
  <c r="I216" i="3"/>
  <c r="O206" i="8" s="1"/>
  <c r="A217" i="3"/>
  <c r="I217" i="3"/>
  <c r="O207" i="8" s="1"/>
  <c r="A218" i="3"/>
  <c r="I218" i="3"/>
  <c r="A219" i="3"/>
  <c r="I219" i="3"/>
  <c r="A220" i="3"/>
  <c r="I220" i="3"/>
  <c r="A221" i="3"/>
  <c r="I221" i="3"/>
  <c r="A222" i="3"/>
  <c r="I222" i="3"/>
  <c r="A223" i="3"/>
  <c r="I223" i="3"/>
  <c r="A224" i="3"/>
  <c r="I224" i="3"/>
  <c r="A225" i="3"/>
  <c r="I225" i="3"/>
  <c r="A226" i="3"/>
  <c r="I226" i="3"/>
  <c r="A227" i="3"/>
  <c r="A228" i="3"/>
  <c r="A229" i="3"/>
  <c r="A230" i="3"/>
  <c r="A231" i="3"/>
  <c r="A232" i="3"/>
  <c r="I232" i="3"/>
  <c r="O12" i="8" s="1"/>
  <c r="A233" i="3"/>
  <c r="I233" i="3"/>
  <c r="O13" i="8" s="1"/>
  <c r="A234" i="3"/>
  <c r="I234" i="3"/>
  <c r="O23" i="8" s="1"/>
  <c r="A235" i="3"/>
  <c r="I235" i="3"/>
  <c r="O24" i="8" s="1"/>
  <c r="A236" i="3"/>
  <c r="I236" i="3"/>
  <c r="A237" i="3"/>
  <c r="I237" i="3"/>
  <c r="A238" i="3"/>
  <c r="I238" i="3"/>
  <c r="A239" i="3"/>
  <c r="I239" i="3"/>
  <c r="A240" i="3"/>
  <c r="I240" i="3"/>
  <c r="A241" i="3"/>
  <c r="I241" i="3"/>
  <c r="A242" i="3"/>
  <c r="I242" i="3"/>
  <c r="O151" i="8" s="1"/>
  <c r="A243" i="3"/>
  <c r="I243" i="3"/>
  <c r="O152" i="8" s="1"/>
  <c r="A244" i="3"/>
  <c r="I244" i="3"/>
  <c r="O153" i="8" s="1"/>
  <c r="A245" i="3"/>
  <c r="I245" i="3"/>
  <c r="A246" i="3"/>
  <c r="I246" i="3"/>
  <c r="A247" i="3"/>
  <c r="I247" i="3"/>
  <c r="A248" i="3"/>
  <c r="I248" i="3"/>
  <c r="I59" i="3"/>
  <c r="O53" i="8" s="1"/>
  <c r="A59" i="3"/>
  <c r="I60" i="3"/>
  <c r="O54" i="8" s="1"/>
  <c r="A60" i="3"/>
  <c r="I138" i="3"/>
  <c r="O8" i="8" s="1"/>
  <c r="I139" i="3"/>
  <c r="O9" i="8" s="1"/>
  <c r="I140" i="3"/>
  <c r="O20" i="8" s="1"/>
  <c r="I141" i="3"/>
  <c r="I142" i="3"/>
  <c r="I143" i="3"/>
  <c r="O22" i="8" s="1"/>
  <c r="I144" i="3"/>
  <c r="O33" i="8" s="1"/>
  <c r="I145" i="3"/>
  <c r="O34" i="8" s="1"/>
  <c r="I146" i="3"/>
  <c r="O35" i="8" s="1"/>
  <c r="I147" i="3"/>
  <c r="O42" i="8" s="1"/>
  <c r="I148" i="3"/>
  <c r="O43" i="8" s="1"/>
  <c r="I149" i="3"/>
  <c r="O55" i="8" s="1"/>
  <c r="I150" i="3"/>
  <c r="O56" i="8" s="1"/>
  <c r="I151" i="3"/>
  <c r="O57" i="8" s="1"/>
  <c r="I152" i="3"/>
  <c r="O83" i="8" s="1"/>
  <c r="I153" i="3"/>
  <c r="O84" i="8" s="1"/>
  <c r="I154" i="3"/>
  <c r="O85" i="8" s="1"/>
  <c r="I155" i="3"/>
  <c r="O96" i="8" s="1"/>
  <c r="I156" i="3"/>
  <c r="O97" i="8" s="1"/>
  <c r="I157" i="3"/>
  <c r="O98" i="8" s="1"/>
  <c r="I158" i="3"/>
  <c r="O111" i="8" s="1"/>
  <c r="I159" i="3"/>
  <c r="O112" i="8" s="1"/>
  <c r="I160" i="3"/>
  <c r="O113" i="8" s="1"/>
  <c r="I161" i="3"/>
  <c r="O166" i="8" s="1"/>
  <c r="I162" i="3"/>
  <c r="O167" i="8" s="1"/>
  <c r="I163" i="3"/>
  <c r="O168" i="8" s="1"/>
  <c r="I164" i="3"/>
  <c r="O175" i="8" s="1"/>
  <c r="I165" i="3"/>
  <c r="O176" i="8" s="1"/>
  <c r="I166" i="3"/>
  <c r="O177" i="8" s="1"/>
  <c r="I167" i="3"/>
  <c r="O193" i="8" s="1"/>
  <c r="I168" i="3"/>
  <c r="O194" i="8" s="1"/>
  <c r="I169" i="3"/>
  <c r="O195" i="8" s="1"/>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43" i="4"/>
  <c r="H43" i="4"/>
  <c r="A44" i="4"/>
  <c r="H44" i="4"/>
  <c r="A45" i="4"/>
  <c r="H45" i="4"/>
  <c r="A46" i="4"/>
  <c r="H46" i="4"/>
  <c r="A47" i="4"/>
  <c r="H47" i="4"/>
  <c r="A48" i="4"/>
  <c r="H48" i="4"/>
  <c r="A49" i="4"/>
  <c r="H49" i="4"/>
  <c r="A50" i="4"/>
  <c r="H50" i="4"/>
  <c r="A51" i="4"/>
  <c r="H51" i="4"/>
  <c r="A52" i="4"/>
  <c r="H52" i="4"/>
  <c r="A53" i="4"/>
  <c r="H53" i="4"/>
  <c r="A54" i="4"/>
  <c r="H54" i="4"/>
  <c r="A55" i="4"/>
  <c r="H55" i="4"/>
  <c r="A56" i="4"/>
  <c r="H56" i="4"/>
  <c r="A57" i="4"/>
  <c r="H57" i="4"/>
  <c r="A58" i="4"/>
  <c r="H58" i="4"/>
  <c r="A59" i="4"/>
  <c r="H59" i="4"/>
  <c r="A60" i="4"/>
  <c r="H60" i="4"/>
  <c r="A61" i="4"/>
  <c r="H61" i="4"/>
  <c r="A62" i="4"/>
  <c r="H62" i="4"/>
  <c r="A63" i="4"/>
  <c r="H63" i="4"/>
  <c r="A64" i="4"/>
  <c r="H64" i="4"/>
  <c r="A65" i="4"/>
  <c r="H65" i="4"/>
  <c r="A66" i="4"/>
  <c r="H66" i="4"/>
  <c r="A67" i="4"/>
  <c r="H67" i="4"/>
  <c r="A68" i="4"/>
  <c r="H68" i="4"/>
  <c r="A69" i="4"/>
  <c r="H69" i="4"/>
  <c r="A70" i="4"/>
  <c r="H70" i="4"/>
  <c r="A71" i="4"/>
  <c r="H71" i="4"/>
  <c r="A72" i="4"/>
  <c r="H72" i="4"/>
  <c r="A73" i="4"/>
  <c r="H73" i="4"/>
  <c r="A74" i="4"/>
  <c r="H74" i="4"/>
  <c r="A75" i="4"/>
  <c r="H75" i="4"/>
  <c r="A76" i="4"/>
  <c r="H76" i="4"/>
  <c r="C199" i="8"/>
  <c r="C200" i="8"/>
  <c r="C201" i="8"/>
  <c r="C202" i="8"/>
  <c r="C203" i="8"/>
  <c r="C204" i="8"/>
  <c r="C205" i="8"/>
  <c r="C206" i="8"/>
  <c r="C207" i="8"/>
  <c r="C208" i="8"/>
  <c r="C209" i="8"/>
  <c r="C210" i="8"/>
  <c r="C211" i="8"/>
  <c r="C212" i="8"/>
  <c r="C213" i="8"/>
  <c r="C214" i="8"/>
  <c r="C215" i="8"/>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I107" i="3"/>
  <c r="O44" i="8" s="1"/>
  <c r="I108" i="3"/>
  <c r="O45" i="8" s="1"/>
  <c r="I109" i="3"/>
  <c r="O46" i="8" s="1"/>
  <c r="I110" i="3"/>
  <c r="O58" i="8" s="1"/>
  <c r="I111" i="3"/>
  <c r="O59" i="8" s="1"/>
  <c r="I112" i="3"/>
  <c r="O60" i="8" s="1"/>
  <c r="I113" i="3"/>
  <c r="O74" i="8" s="1"/>
  <c r="I114" i="3"/>
  <c r="O75" i="8" s="1"/>
  <c r="I115" i="3"/>
  <c r="O76" i="8" s="1"/>
  <c r="I116" i="3"/>
  <c r="O90" i="8" s="1"/>
  <c r="I117" i="3"/>
  <c r="O91" i="8" s="1"/>
  <c r="I118" i="3"/>
  <c r="O99" i="8" s="1"/>
  <c r="I119" i="3"/>
  <c r="O100" i="8" s="1"/>
  <c r="I120" i="3"/>
  <c r="O101" i="8" s="1"/>
  <c r="I121" i="3"/>
  <c r="O105" i="8" s="1"/>
  <c r="I122" i="3"/>
  <c r="O106" i="8" s="1"/>
  <c r="I123" i="3"/>
  <c r="O107" i="8" s="1"/>
  <c r="I124" i="3"/>
  <c r="O114" i="8" s="1"/>
  <c r="I125" i="3"/>
  <c r="I126" i="3"/>
  <c r="O116" i="8" s="1"/>
  <c r="I127" i="3"/>
  <c r="O134" i="8" s="1"/>
  <c r="I128" i="3"/>
  <c r="O135" i="8" s="1"/>
  <c r="I129" i="3"/>
  <c r="O136" i="8" s="1"/>
  <c r="I130" i="3"/>
  <c r="O143" i="8" s="1"/>
  <c r="I131" i="3"/>
  <c r="O144" i="8" s="1"/>
  <c r="I132" i="3"/>
  <c r="O148" i="8" s="1"/>
  <c r="I133" i="3"/>
  <c r="O149" i="8" s="1"/>
  <c r="I134" i="3"/>
  <c r="O150" i="8" s="1"/>
  <c r="I135" i="3"/>
  <c r="O178" i="8" s="1"/>
  <c r="I136" i="3"/>
  <c r="O179" i="8" s="1"/>
  <c r="I137" i="3"/>
  <c r="O180" i="8" s="1"/>
  <c r="C190" i="8"/>
  <c r="C191" i="8"/>
  <c r="C192" i="8"/>
  <c r="C193" i="8"/>
  <c r="C194" i="8"/>
  <c r="C195" i="8"/>
  <c r="C196" i="8"/>
  <c r="C197" i="8"/>
  <c r="H38" i="4"/>
  <c r="H39" i="4"/>
  <c r="H40" i="4"/>
  <c r="H41" i="4"/>
  <c r="H42" i="4"/>
  <c r="H37" i="4"/>
  <c r="A37" i="4"/>
  <c r="A38" i="4"/>
  <c r="A39" i="4"/>
  <c r="A40" i="4"/>
  <c r="A41" i="4"/>
  <c r="A42" i="4"/>
  <c r="C144" i="8"/>
  <c r="H35" i="22"/>
  <c r="H34" i="22"/>
  <c r="H33" i="22"/>
  <c r="H32" i="22"/>
  <c r="H31" i="22"/>
  <c r="H30" i="22"/>
  <c r="H23" i="22"/>
  <c r="H22" i="22"/>
  <c r="H21" i="22"/>
  <c r="H20" i="22"/>
  <c r="H19" i="22"/>
  <c r="H18" i="22"/>
  <c r="H17" i="22"/>
  <c r="H16" i="22"/>
  <c r="H5" i="22"/>
  <c r="H29" i="22"/>
  <c r="H28" i="22"/>
  <c r="H27" i="22"/>
  <c r="H26" i="22"/>
  <c r="H25" i="22"/>
  <c r="H24" i="22"/>
  <c r="H15" i="22"/>
  <c r="H14" i="22"/>
  <c r="H13" i="22"/>
  <c r="H12" i="22"/>
  <c r="H11" i="22"/>
  <c r="H10" i="22"/>
  <c r="H9" i="22"/>
  <c r="H8" i="22"/>
  <c r="H7" i="22"/>
  <c r="H6" i="22"/>
  <c r="A98" i="3"/>
  <c r="A99" i="3"/>
  <c r="A100" i="3"/>
  <c r="A101" i="3"/>
  <c r="A102" i="3"/>
  <c r="A103" i="3"/>
  <c r="A104" i="3"/>
  <c r="A105" i="3"/>
  <c r="A106" i="3"/>
  <c r="I98" i="3"/>
  <c r="I99" i="3"/>
  <c r="I100" i="3"/>
  <c r="I101" i="3"/>
  <c r="O108" i="8" s="1"/>
  <c r="I102" i="3"/>
  <c r="O109" i="8" s="1"/>
  <c r="I103" i="3"/>
  <c r="O110" i="8" s="1"/>
  <c r="I104" i="3"/>
  <c r="I105" i="3"/>
  <c r="I106" i="3"/>
  <c r="H33" i="4"/>
  <c r="H33" i="18"/>
  <c r="H34" i="18"/>
  <c r="H35" i="18"/>
  <c r="H28" i="18"/>
  <c r="H29" i="18"/>
  <c r="H30" i="18"/>
  <c r="H31" i="18"/>
  <c r="H35" i="19"/>
  <c r="H36" i="19"/>
  <c r="H37" i="19"/>
  <c r="H38" i="19"/>
  <c r="A35" i="19"/>
  <c r="A36" i="19"/>
  <c r="A37" i="19"/>
  <c r="A38" i="19"/>
  <c r="A56" i="3"/>
  <c r="I56" i="3"/>
  <c r="O220" i="8" s="1"/>
  <c r="A57" i="3"/>
  <c r="I57" i="3"/>
  <c r="O221" i="8" s="1"/>
  <c r="A58" i="3"/>
  <c r="I58" i="3"/>
  <c r="O222" i="8" s="1"/>
  <c r="H33" i="19"/>
  <c r="H34" i="19"/>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 i="20"/>
  <c r="H20" i="18"/>
  <c r="H21" i="18"/>
  <c r="H22" i="18"/>
  <c r="H6" i="20"/>
  <c r="H7" i="20"/>
  <c r="H8" i="20"/>
  <c r="H9" i="20"/>
  <c r="H11" i="18"/>
  <c r="H5" i="20"/>
  <c r="H10" i="20"/>
  <c r="A95" i="3"/>
  <c r="A96" i="3"/>
  <c r="A97" i="3"/>
  <c r="I95" i="3"/>
  <c r="O217" i="8" s="1"/>
  <c r="I96" i="3"/>
  <c r="O218" i="8" s="1"/>
  <c r="I97" i="3"/>
  <c r="O219" i="8" s="1"/>
  <c r="A93" i="3"/>
  <c r="A94" i="3"/>
  <c r="I93" i="3"/>
  <c r="O209" i="8" s="1"/>
  <c r="I94" i="3"/>
  <c r="O210" i="8" s="1"/>
  <c r="A87" i="3"/>
  <c r="A88" i="3"/>
  <c r="A89" i="3"/>
  <c r="A90" i="3"/>
  <c r="A91" i="3"/>
  <c r="A92" i="3"/>
  <c r="I87" i="3"/>
  <c r="O182" i="8" s="1"/>
  <c r="I88" i="3"/>
  <c r="O183" i="8" s="1"/>
  <c r="I89" i="3"/>
  <c r="O187" i="8" s="1"/>
  <c r="I90" i="3"/>
  <c r="O188" i="8" s="1"/>
  <c r="I91" i="3"/>
  <c r="O189" i="8" s="1"/>
  <c r="I92" i="3"/>
  <c r="O208" i="8" s="1"/>
  <c r="A85" i="3"/>
  <c r="A86" i="3"/>
  <c r="I85" i="3"/>
  <c r="O165" i="8" s="1"/>
  <c r="I86" i="3"/>
  <c r="O181" i="8" s="1"/>
  <c r="A82" i="3"/>
  <c r="A83" i="3"/>
  <c r="A84" i="3"/>
  <c r="I82" i="3"/>
  <c r="O147" i="8" s="1"/>
  <c r="I83" i="3"/>
  <c r="O163" i="8" s="1"/>
  <c r="I84" i="3"/>
  <c r="O164" i="8" s="1"/>
  <c r="A71" i="3"/>
  <c r="A72" i="3"/>
  <c r="A73" i="3"/>
  <c r="A74" i="3"/>
  <c r="A75" i="3"/>
  <c r="A76" i="3"/>
  <c r="A77" i="3"/>
  <c r="A78" i="3"/>
  <c r="A79" i="3"/>
  <c r="A80" i="3"/>
  <c r="A81" i="3"/>
  <c r="I71" i="3"/>
  <c r="O61" i="8" s="1"/>
  <c r="I72" i="3"/>
  <c r="O62" i="8" s="1"/>
  <c r="I73" i="3"/>
  <c r="O63" i="8" s="1"/>
  <c r="I74" i="3"/>
  <c r="O66" i="8" s="1"/>
  <c r="I75" i="3"/>
  <c r="O67" i="8" s="1"/>
  <c r="I76" i="3"/>
  <c r="O68" i="8" s="1"/>
  <c r="I77" i="3"/>
  <c r="O126" i="8" s="1"/>
  <c r="I78" i="3"/>
  <c r="O127" i="8" s="1"/>
  <c r="I79" i="3"/>
  <c r="O128" i="8" s="1"/>
  <c r="I80" i="3"/>
  <c r="O145" i="8" s="1"/>
  <c r="I81" i="3"/>
  <c r="O146" i="8" s="1"/>
  <c r="H35" i="21"/>
  <c r="H36" i="21"/>
  <c r="H37" i="21"/>
  <c r="H38" i="21"/>
  <c r="H39" i="21"/>
  <c r="H40" i="21"/>
  <c r="H41" i="21"/>
  <c r="H31" i="21"/>
  <c r="I217" i="8"/>
  <c r="A38" i="21"/>
  <c r="A39" i="21"/>
  <c r="A40" i="21"/>
  <c r="A41" i="21"/>
  <c r="A35" i="21"/>
  <c r="A36" i="21"/>
  <c r="A37" i="21"/>
  <c r="I31" i="3"/>
  <c r="O10" i="8" s="1"/>
  <c r="I32" i="3"/>
  <c r="O11" i="8" s="1"/>
  <c r="I29" i="3"/>
  <c r="O18" i="8" s="1"/>
  <c r="I30" i="3"/>
  <c r="O19" i="8" s="1"/>
  <c r="N198" i="13"/>
  <c r="N204" i="13" s="1"/>
  <c r="M198" i="13"/>
  <c r="M204" i="13" s="1"/>
  <c r="L198" i="13"/>
  <c r="L204" i="13" s="1"/>
  <c r="K198" i="13"/>
  <c r="K204" i="13" s="1"/>
  <c r="J198" i="13"/>
  <c r="J204" i="13" s="1"/>
  <c r="I198" i="13"/>
  <c r="I204" i="13" s="1"/>
  <c r="M186" i="13"/>
  <c r="L186" i="13"/>
  <c r="K186" i="13"/>
  <c r="J186" i="13"/>
  <c r="I186" i="13"/>
  <c r="H186" i="13"/>
  <c r="G186" i="13"/>
  <c r="F186" i="13"/>
  <c r="C186" i="13"/>
  <c r="M185" i="13"/>
  <c r="L185" i="13"/>
  <c r="K185" i="13"/>
  <c r="J185" i="13"/>
  <c r="I185" i="13"/>
  <c r="H185" i="13"/>
  <c r="G185" i="13"/>
  <c r="F185" i="13"/>
  <c r="C185" i="13"/>
  <c r="M184" i="13"/>
  <c r="L184" i="13"/>
  <c r="K184" i="13"/>
  <c r="J184" i="13"/>
  <c r="I184" i="13"/>
  <c r="H184" i="13"/>
  <c r="G184" i="13"/>
  <c r="F184" i="13"/>
  <c r="C184" i="13"/>
  <c r="M183" i="13"/>
  <c r="L183" i="13"/>
  <c r="K183" i="13"/>
  <c r="J183" i="13"/>
  <c r="I183" i="13"/>
  <c r="H183" i="13"/>
  <c r="G183" i="13"/>
  <c r="F183" i="13"/>
  <c r="C183" i="13"/>
  <c r="M182" i="13"/>
  <c r="L182" i="13"/>
  <c r="K182" i="13"/>
  <c r="J182" i="13"/>
  <c r="I182" i="13"/>
  <c r="H182" i="13"/>
  <c r="G182" i="13"/>
  <c r="F182" i="13"/>
  <c r="C182" i="13"/>
  <c r="M181" i="13"/>
  <c r="L181" i="13"/>
  <c r="K181" i="13"/>
  <c r="J181" i="13"/>
  <c r="I181" i="13"/>
  <c r="H181" i="13"/>
  <c r="G181" i="13"/>
  <c r="F181" i="13"/>
  <c r="C181" i="13"/>
  <c r="O180" i="13"/>
  <c r="M180" i="13"/>
  <c r="L180" i="13"/>
  <c r="K180" i="13"/>
  <c r="J180" i="13"/>
  <c r="I180" i="13"/>
  <c r="H180" i="13"/>
  <c r="G180" i="13"/>
  <c r="F180" i="13"/>
  <c r="C180" i="13"/>
  <c r="O179" i="13"/>
  <c r="M179" i="13"/>
  <c r="L179" i="13"/>
  <c r="K179" i="13"/>
  <c r="J179" i="13"/>
  <c r="I179" i="13"/>
  <c r="H179" i="13"/>
  <c r="G179" i="13"/>
  <c r="F179" i="13"/>
  <c r="C179" i="13"/>
  <c r="O178" i="13"/>
  <c r="M178" i="13"/>
  <c r="L178" i="13"/>
  <c r="K178" i="13"/>
  <c r="J178" i="13"/>
  <c r="I178" i="13"/>
  <c r="H178" i="13"/>
  <c r="G178" i="13"/>
  <c r="F178" i="13"/>
  <c r="C178" i="13"/>
  <c r="M177" i="13"/>
  <c r="L177" i="13"/>
  <c r="K177" i="13"/>
  <c r="J177" i="13"/>
  <c r="I177" i="13"/>
  <c r="H177" i="13"/>
  <c r="G177" i="13"/>
  <c r="F177" i="13"/>
  <c r="C177" i="13"/>
  <c r="M176" i="13"/>
  <c r="L176" i="13"/>
  <c r="K176" i="13"/>
  <c r="J176" i="13"/>
  <c r="I176" i="13"/>
  <c r="H176" i="13"/>
  <c r="G176" i="13"/>
  <c r="F176" i="13"/>
  <c r="C176" i="13"/>
  <c r="M175" i="13"/>
  <c r="L175" i="13"/>
  <c r="K175" i="13"/>
  <c r="J175" i="13"/>
  <c r="I175" i="13"/>
  <c r="H175" i="13"/>
  <c r="G175" i="13"/>
  <c r="F175" i="13"/>
  <c r="C175" i="13"/>
  <c r="O174" i="13"/>
  <c r="M174" i="13"/>
  <c r="L174" i="13"/>
  <c r="K174" i="13"/>
  <c r="J174" i="13"/>
  <c r="I174" i="13"/>
  <c r="H174" i="13"/>
  <c r="G174" i="13"/>
  <c r="F174" i="13"/>
  <c r="C174" i="13"/>
  <c r="O173" i="13"/>
  <c r="M173" i="13"/>
  <c r="L173" i="13"/>
  <c r="K173" i="13"/>
  <c r="J173" i="13"/>
  <c r="I173" i="13"/>
  <c r="H173" i="13"/>
  <c r="G173" i="13"/>
  <c r="F173" i="13"/>
  <c r="C173" i="13"/>
  <c r="O172" i="13"/>
  <c r="M172" i="13"/>
  <c r="L172" i="13"/>
  <c r="K172" i="13"/>
  <c r="J172" i="13"/>
  <c r="I172" i="13"/>
  <c r="H172" i="13"/>
  <c r="G172" i="13"/>
  <c r="F172" i="13"/>
  <c r="C172" i="13"/>
  <c r="O171" i="13"/>
  <c r="M171" i="13"/>
  <c r="L171" i="13"/>
  <c r="K171" i="13"/>
  <c r="J171" i="13"/>
  <c r="I171" i="13"/>
  <c r="H171" i="13"/>
  <c r="G171" i="13"/>
  <c r="F171" i="13"/>
  <c r="C171" i="13"/>
  <c r="O170" i="13"/>
  <c r="M170" i="13"/>
  <c r="L170" i="13"/>
  <c r="K170" i="13"/>
  <c r="J170" i="13"/>
  <c r="I170" i="13"/>
  <c r="H170" i="13"/>
  <c r="G170" i="13"/>
  <c r="F170" i="13"/>
  <c r="C170" i="13"/>
  <c r="O169" i="13"/>
  <c r="M169" i="13"/>
  <c r="L169" i="13"/>
  <c r="K169" i="13"/>
  <c r="J169" i="13"/>
  <c r="I169" i="13"/>
  <c r="H169" i="13"/>
  <c r="G169" i="13"/>
  <c r="F169" i="13"/>
  <c r="C169" i="13"/>
  <c r="O168" i="13"/>
  <c r="M168" i="13"/>
  <c r="L168" i="13"/>
  <c r="K168" i="13"/>
  <c r="J168" i="13"/>
  <c r="I168" i="13"/>
  <c r="H168" i="13"/>
  <c r="G168" i="13"/>
  <c r="F168" i="13"/>
  <c r="C168" i="13"/>
  <c r="O167" i="13"/>
  <c r="M167" i="13"/>
  <c r="L167" i="13"/>
  <c r="K167" i="13"/>
  <c r="J167" i="13"/>
  <c r="I167" i="13"/>
  <c r="H167" i="13"/>
  <c r="G167" i="13"/>
  <c r="F167" i="13"/>
  <c r="C167" i="13"/>
  <c r="O166" i="13"/>
  <c r="M166" i="13"/>
  <c r="L166" i="13"/>
  <c r="K166" i="13"/>
  <c r="J166" i="13"/>
  <c r="I166" i="13"/>
  <c r="H166" i="13"/>
  <c r="G166" i="13"/>
  <c r="F166" i="13"/>
  <c r="C166" i="13"/>
  <c r="O165" i="13"/>
  <c r="M165" i="13"/>
  <c r="L165" i="13"/>
  <c r="K165" i="13"/>
  <c r="J165" i="13"/>
  <c r="I165" i="13"/>
  <c r="H165" i="13"/>
  <c r="G165" i="13"/>
  <c r="F165" i="13"/>
  <c r="C165" i="13"/>
  <c r="O164" i="13"/>
  <c r="M164" i="13"/>
  <c r="L164" i="13"/>
  <c r="K164" i="13"/>
  <c r="J164" i="13"/>
  <c r="I164" i="13"/>
  <c r="H164" i="13"/>
  <c r="G164" i="13"/>
  <c r="F164" i="13"/>
  <c r="C164" i="13"/>
  <c r="O163" i="13"/>
  <c r="M163" i="13"/>
  <c r="L163" i="13"/>
  <c r="K163" i="13"/>
  <c r="J163" i="13"/>
  <c r="I163" i="13"/>
  <c r="H163" i="13"/>
  <c r="G163" i="13"/>
  <c r="F163" i="13"/>
  <c r="C163" i="13"/>
  <c r="M162" i="13"/>
  <c r="L162" i="13"/>
  <c r="K162" i="13"/>
  <c r="J162" i="13"/>
  <c r="I162" i="13"/>
  <c r="H162" i="13"/>
  <c r="G162" i="13"/>
  <c r="F162" i="13"/>
  <c r="C162" i="13"/>
  <c r="M161" i="13"/>
  <c r="L161" i="13"/>
  <c r="K161" i="13"/>
  <c r="J161" i="13"/>
  <c r="I161" i="13"/>
  <c r="H161" i="13"/>
  <c r="G161" i="13"/>
  <c r="F161" i="13"/>
  <c r="C161" i="13"/>
  <c r="M160" i="13"/>
  <c r="L160" i="13"/>
  <c r="K160" i="13"/>
  <c r="J160" i="13"/>
  <c r="I160" i="13"/>
  <c r="H160" i="13"/>
  <c r="G160" i="13"/>
  <c r="F160" i="13"/>
  <c r="C160" i="13"/>
  <c r="O159" i="13"/>
  <c r="M159" i="13"/>
  <c r="L159" i="13"/>
  <c r="K159" i="13"/>
  <c r="J159" i="13"/>
  <c r="I159" i="13"/>
  <c r="H159" i="13"/>
  <c r="G159" i="13"/>
  <c r="F159" i="13"/>
  <c r="C159" i="13"/>
  <c r="O158" i="13"/>
  <c r="M158" i="13"/>
  <c r="L158" i="13"/>
  <c r="K158" i="13"/>
  <c r="J158" i="13"/>
  <c r="I158" i="13"/>
  <c r="H158" i="13"/>
  <c r="G158" i="13"/>
  <c r="F158" i="13"/>
  <c r="C158" i="13"/>
  <c r="O157" i="13"/>
  <c r="M157" i="13"/>
  <c r="L157" i="13"/>
  <c r="K157" i="13"/>
  <c r="J157" i="13"/>
  <c r="I157" i="13"/>
  <c r="H157" i="13"/>
  <c r="G157" i="13"/>
  <c r="F157" i="13"/>
  <c r="C157" i="13"/>
  <c r="O156" i="13"/>
  <c r="M156" i="13"/>
  <c r="L156" i="13"/>
  <c r="K156" i="13"/>
  <c r="J156" i="13"/>
  <c r="I156" i="13"/>
  <c r="H156" i="13"/>
  <c r="G156" i="13"/>
  <c r="F156" i="13"/>
  <c r="C156" i="13"/>
  <c r="O155" i="13"/>
  <c r="M155" i="13"/>
  <c r="L155" i="13"/>
  <c r="K155" i="13"/>
  <c r="J155" i="13"/>
  <c r="I155" i="13"/>
  <c r="H155" i="13"/>
  <c r="G155" i="13"/>
  <c r="F155" i="13"/>
  <c r="C155" i="13"/>
  <c r="O154" i="13"/>
  <c r="M154" i="13"/>
  <c r="L154" i="13"/>
  <c r="K154" i="13"/>
  <c r="J154" i="13"/>
  <c r="I154" i="13"/>
  <c r="H154" i="13"/>
  <c r="G154" i="13"/>
  <c r="F154" i="13"/>
  <c r="C154" i="13"/>
  <c r="M153" i="13"/>
  <c r="L153" i="13"/>
  <c r="K153" i="13"/>
  <c r="J153" i="13"/>
  <c r="I153" i="13"/>
  <c r="H153" i="13"/>
  <c r="G153" i="13"/>
  <c r="F153" i="13"/>
  <c r="C153" i="13"/>
  <c r="M152" i="13"/>
  <c r="L152" i="13"/>
  <c r="K152" i="13"/>
  <c r="J152" i="13"/>
  <c r="I152" i="13"/>
  <c r="H152" i="13"/>
  <c r="G152" i="13"/>
  <c r="F152" i="13"/>
  <c r="C152" i="13"/>
  <c r="M151" i="13"/>
  <c r="L151" i="13"/>
  <c r="K151" i="13"/>
  <c r="J151" i="13"/>
  <c r="I151" i="13"/>
  <c r="H151" i="13"/>
  <c r="G151" i="13"/>
  <c r="F151" i="13"/>
  <c r="C151" i="13"/>
  <c r="O150" i="13"/>
  <c r="M150" i="13"/>
  <c r="L150" i="13"/>
  <c r="K150" i="13"/>
  <c r="J150" i="13"/>
  <c r="I150" i="13"/>
  <c r="H150" i="13"/>
  <c r="G150" i="13"/>
  <c r="F150" i="13"/>
  <c r="C150" i="13"/>
  <c r="O149" i="13"/>
  <c r="M149" i="13"/>
  <c r="L149" i="13"/>
  <c r="K149" i="13"/>
  <c r="J149" i="13"/>
  <c r="I149" i="13"/>
  <c r="H149" i="13"/>
  <c r="G149" i="13"/>
  <c r="F149" i="13"/>
  <c r="C149" i="13"/>
  <c r="O148" i="13"/>
  <c r="M148" i="13"/>
  <c r="L148" i="13"/>
  <c r="K148" i="13"/>
  <c r="J148" i="13"/>
  <c r="I148" i="13"/>
  <c r="H148" i="13"/>
  <c r="G148" i="13"/>
  <c r="F148" i="13"/>
  <c r="C148" i="13"/>
  <c r="O147" i="13"/>
  <c r="M147" i="13"/>
  <c r="L147" i="13"/>
  <c r="K147" i="13"/>
  <c r="J147" i="13"/>
  <c r="I147" i="13"/>
  <c r="H147" i="13"/>
  <c r="G147" i="13"/>
  <c r="F147" i="13"/>
  <c r="C147" i="13"/>
  <c r="O146" i="13"/>
  <c r="M146" i="13"/>
  <c r="L146" i="13"/>
  <c r="K146" i="13"/>
  <c r="J146" i="13"/>
  <c r="I146" i="13"/>
  <c r="H146" i="13"/>
  <c r="G146" i="13"/>
  <c r="F146" i="13"/>
  <c r="C146" i="13"/>
  <c r="O145" i="13"/>
  <c r="M145" i="13"/>
  <c r="L145" i="13"/>
  <c r="K145" i="13"/>
  <c r="J145" i="13"/>
  <c r="I145" i="13"/>
  <c r="H145" i="13"/>
  <c r="G145" i="13"/>
  <c r="F145" i="13"/>
  <c r="C145" i="13"/>
  <c r="O144" i="13"/>
  <c r="M144" i="13"/>
  <c r="L144" i="13"/>
  <c r="K144" i="13"/>
  <c r="J144" i="13"/>
  <c r="I144" i="13"/>
  <c r="H144" i="13"/>
  <c r="G144" i="13"/>
  <c r="F144" i="13"/>
  <c r="C144" i="13"/>
  <c r="O143" i="13"/>
  <c r="M143" i="13"/>
  <c r="L143" i="13"/>
  <c r="K143" i="13"/>
  <c r="J143" i="13"/>
  <c r="I143" i="13"/>
  <c r="H143" i="13"/>
  <c r="G143" i="13"/>
  <c r="F143" i="13"/>
  <c r="C143" i="13"/>
  <c r="O142" i="13"/>
  <c r="M142" i="13"/>
  <c r="L142" i="13"/>
  <c r="K142" i="13"/>
  <c r="J142" i="13"/>
  <c r="I142" i="13"/>
  <c r="H142" i="13"/>
  <c r="G142" i="13"/>
  <c r="F142" i="13"/>
  <c r="C142" i="13"/>
  <c r="O141" i="13"/>
  <c r="M141" i="13"/>
  <c r="L141" i="13"/>
  <c r="K141" i="13"/>
  <c r="J141" i="13"/>
  <c r="I141" i="13"/>
  <c r="H141" i="13"/>
  <c r="G141" i="13"/>
  <c r="F141" i="13"/>
  <c r="C141" i="13"/>
  <c r="O140" i="13"/>
  <c r="M140" i="13"/>
  <c r="L140" i="13"/>
  <c r="K140" i="13"/>
  <c r="J140" i="13"/>
  <c r="I140" i="13"/>
  <c r="H140" i="13"/>
  <c r="G140" i="13"/>
  <c r="F140" i="13"/>
  <c r="C140" i="13"/>
  <c r="O139" i="13"/>
  <c r="M139" i="13"/>
  <c r="L139" i="13"/>
  <c r="K139" i="13"/>
  <c r="J139" i="13"/>
  <c r="I139" i="13"/>
  <c r="H139" i="13"/>
  <c r="G139" i="13"/>
  <c r="F139" i="13"/>
  <c r="C139" i="13"/>
  <c r="O138" i="13"/>
  <c r="M138" i="13"/>
  <c r="L138" i="13"/>
  <c r="K138" i="13"/>
  <c r="J138" i="13"/>
  <c r="I138" i="13"/>
  <c r="H138" i="13"/>
  <c r="G138" i="13"/>
  <c r="F138" i="13"/>
  <c r="C138" i="13"/>
  <c r="O137" i="13"/>
  <c r="M137" i="13"/>
  <c r="L137" i="13"/>
  <c r="N137" i="13" s="1"/>
  <c r="K137" i="13"/>
  <c r="J137" i="13"/>
  <c r="I137" i="13"/>
  <c r="H137" i="13"/>
  <c r="G137" i="13"/>
  <c r="F137" i="13"/>
  <c r="C137" i="13"/>
  <c r="O136" i="13"/>
  <c r="M136" i="13"/>
  <c r="L136" i="13"/>
  <c r="K136" i="13"/>
  <c r="J136" i="13"/>
  <c r="I136" i="13"/>
  <c r="H136" i="13"/>
  <c r="G136" i="13"/>
  <c r="F136" i="13"/>
  <c r="C136" i="13"/>
  <c r="O135" i="13"/>
  <c r="M135" i="13"/>
  <c r="L135" i="13"/>
  <c r="K135" i="13"/>
  <c r="J135" i="13"/>
  <c r="I135" i="13"/>
  <c r="H135" i="13"/>
  <c r="G135" i="13"/>
  <c r="F135" i="13"/>
  <c r="C135" i="13"/>
  <c r="O134" i="13"/>
  <c r="M134" i="13"/>
  <c r="L134" i="13"/>
  <c r="K134" i="13"/>
  <c r="J134" i="13"/>
  <c r="I134" i="13"/>
  <c r="H134" i="13"/>
  <c r="G134" i="13"/>
  <c r="F134" i="13"/>
  <c r="C134" i="13"/>
  <c r="O133" i="13"/>
  <c r="M133" i="13"/>
  <c r="L133" i="13"/>
  <c r="K133" i="13"/>
  <c r="J133" i="13"/>
  <c r="I133" i="13"/>
  <c r="H133" i="13"/>
  <c r="G133" i="13"/>
  <c r="F133" i="13"/>
  <c r="C133" i="13"/>
  <c r="O132" i="13"/>
  <c r="M132" i="13"/>
  <c r="L132" i="13"/>
  <c r="K132" i="13"/>
  <c r="J132" i="13"/>
  <c r="I132" i="13"/>
  <c r="H132" i="13"/>
  <c r="G132" i="13"/>
  <c r="F132" i="13"/>
  <c r="C132" i="13"/>
  <c r="O131" i="13"/>
  <c r="M131" i="13"/>
  <c r="L131" i="13"/>
  <c r="K131" i="13"/>
  <c r="J131" i="13"/>
  <c r="I131" i="13"/>
  <c r="H131" i="13"/>
  <c r="G131" i="13"/>
  <c r="F131" i="13"/>
  <c r="C131" i="13"/>
  <c r="O130" i="13"/>
  <c r="M130" i="13"/>
  <c r="L130" i="13"/>
  <c r="K130" i="13"/>
  <c r="J130" i="13"/>
  <c r="I130" i="13"/>
  <c r="H130" i="13"/>
  <c r="G130" i="13"/>
  <c r="F130" i="13"/>
  <c r="C130" i="13"/>
  <c r="O129" i="13"/>
  <c r="M129" i="13"/>
  <c r="L129" i="13"/>
  <c r="K129" i="13"/>
  <c r="J129" i="13"/>
  <c r="I129" i="13"/>
  <c r="H129" i="13"/>
  <c r="G129" i="13"/>
  <c r="F129" i="13"/>
  <c r="C129" i="13"/>
  <c r="O128" i="13"/>
  <c r="M128" i="13"/>
  <c r="L128" i="13"/>
  <c r="K128" i="13"/>
  <c r="J128" i="13"/>
  <c r="I128" i="13"/>
  <c r="H128" i="13"/>
  <c r="G128" i="13"/>
  <c r="F128" i="13"/>
  <c r="C128" i="13"/>
  <c r="O127" i="13"/>
  <c r="M127" i="13"/>
  <c r="L127" i="13"/>
  <c r="K127" i="13"/>
  <c r="J127" i="13"/>
  <c r="I127" i="13"/>
  <c r="H127" i="13"/>
  <c r="G127" i="13"/>
  <c r="F127" i="13"/>
  <c r="C127" i="13"/>
  <c r="O126" i="13"/>
  <c r="M126" i="13"/>
  <c r="L126" i="13"/>
  <c r="K126" i="13"/>
  <c r="J126" i="13"/>
  <c r="I126" i="13"/>
  <c r="H126" i="13"/>
  <c r="G126" i="13"/>
  <c r="F126" i="13"/>
  <c r="C126" i="13"/>
  <c r="O125" i="13"/>
  <c r="M125" i="13"/>
  <c r="L125" i="13"/>
  <c r="K125" i="13"/>
  <c r="J125" i="13"/>
  <c r="I125" i="13"/>
  <c r="H125" i="13"/>
  <c r="G125" i="13"/>
  <c r="F125" i="13"/>
  <c r="C125" i="13"/>
  <c r="O124" i="13"/>
  <c r="M124" i="13"/>
  <c r="L124" i="13"/>
  <c r="K124" i="13"/>
  <c r="J124" i="13"/>
  <c r="I124" i="13"/>
  <c r="H124" i="13"/>
  <c r="G124" i="13"/>
  <c r="F124" i="13"/>
  <c r="C124" i="13"/>
  <c r="O123" i="13"/>
  <c r="M123" i="13"/>
  <c r="L123" i="13"/>
  <c r="K123" i="13"/>
  <c r="J123" i="13"/>
  <c r="I123" i="13"/>
  <c r="H123" i="13"/>
  <c r="G123" i="13"/>
  <c r="F123" i="13"/>
  <c r="C123" i="13"/>
  <c r="O122" i="13"/>
  <c r="M122" i="13"/>
  <c r="L122" i="13"/>
  <c r="K122" i="13"/>
  <c r="J122" i="13"/>
  <c r="I122" i="13"/>
  <c r="H122" i="13"/>
  <c r="G122" i="13"/>
  <c r="F122" i="13"/>
  <c r="C122" i="13"/>
  <c r="O121" i="13"/>
  <c r="M121" i="13"/>
  <c r="L121" i="13"/>
  <c r="K121" i="13"/>
  <c r="J121" i="13"/>
  <c r="I121" i="13"/>
  <c r="H121" i="13"/>
  <c r="G121" i="13"/>
  <c r="F121" i="13"/>
  <c r="C121" i="13"/>
  <c r="O120" i="13"/>
  <c r="M120" i="13"/>
  <c r="L120" i="13"/>
  <c r="K120" i="13"/>
  <c r="J120" i="13"/>
  <c r="I120" i="13"/>
  <c r="H120" i="13"/>
  <c r="G120" i="13"/>
  <c r="F120" i="13"/>
  <c r="C120" i="13"/>
  <c r="O119" i="13"/>
  <c r="M119" i="13"/>
  <c r="L119" i="13"/>
  <c r="K119" i="13"/>
  <c r="J119" i="13"/>
  <c r="I119" i="13"/>
  <c r="H119" i="13"/>
  <c r="G119" i="13"/>
  <c r="F119" i="13"/>
  <c r="C119" i="13"/>
  <c r="O118" i="13"/>
  <c r="M118" i="13"/>
  <c r="L118" i="13"/>
  <c r="K118" i="13"/>
  <c r="J118" i="13"/>
  <c r="I118" i="13"/>
  <c r="H118" i="13"/>
  <c r="G118" i="13"/>
  <c r="F118" i="13"/>
  <c r="C118" i="13"/>
  <c r="O117" i="13"/>
  <c r="M117" i="13"/>
  <c r="L117" i="13"/>
  <c r="K117" i="13"/>
  <c r="J117" i="13"/>
  <c r="I117" i="13"/>
  <c r="H117" i="13"/>
  <c r="G117" i="13"/>
  <c r="F117" i="13"/>
  <c r="C117" i="13"/>
  <c r="M116" i="13"/>
  <c r="L116" i="13"/>
  <c r="K116" i="13"/>
  <c r="J116" i="13"/>
  <c r="I116" i="13"/>
  <c r="H116" i="13"/>
  <c r="G116" i="13"/>
  <c r="F116" i="13"/>
  <c r="C116" i="13"/>
  <c r="M115" i="13"/>
  <c r="L115" i="13"/>
  <c r="K115" i="13"/>
  <c r="J115" i="13"/>
  <c r="I115" i="13"/>
  <c r="H115" i="13"/>
  <c r="G115" i="13"/>
  <c r="F115" i="13"/>
  <c r="C115" i="13"/>
  <c r="M114" i="13"/>
  <c r="L114" i="13"/>
  <c r="K114" i="13"/>
  <c r="J114" i="13"/>
  <c r="I114" i="13"/>
  <c r="H114" i="13"/>
  <c r="G114" i="13"/>
  <c r="F114" i="13"/>
  <c r="C114" i="13"/>
  <c r="M113" i="13"/>
  <c r="L113" i="13"/>
  <c r="K113" i="13"/>
  <c r="J113" i="13"/>
  <c r="I113" i="13"/>
  <c r="H113" i="13"/>
  <c r="G113" i="13"/>
  <c r="F113" i="13"/>
  <c r="C113" i="13"/>
  <c r="M112" i="13"/>
  <c r="L112" i="13"/>
  <c r="K112" i="13"/>
  <c r="J112" i="13"/>
  <c r="I112" i="13"/>
  <c r="H112" i="13"/>
  <c r="G112" i="13"/>
  <c r="F112" i="13"/>
  <c r="C112" i="13"/>
  <c r="M111" i="13"/>
  <c r="L111" i="13"/>
  <c r="K111" i="13"/>
  <c r="J111" i="13"/>
  <c r="I111" i="13"/>
  <c r="H111" i="13"/>
  <c r="G111" i="13"/>
  <c r="F111" i="13"/>
  <c r="C111" i="13"/>
  <c r="O110" i="13"/>
  <c r="M110" i="13"/>
  <c r="L110" i="13"/>
  <c r="K110" i="13"/>
  <c r="J110" i="13"/>
  <c r="I110" i="13"/>
  <c r="H110" i="13"/>
  <c r="G110" i="13"/>
  <c r="F110" i="13"/>
  <c r="C110" i="13"/>
  <c r="O109" i="13"/>
  <c r="M109" i="13"/>
  <c r="L109" i="13"/>
  <c r="K109" i="13"/>
  <c r="J109" i="13"/>
  <c r="I109" i="13"/>
  <c r="H109" i="13"/>
  <c r="G109" i="13"/>
  <c r="F109" i="13"/>
  <c r="C109" i="13"/>
  <c r="O108" i="13"/>
  <c r="M108" i="13"/>
  <c r="L108" i="13"/>
  <c r="K108" i="13"/>
  <c r="J108" i="13"/>
  <c r="I108" i="13"/>
  <c r="H108" i="13"/>
  <c r="G108" i="13"/>
  <c r="F108" i="13"/>
  <c r="C108" i="13"/>
  <c r="O107" i="13"/>
  <c r="M107" i="13"/>
  <c r="L107" i="13"/>
  <c r="K107" i="13"/>
  <c r="J107" i="13"/>
  <c r="I107" i="13"/>
  <c r="H107" i="13"/>
  <c r="G107" i="13"/>
  <c r="F107" i="13"/>
  <c r="C107" i="13"/>
  <c r="M106" i="13"/>
  <c r="L106" i="13"/>
  <c r="K106" i="13"/>
  <c r="J106" i="13"/>
  <c r="I106" i="13"/>
  <c r="H106" i="13"/>
  <c r="G106" i="13"/>
  <c r="F106" i="13"/>
  <c r="C106" i="13"/>
  <c r="O105" i="13"/>
  <c r="M105" i="13"/>
  <c r="L105" i="13"/>
  <c r="K105" i="13"/>
  <c r="J105" i="13"/>
  <c r="I105" i="13"/>
  <c r="H105" i="13"/>
  <c r="G105" i="13"/>
  <c r="F105" i="13"/>
  <c r="C105" i="13"/>
  <c r="O104" i="13"/>
  <c r="M104" i="13"/>
  <c r="L104" i="13"/>
  <c r="K104" i="13"/>
  <c r="J104" i="13"/>
  <c r="I104" i="13"/>
  <c r="H104" i="13"/>
  <c r="G104" i="13"/>
  <c r="F104" i="13"/>
  <c r="C104" i="13"/>
  <c r="O103" i="13"/>
  <c r="M103" i="13"/>
  <c r="L103" i="13"/>
  <c r="K103" i="13"/>
  <c r="J103" i="13"/>
  <c r="I103" i="13"/>
  <c r="H103" i="13"/>
  <c r="G103" i="13"/>
  <c r="F103" i="13"/>
  <c r="C103" i="13"/>
  <c r="O102" i="13"/>
  <c r="M102" i="13"/>
  <c r="L102" i="13"/>
  <c r="K102" i="13"/>
  <c r="J102" i="13"/>
  <c r="I102" i="13"/>
  <c r="H102" i="13"/>
  <c r="G102" i="13"/>
  <c r="F102" i="13"/>
  <c r="C102" i="13"/>
  <c r="O101" i="13"/>
  <c r="M101" i="13"/>
  <c r="L101" i="13"/>
  <c r="K101" i="13"/>
  <c r="J101" i="13"/>
  <c r="I101" i="13"/>
  <c r="H101" i="13"/>
  <c r="G101" i="13"/>
  <c r="F101" i="13"/>
  <c r="C101" i="13"/>
  <c r="O100" i="13"/>
  <c r="M100" i="13"/>
  <c r="L100" i="13"/>
  <c r="K100" i="13"/>
  <c r="J100" i="13"/>
  <c r="I100" i="13"/>
  <c r="H100" i="13"/>
  <c r="G100" i="13"/>
  <c r="F100" i="13"/>
  <c r="C100" i="13"/>
  <c r="O99" i="13"/>
  <c r="M99" i="13"/>
  <c r="L99" i="13"/>
  <c r="K99" i="13"/>
  <c r="J99" i="13"/>
  <c r="I99" i="13"/>
  <c r="H99" i="13"/>
  <c r="G99" i="13"/>
  <c r="F99" i="13"/>
  <c r="C99" i="13"/>
  <c r="O98" i="13"/>
  <c r="M98" i="13"/>
  <c r="L98" i="13"/>
  <c r="K98" i="13"/>
  <c r="J98" i="13"/>
  <c r="I98" i="13"/>
  <c r="H98" i="13"/>
  <c r="G98" i="13"/>
  <c r="F98" i="13"/>
  <c r="C98" i="13"/>
  <c r="O97" i="13"/>
  <c r="M97" i="13"/>
  <c r="L97" i="13"/>
  <c r="K97" i="13"/>
  <c r="J97" i="13"/>
  <c r="I97" i="13"/>
  <c r="H97" i="13"/>
  <c r="G97" i="13"/>
  <c r="F97" i="13"/>
  <c r="C97" i="13"/>
  <c r="O96" i="13"/>
  <c r="M96" i="13"/>
  <c r="L96" i="13"/>
  <c r="K96" i="13"/>
  <c r="J96" i="13"/>
  <c r="I96" i="13"/>
  <c r="H96" i="13"/>
  <c r="G96" i="13"/>
  <c r="F96" i="13"/>
  <c r="C96" i="13"/>
  <c r="O95" i="13"/>
  <c r="M95" i="13"/>
  <c r="L95" i="13"/>
  <c r="K95" i="13"/>
  <c r="J95" i="13"/>
  <c r="I95" i="13"/>
  <c r="H95" i="13"/>
  <c r="G95" i="13"/>
  <c r="F95" i="13"/>
  <c r="C95" i="13"/>
  <c r="O94" i="13"/>
  <c r="M94" i="13"/>
  <c r="L94" i="13"/>
  <c r="K94" i="13"/>
  <c r="J94" i="13"/>
  <c r="I94" i="13"/>
  <c r="H94" i="13"/>
  <c r="G94" i="13"/>
  <c r="F94" i="13"/>
  <c r="C94" i="13"/>
  <c r="O93" i="13"/>
  <c r="M93" i="13"/>
  <c r="L93" i="13"/>
  <c r="K93" i="13"/>
  <c r="J93" i="13"/>
  <c r="I93" i="13"/>
  <c r="H93" i="13"/>
  <c r="G93" i="13"/>
  <c r="F93" i="13"/>
  <c r="C93" i="13"/>
  <c r="O92" i="13"/>
  <c r="M92" i="13"/>
  <c r="L92" i="13"/>
  <c r="K92" i="13"/>
  <c r="J92" i="13"/>
  <c r="I92" i="13"/>
  <c r="H92" i="13"/>
  <c r="G92" i="13"/>
  <c r="F92" i="13"/>
  <c r="C92" i="13"/>
  <c r="O91" i="13"/>
  <c r="M91" i="13"/>
  <c r="L91" i="13"/>
  <c r="K91" i="13"/>
  <c r="J91" i="13"/>
  <c r="I91" i="13"/>
  <c r="H91" i="13"/>
  <c r="G91" i="13"/>
  <c r="F91" i="13"/>
  <c r="C91" i="13"/>
  <c r="O90" i="13"/>
  <c r="M90" i="13"/>
  <c r="L90" i="13"/>
  <c r="K90" i="13"/>
  <c r="J90" i="13"/>
  <c r="I90" i="13"/>
  <c r="H90" i="13"/>
  <c r="G90" i="13"/>
  <c r="F90" i="13"/>
  <c r="C90" i="13"/>
  <c r="O89" i="13"/>
  <c r="M89" i="13"/>
  <c r="L89" i="13"/>
  <c r="K89" i="13"/>
  <c r="J89" i="13"/>
  <c r="I89" i="13"/>
  <c r="H89" i="13"/>
  <c r="G89" i="13"/>
  <c r="F89" i="13"/>
  <c r="C89" i="13"/>
  <c r="O88" i="13"/>
  <c r="M88" i="13"/>
  <c r="L88" i="13"/>
  <c r="K88" i="13"/>
  <c r="J88" i="13"/>
  <c r="I88" i="13"/>
  <c r="H88" i="13"/>
  <c r="G88" i="13"/>
  <c r="F88" i="13"/>
  <c r="C88" i="13"/>
  <c r="O87" i="13"/>
  <c r="M87" i="13"/>
  <c r="L87" i="13"/>
  <c r="K87" i="13"/>
  <c r="J87" i="13"/>
  <c r="I87" i="13"/>
  <c r="H87" i="13"/>
  <c r="G87" i="13"/>
  <c r="F87" i="13"/>
  <c r="C87" i="13"/>
  <c r="O86" i="13"/>
  <c r="M86" i="13"/>
  <c r="L86" i="13"/>
  <c r="K86" i="13"/>
  <c r="J86" i="13"/>
  <c r="I86" i="13"/>
  <c r="H86" i="13"/>
  <c r="G86" i="13"/>
  <c r="F86" i="13"/>
  <c r="C86" i="13"/>
  <c r="O85" i="13"/>
  <c r="M85" i="13"/>
  <c r="L85" i="13"/>
  <c r="K85" i="13"/>
  <c r="J85" i="13"/>
  <c r="I85" i="13"/>
  <c r="H85" i="13"/>
  <c r="G85" i="13"/>
  <c r="F85" i="13"/>
  <c r="C85" i="13"/>
  <c r="O84" i="13"/>
  <c r="M84" i="13"/>
  <c r="L84" i="13"/>
  <c r="K84" i="13"/>
  <c r="J84" i="13"/>
  <c r="I84" i="13"/>
  <c r="H84" i="13"/>
  <c r="G84" i="13"/>
  <c r="F84" i="13"/>
  <c r="C84" i="13"/>
  <c r="O83" i="13"/>
  <c r="M83" i="13"/>
  <c r="L83" i="13"/>
  <c r="K83" i="13"/>
  <c r="J83" i="13"/>
  <c r="I83" i="13"/>
  <c r="H83" i="13"/>
  <c r="G83" i="13"/>
  <c r="F83" i="13"/>
  <c r="C83" i="13"/>
  <c r="O82" i="13"/>
  <c r="M82" i="13"/>
  <c r="L82" i="13"/>
  <c r="K82" i="13"/>
  <c r="J82" i="13"/>
  <c r="I82" i="13"/>
  <c r="H82" i="13"/>
  <c r="G82" i="13"/>
  <c r="F82" i="13"/>
  <c r="C82" i="13"/>
  <c r="O81" i="13"/>
  <c r="M81" i="13"/>
  <c r="L81" i="13"/>
  <c r="K81" i="13"/>
  <c r="J81" i="13"/>
  <c r="I81" i="13"/>
  <c r="H81" i="13"/>
  <c r="G81" i="13"/>
  <c r="F81" i="13"/>
  <c r="C81" i="13"/>
  <c r="O80" i="13"/>
  <c r="M80" i="13"/>
  <c r="L80" i="13"/>
  <c r="K80" i="13"/>
  <c r="J80" i="13"/>
  <c r="I80" i="13"/>
  <c r="H80" i="13"/>
  <c r="G80" i="13"/>
  <c r="F80" i="13"/>
  <c r="C80" i="13"/>
  <c r="M79" i="13"/>
  <c r="L79" i="13"/>
  <c r="N79" i="13" s="1"/>
  <c r="K79" i="13"/>
  <c r="J79" i="13"/>
  <c r="I79" i="13"/>
  <c r="H79" i="13"/>
  <c r="G79" i="13"/>
  <c r="F79" i="13"/>
  <c r="C79" i="13"/>
  <c r="M78" i="13"/>
  <c r="L78" i="13"/>
  <c r="K78" i="13"/>
  <c r="J78" i="13"/>
  <c r="I78" i="13"/>
  <c r="H78" i="13"/>
  <c r="G78" i="13"/>
  <c r="F78" i="13"/>
  <c r="C78" i="13"/>
  <c r="M77" i="13"/>
  <c r="L77" i="13"/>
  <c r="K77" i="13"/>
  <c r="J77" i="13"/>
  <c r="I77" i="13"/>
  <c r="H77" i="13"/>
  <c r="G77" i="13"/>
  <c r="F77" i="13"/>
  <c r="C77" i="13"/>
  <c r="O76" i="13"/>
  <c r="M76" i="13"/>
  <c r="L76" i="13"/>
  <c r="K76" i="13"/>
  <c r="J76" i="13"/>
  <c r="I76" i="13"/>
  <c r="H76" i="13"/>
  <c r="G76" i="13"/>
  <c r="F76" i="13"/>
  <c r="C76" i="13"/>
  <c r="O75" i="13"/>
  <c r="M75" i="13"/>
  <c r="L75" i="13"/>
  <c r="K75" i="13"/>
  <c r="J75" i="13"/>
  <c r="I75" i="13"/>
  <c r="H75" i="13"/>
  <c r="G75" i="13"/>
  <c r="F75" i="13"/>
  <c r="C75" i="13"/>
  <c r="O74" i="13"/>
  <c r="M74" i="13"/>
  <c r="L74" i="13"/>
  <c r="K74" i="13"/>
  <c r="J74" i="13"/>
  <c r="I74" i="13"/>
  <c r="H74" i="13"/>
  <c r="G74" i="13"/>
  <c r="F74" i="13"/>
  <c r="C74" i="13"/>
  <c r="O73" i="13"/>
  <c r="M73" i="13"/>
  <c r="L73" i="13"/>
  <c r="K73" i="13"/>
  <c r="J73" i="13"/>
  <c r="I73" i="13"/>
  <c r="H73" i="13"/>
  <c r="G73" i="13"/>
  <c r="F73" i="13"/>
  <c r="C73" i="13"/>
  <c r="O72" i="13"/>
  <c r="M72" i="13"/>
  <c r="L72" i="13"/>
  <c r="K72" i="13"/>
  <c r="J72" i="13"/>
  <c r="I72" i="13"/>
  <c r="H72" i="13"/>
  <c r="G72" i="13"/>
  <c r="F72" i="13"/>
  <c r="C72" i="13"/>
  <c r="M71" i="13"/>
  <c r="L71" i="13"/>
  <c r="K71" i="13"/>
  <c r="J71" i="13"/>
  <c r="I71" i="13"/>
  <c r="H71" i="13"/>
  <c r="G71" i="13"/>
  <c r="F71" i="13"/>
  <c r="C71" i="13"/>
  <c r="M70" i="13"/>
  <c r="L70" i="13"/>
  <c r="K70" i="13"/>
  <c r="J70" i="13"/>
  <c r="I70" i="13"/>
  <c r="H70" i="13"/>
  <c r="G70" i="13"/>
  <c r="F70" i="13"/>
  <c r="C70" i="13"/>
  <c r="M69" i="13"/>
  <c r="L69" i="13"/>
  <c r="K69" i="13"/>
  <c r="J69" i="13"/>
  <c r="I69" i="13"/>
  <c r="H69" i="13"/>
  <c r="G69" i="13"/>
  <c r="F69" i="13"/>
  <c r="C69" i="13"/>
  <c r="O68" i="13"/>
  <c r="M68" i="13"/>
  <c r="L68" i="13"/>
  <c r="K68" i="13"/>
  <c r="J68" i="13"/>
  <c r="I68" i="13"/>
  <c r="H68" i="13"/>
  <c r="G68" i="13"/>
  <c r="F68" i="13"/>
  <c r="C68" i="13"/>
  <c r="O67" i="13"/>
  <c r="M67" i="13"/>
  <c r="L67" i="13"/>
  <c r="K67" i="13"/>
  <c r="J67" i="13"/>
  <c r="I67" i="13"/>
  <c r="H67" i="13"/>
  <c r="G67" i="13"/>
  <c r="F67" i="13"/>
  <c r="C67" i="13"/>
  <c r="O66" i="13"/>
  <c r="M66" i="13"/>
  <c r="L66" i="13"/>
  <c r="K66" i="13"/>
  <c r="J66" i="13"/>
  <c r="I66" i="13"/>
  <c r="H66" i="13"/>
  <c r="G66" i="13"/>
  <c r="F66" i="13"/>
  <c r="C66" i="13"/>
  <c r="O65" i="13"/>
  <c r="M65" i="13"/>
  <c r="L65" i="13"/>
  <c r="K65" i="13"/>
  <c r="J65" i="13"/>
  <c r="I65" i="13"/>
  <c r="H65" i="13"/>
  <c r="G65" i="13"/>
  <c r="F65" i="13"/>
  <c r="C65" i="13"/>
  <c r="O64" i="13"/>
  <c r="M64" i="13"/>
  <c r="L64" i="13"/>
  <c r="K64" i="13"/>
  <c r="J64" i="13"/>
  <c r="I64" i="13"/>
  <c r="H64" i="13"/>
  <c r="G64" i="13"/>
  <c r="F64" i="13"/>
  <c r="C64" i="13"/>
  <c r="O63" i="13"/>
  <c r="M63" i="13"/>
  <c r="L63" i="13"/>
  <c r="K63" i="13"/>
  <c r="J63" i="13"/>
  <c r="I63" i="13"/>
  <c r="H63" i="13"/>
  <c r="G63" i="13"/>
  <c r="F63" i="13"/>
  <c r="C63" i="13"/>
  <c r="O62" i="13"/>
  <c r="M62" i="13"/>
  <c r="L62" i="13"/>
  <c r="K62" i="13"/>
  <c r="J62" i="13"/>
  <c r="I62" i="13"/>
  <c r="H62" i="13"/>
  <c r="G62" i="13"/>
  <c r="F62" i="13"/>
  <c r="C62" i="13"/>
  <c r="O61" i="13"/>
  <c r="M61" i="13"/>
  <c r="L61" i="13"/>
  <c r="K61" i="13"/>
  <c r="J61" i="13"/>
  <c r="I61" i="13"/>
  <c r="H61" i="13"/>
  <c r="G61" i="13"/>
  <c r="F61" i="13"/>
  <c r="C61" i="13"/>
  <c r="O60" i="13"/>
  <c r="M60" i="13"/>
  <c r="L60" i="13"/>
  <c r="K60" i="13"/>
  <c r="J60" i="13"/>
  <c r="I60" i="13"/>
  <c r="H60" i="13"/>
  <c r="G60" i="13"/>
  <c r="F60" i="13"/>
  <c r="C60" i="13"/>
  <c r="O59" i="13"/>
  <c r="M59" i="13"/>
  <c r="L59" i="13"/>
  <c r="K59" i="13"/>
  <c r="J59" i="13"/>
  <c r="I59" i="13"/>
  <c r="H59" i="13"/>
  <c r="G59" i="13"/>
  <c r="F59" i="13"/>
  <c r="C59" i="13"/>
  <c r="O58" i="13"/>
  <c r="M58" i="13"/>
  <c r="L58" i="13"/>
  <c r="K58" i="13"/>
  <c r="J58" i="13"/>
  <c r="I58" i="13"/>
  <c r="H58" i="13"/>
  <c r="G58" i="13"/>
  <c r="F58" i="13"/>
  <c r="C58" i="13"/>
  <c r="O57" i="13"/>
  <c r="M57" i="13"/>
  <c r="L57" i="13"/>
  <c r="K57" i="13"/>
  <c r="J57" i="13"/>
  <c r="I57" i="13"/>
  <c r="H57" i="13"/>
  <c r="G57" i="13"/>
  <c r="F57" i="13"/>
  <c r="C57" i="13"/>
  <c r="O56" i="13"/>
  <c r="M56" i="13"/>
  <c r="L56" i="13"/>
  <c r="K56" i="13"/>
  <c r="J56" i="13"/>
  <c r="I56" i="13"/>
  <c r="H56" i="13"/>
  <c r="G56" i="13"/>
  <c r="F56" i="13"/>
  <c r="C56" i="13"/>
  <c r="O55" i="13"/>
  <c r="M55" i="13"/>
  <c r="L55" i="13"/>
  <c r="K55" i="13"/>
  <c r="J55" i="13"/>
  <c r="I55" i="13"/>
  <c r="H55" i="13"/>
  <c r="G55" i="13"/>
  <c r="F55" i="13"/>
  <c r="C55" i="13"/>
  <c r="O54" i="13"/>
  <c r="M54" i="13"/>
  <c r="L54" i="13"/>
  <c r="K54" i="13"/>
  <c r="J54" i="13"/>
  <c r="I54" i="13"/>
  <c r="H54" i="13"/>
  <c r="G54" i="13"/>
  <c r="F54" i="13"/>
  <c r="C54" i="13"/>
  <c r="O53" i="13"/>
  <c r="M53" i="13"/>
  <c r="L53" i="13"/>
  <c r="K53" i="13"/>
  <c r="J53" i="13"/>
  <c r="I53" i="13"/>
  <c r="H53" i="13"/>
  <c r="G53" i="13"/>
  <c r="F53" i="13"/>
  <c r="C53" i="13"/>
  <c r="M52" i="13"/>
  <c r="L52" i="13"/>
  <c r="K52" i="13"/>
  <c r="J52" i="13"/>
  <c r="I52" i="13"/>
  <c r="H52" i="13"/>
  <c r="G52" i="13"/>
  <c r="F52" i="13"/>
  <c r="C52" i="13"/>
  <c r="M51" i="13"/>
  <c r="L51" i="13"/>
  <c r="K51" i="13"/>
  <c r="J51" i="13"/>
  <c r="I51" i="13"/>
  <c r="H51" i="13"/>
  <c r="G51" i="13"/>
  <c r="F51" i="13"/>
  <c r="C51" i="13"/>
  <c r="M50" i="13"/>
  <c r="L50" i="13"/>
  <c r="K50" i="13"/>
  <c r="J50" i="13"/>
  <c r="I50" i="13"/>
  <c r="H50" i="13"/>
  <c r="G50" i="13"/>
  <c r="F50" i="13"/>
  <c r="C50" i="13"/>
  <c r="O49" i="13"/>
  <c r="M49" i="13"/>
  <c r="L49" i="13"/>
  <c r="K49" i="13"/>
  <c r="J49" i="13"/>
  <c r="I49" i="13"/>
  <c r="H49" i="13"/>
  <c r="G49" i="13"/>
  <c r="F49" i="13"/>
  <c r="C49" i="13"/>
  <c r="O48" i="13"/>
  <c r="M48" i="13"/>
  <c r="L48" i="13"/>
  <c r="K48" i="13"/>
  <c r="J48" i="13"/>
  <c r="I48" i="13"/>
  <c r="H48" i="13"/>
  <c r="G48" i="13"/>
  <c r="F48" i="13"/>
  <c r="C48" i="13"/>
  <c r="O47" i="13"/>
  <c r="M47" i="13"/>
  <c r="L47" i="13"/>
  <c r="K47" i="13"/>
  <c r="J47" i="13"/>
  <c r="I47" i="13"/>
  <c r="H47" i="13"/>
  <c r="G47" i="13"/>
  <c r="F47" i="13"/>
  <c r="C47" i="13"/>
  <c r="O46" i="13"/>
  <c r="M46" i="13"/>
  <c r="L46" i="13"/>
  <c r="K46" i="13"/>
  <c r="J46" i="13"/>
  <c r="I46" i="13"/>
  <c r="H46" i="13"/>
  <c r="G46" i="13"/>
  <c r="F46" i="13"/>
  <c r="C46" i="13"/>
  <c r="O45" i="13"/>
  <c r="M45" i="13"/>
  <c r="L45" i="13"/>
  <c r="K45" i="13"/>
  <c r="J45" i="13"/>
  <c r="I45" i="13"/>
  <c r="H45" i="13"/>
  <c r="G45" i="13"/>
  <c r="F45" i="13"/>
  <c r="C45" i="13"/>
  <c r="O44" i="13"/>
  <c r="M44" i="13"/>
  <c r="L44" i="13"/>
  <c r="K44" i="13"/>
  <c r="J44" i="13"/>
  <c r="I44" i="13"/>
  <c r="H44" i="13"/>
  <c r="G44" i="13"/>
  <c r="F44" i="13"/>
  <c r="C44" i="13"/>
  <c r="O43" i="13"/>
  <c r="M43" i="13"/>
  <c r="L43" i="13"/>
  <c r="K43" i="13"/>
  <c r="J43" i="13"/>
  <c r="I43" i="13"/>
  <c r="H43" i="13"/>
  <c r="G43" i="13"/>
  <c r="F43" i="13"/>
  <c r="C43" i="13"/>
  <c r="O42" i="13"/>
  <c r="M42" i="13"/>
  <c r="L42" i="13"/>
  <c r="K42" i="13"/>
  <c r="J42" i="13"/>
  <c r="I42" i="13"/>
  <c r="H42" i="13"/>
  <c r="G42" i="13"/>
  <c r="F42" i="13"/>
  <c r="C42" i="13"/>
  <c r="M41" i="13"/>
  <c r="L41" i="13"/>
  <c r="K41" i="13"/>
  <c r="J41" i="13"/>
  <c r="I41" i="13"/>
  <c r="H41" i="13"/>
  <c r="G41" i="13"/>
  <c r="F41" i="13"/>
  <c r="C41" i="13"/>
  <c r="M40" i="13"/>
  <c r="L40" i="13"/>
  <c r="K40" i="13"/>
  <c r="J40" i="13"/>
  <c r="I40" i="13"/>
  <c r="H40" i="13"/>
  <c r="G40" i="13"/>
  <c r="F40" i="13"/>
  <c r="C40" i="13"/>
  <c r="M39" i="13"/>
  <c r="L39" i="13"/>
  <c r="K39" i="13"/>
  <c r="J39" i="13"/>
  <c r="I39" i="13"/>
  <c r="H39" i="13"/>
  <c r="G39" i="13"/>
  <c r="F39" i="13"/>
  <c r="C39" i="13"/>
  <c r="M38" i="13"/>
  <c r="L38" i="13"/>
  <c r="K38" i="13"/>
  <c r="J38" i="13"/>
  <c r="I38" i="13"/>
  <c r="H38" i="13"/>
  <c r="G38" i="13"/>
  <c r="F38" i="13"/>
  <c r="C38" i="13"/>
  <c r="M37" i="13"/>
  <c r="L37" i="13"/>
  <c r="K37" i="13"/>
  <c r="J37" i="13"/>
  <c r="I37" i="13"/>
  <c r="H37" i="13"/>
  <c r="G37" i="13"/>
  <c r="F37" i="13"/>
  <c r="C37" i="13"/>
  <c r="M36" i="13"/>
  <c r="L36" i="13"/>
  <c r="K36" i="13"/>
  <c r="J36" i="13"/>
  <c r="I36" i="13"/>
  <c r="H36" i="13"/>
  <c r="G36" i="13"/>
  <c r="F36" i="13"/>
  <c r="C36" i="13"/>
  <c r="O35" i="13"/>
  <c r="M35" i="13"/>
  <c r="L35" i="13"/>
  <c r="K35" i="13"/>
  <c r="J35" i="13"/>
  <c r="I35" i="13"/>
  <c r="H35" i="13"/>
  <c r="G35" i="13"/>
  <c r="F35" i="13"/>
  <c r="O34" i="13"/>
  <c r="M34" i="13"/>
  <c r="L34" i="13"/>
  <c r="K34" i="13"/>
  <c r="J34" i="13"/>
  <c r="I34" i="13"/>
  <c r="H34" i="13"/>
  <c r="G34" i="13"/>
  <c r="F34" i="13"/>
  <c r="O33" i="13"/>
  <c r="M33" i="13"/>
  <c r="L33" i="13"/>
  <c r="K33" i="13"/>
  <c r="J33" i="13"/>
  <c r="I33" i="13"/>
  <c r="H33" i="13"/>
  <c r="G33" i="13"/>
  <c r="F33" i="13"/>
  <c r="M32" i="13"/>
  <c r="L32" i="13"/>
  <c r="K32" i="13"/>
  <c r="J32" i="13"/>
  <c r="I32" i="13"/>
  <c r="H32" i="13"/>
  <c r="G32" i="13"/>
  <c r="F32" i="13"/>
  <c r="C32" i="13"/>
  <c r="M31" i="13"/>
  <c r="L31" i="13"/>
  <c r="K31" i="13"/>
  <c r="J31" i="13"/>
  <c r="I31" i="13"/>
  <c r="H31" i="13"/>
  <c r="G31" i="13"/>
  <c r="F31" i="13"/>
  <c r="C31" i="13"/>
  <c r="M30" i="13"/>
  <c r="L30" i="13"/>
  <c r="K30" i="13"/>
  <c r="J30" i="13"/>
  <c r="I30" i="13"/>
  <c r="H30" i="13"/>
  <c r="G30" i="13"/>
  <c r="F30" i="13"/>
  <c r="C30" i="13"/>
  <c r="M29" i="13"/>
  <c r="L29" i="13"/>
  <c r="K29" i="13"/>
  <c r="J29" i="13"/>
  <c r="I29" i="13"/>
  <c r="H29" i="13"/>
  <c r="G29" i="13"/>
  <c r="F29" i="13"/>
  <c r="C29" i="13"/>
  <c r="M28" i="13"/>
  <c r="L28" i="13"/>
  <c r="K28" i="13"/>
  <c r="J28" i="13"/>
  <c r="I28" i="13"/>
  <c r="H28" i="13"/>
  <c r="G28" i="13"/>
  <c r="F28" i="13"/>
  <c r="C28" i="13"/>
  <c r="M27" i="13"/>
  <c r="L27" i="13"/>
  <c r="K27" i="13"/>
  <c r="J27" i="13"/>
  <c r="I27" i="13"/>
  <c r="H27" i="13"/>
  <c r="G27" i="13"/>
  <c r="F27" i="13"/>
  <c r="C27" i="13"/>
  <c r="M26" i="13"/>
  <c r="L26" i="13"/>
  <c r="K26" i="13"/>
  <c r="J26" i="13"/>
  <c r="I26" i="13"/>
  <c r="H26" i="13"/>
  <c r="G26" i="13"/>
  <c r="F26" i="13"/>
  <c r="C26" i="13"/>
  <c r="M25" i="13"/>
  <c r="L25" i="13"/>
  <c r="K25" i="13"/>
  <c r="J25" i="13"/>
  <c r="I25" i="13"/>
  <c r="H25" i="13"/>
  <c r="G25" i="13"/>
  <c r="F25" i="13"/>
  <c r="C25" i="13"/>
  <c r="O24" i="13"/>
  <c r="M24" i="13"/>
  <c r="L24" i="13"/>
  <c r="K24" i="13"/>
  <c r="J24" i="13"/>
  <c r="I24" i="13"/>
  <c r="H24" i="13"/>
  <c r="G24" i="13"/>
  <c r="F24" i="13"/>
  <c r="C24" i="13"/>
  <c r="O23" i="13"/>
  <c r="M23" i="13"/>
  <c r="L23" i="13"/>
  <c r="K23" i="13"/>
  <c r="J23" i="13"/>
  <c r="I23" i="13"/>
  <c r="H23" i="13"/>
  <c r="G23" i="13"/>
  <c r="F23" i="13"/>
  <c r="C23" i="13"/>
  <c r="O22" i="13"/>
  <c r="M22" i="13"/>
  <c r="L22" i="13"/>
  <c r="K22" i="13"/>
  <c r="J22" i="13"/>
  <c r="I22" i="13"/>
  <c r="H22" i="13"/>
  <c r="G22" i="13"/>
  <c r="F22" i="13"/>
  <c r="C22" i="13"/>
  <c r="O21" i="13"/>
  <c r="M21" i="13"/>
  <c r="L21" i="13"/>
  <c r="K21" i="13"/>
  <c r="J21" i="13"/>
  <c r="I21" i="13"/>
  <c r="H21" i="13"/>
  <c r="G21" i="13"/>
  <c r="F21" i="13"/>
  <c r="C21" i="13"/>
  <c r="O20" i="13"/>
  <c r="M20" i="13"/>
  <c r="L20" i="13"/>
  <c r="K20" i="13"/>
  <c r="J20" i="13"/>
  <c r="I20" i="13"/>
  <c r="H20" i="13"/>
  <c r="G20" i="13"/>
  <c r="F20" i="13"/>
  <c r="C20" i="13"/>
  <c r="O19" i="13"/>
  <c r="M19" i="13"/>
  <c r="L19" i="13"/>
  <c r="K19" i="13"/>
  <c r="J19" i="13"/>
  <c r="I19" i="13"/>
  <c r="H19" i="13"/>
  <c r="G19" i="13"/>
  <c r="F19" i="13"/>
  <c r="C19" i="13"/>
  <c r="O18" i="13"/>
  <c r="M18" i="13"/>
  <c r="L18" i="13"/>
  <c r="K18" i="13"/>
  <c r="J18" i="13"/>
  <c r="I18" i="13"/>
  <c r="H18" i="13"/>
  <c r="G18" i="13"/>
  <c r="F18" i="13"/>
  <c r="C18" i="13"/>
  <c r="O17" i="13"/>
  <c r="M17" i="13"/>
  <c r="L17" i="13"/>
  <c r="K17" i="13"/>
  <c r="J17" i="13"/>
  <c r="I17" i="13"/>
  <c r="H17" i="13"/>
  <c r="G17" i="13"/>
  <c r="F17" i="13"/>
  <c r="C17" i="13"/>
  <c r="O16" i="13"/>
  <c r="M16" i="13"/>
  <c r="L16" i="13"/>
  <c r="K16" i="13"/>
  <c r="J16" i="13"/>
  <c r="I16" i="13"/>
  <c r="H16" i="13"/>
  <c r="G16" i="13"/>
  <c r="F16" i="13"/>
  <c r="C16" i="13"/>
  <c r="O15" i="13"/>
  <c r="M15" i="13"/>
  <c r="L15" i="13"/>
  <c r="K15" i="13"/>
  <c r="J15" i="13"/>
  <c r="I15" i="13"/>
  <c r="H15" i="13"/>
  <c r="G15" i="13"/>
  <c r="F15" i="13"/>
  <c r="C15" i="13"/>
  <c r="M14" i="13"/>
  <c r="L14" i="13"/>
  <c r="K14" i="13"/>
  <c r="J14" i="13"/>
  <c r="I14" i="13"/>
  <c r="H14" i="13"/>
  <c r="G14" i="13"/>
  <c r="F14" i="13"/>
  <c r="C14" i="13"/>
  <c r="O13" i="13"/>
  <c r="M13" i="13"/>
  <c r="L13" i="13"/>
  <c r="K13" i="13"/>
  <c r="J13" i="13"/>
  <c r="I13" i="13"/>
  <c r="H13" i="13"/>
  <c r="G13" i="13"/>
  <c r="F13" i="13"/>
  <c r="C13" i="13"/>
  <c r="O12" i="13"/>
  <c r="M12" i="13"/>
  <c r="L12" i="13"/>
  <c r="K12" i="13"/>
  <c r="J12" i="13"/>
  <c r="I12" i="13"/>
  <c r="H12" i="13"/>
  <c r="G12" i="13"/>
  <c r="F12" i="13"/>
  <c r="C12" i="13"/>
  <c r="O11" i="13"/>
  <c r="M11" i="13"/>
  <c r="L11" i="13"/>
  <c r="K11" i="13"/>
  <c r="J11" i="13"/>
  <c r="I11" i="13"/>
  <c r="H11" i="13"/>
  <c r="G11" i="13"/>
  <c r="F11" i="13"/>
  <c r="C11" i="13"/>
  <c r="O10" i="13"/>
  <c r="M10" i="13"/>
  <c r="L10" i="13"/>
  <c r="K10" i="13"/>
  <c r="J10" i="13"/>
  <c r="I10" i="13"/>
  <c r="H10" i="13"/>
  <c r="G10" i="13"/>
  <c r="F10" i="13"/>
  <c r="C10" i="13"/>
  <c r="O9" i="13"/>
  <c r="M9" i="13"/>
  <c r="L9" i="13"/>
  <c r="K9" i="13"/>
  <c r="J9" i="13"/>
  <c r="I9" i="13"/>
  <c r="H9" i="13"/>
  <c r="G9" i="13"/>
  <c r="F9" i="13"/>
  <c r="C9" i="13"/>
  <c r="O8" i="13"/>
  <c r="M8" i="13"/>
  <c r="L8" i="13"/>
  <c r="K8" i="13"/>
  <c r="J8" i="13"/>
  <c r="I8" i="13"/>
  <c r="H8" i="13"/>
  <c r="G8" i="13"/>
  <c r="F8" i="13"/>
  <c r="C8" i="13"/>
  <c r="K7" i="13"/>
  <c r="J7" i="13"/>
  <c r="I7" i="13"/>
  <c r="H7" i="13"/>
  <c r="G7" i="13"/>
  <c r="K81" i="12"/>
  <c r="J81" i="12"/>
  <c r="I81" i="12"/>
  <c r="H81" i="12"/>
  <c r="G81" i="12"/>
  <c r="F81" i="12"/>
  <c r="K80" i="12"/>
  <c r="J80" i="12"/>
  <c r="I80" i="12"/>
  <c r="H80" i="12"/>
  <c r="G80" i="12"/>
  <c r="F80" i="12"/>
  <c r="K79" i="12"/>
  <c r="J79" i="12"/>
  <c r="I79" i="12"/>
  <c r="H79" i="12"/>
  <c r="G79" i="12"/>
  <c r="F79" i="12"/>
  <c r="K78" i="12"/>
  <c r="J78" i="12"/>
  <c r="I78" i="12"/>
  <c r="H78" i="12"/>
  <c r="G78" i="12"/>
  <c r="F78" i="12"/>
  <c r="K77" i="12"/>
  <c r="K83" i="12" s="1"/>
  <c r="J77" i="12"/>
  <c r="J83" i="12" s="1"/>
  <c r="I77" i="12"/>
  <c r="I83" i="12" s="1"/>
  <c r="H77" i="12"/>
  <c r="H83" i="12" s="1"/>
  <c r="G77" i="12"/>
  <c r="G83" i="12" s="1"/>
  <c r="F77" i="12"/>
  <c r="F83" i="12" s="1"/>
  <c r="O72" i="12"/>
  <c r="O71" i="12"/>
  <c r="O70" i="12"/>
  <c r="O69" i="12"/>
  <c r="O68" i="12"/>
  <c r="O67" i="12"/>
  <c r="O66" i="12"/>
  <c r="O65" i="12"/>
  <c r="O64" i="12"/>
  <c r="O63" i="12"/>
  <c r="O62" i="12"/>
  <c r="O61" i="12"/>
  <c r="O60" i="12"/>
  <c r="O59" i="12"/>
  <c r="O58" i="12"/>
  <c r="O57" i="12"/>
  <c r="O56" i="12"/>
  <c r="O55" i="12"/>
  <c r="O54" i="12"/>
  <c r="O53" i="12"/>
  <c r="O52" i="12"/>
  <c r="O51" i="12"/>
  <c r="O50" i="12"/>
  <c r="O49" i="12"/>
  <c r="O48" i="12"/>
  <c r="O47" i="12"/>
  <c r="O46" i="12"/>
  <c r="O45" i="12"/>
  <c r="O44" i="12"/>
  <c r="O43" i="12"/>
  <c r="O42" i="12"/>
  <c r="O41" i="12"/>
  <c r="O40" i="12"/>
  <c r="O39" i="12"/>
  <c r="O38" i="12"/>
  <c r="O37" i="12"/>
  <c r="O36" i="12"/>
  <c r="O35" i="12"/>
  <c r="O34" i="12"/>
  <c r="O33" i="12"/>
  <c r="O32" i="12"/>
  <c r="O31" i="12"/>
  <c r="O30" i="12"/>
  <c r="O29" i="12"/>
  <c r="O28" i="12"/>
  <c r="O27" i="12"/>
  <c r="O26" i="12"/>
  <c r="O25" i="12"/>
  <c r="O24" i="12"/>
  <c r="O23" i="12"/>
  <c r="O22" i="12"/>
  <c r="O21" i="12"/>
  <c r="O20" i="12"/>
  <c r="O19" i="12"/>
  <c r="O18" i="12"/>
  <c r="O17" i="12"/>
  <c r="O16" i="12"/>
  <c r="O15" i="12"/>
  <c r="O14" i="12"/>
  <c r="O13" i="12"/>
  <c r="O12" i="12"/>
  <c r="O11" i="12"/>
  <c r="O10" i="12"/>
  <c r="O9" i="12"/>
  <c r="O8" i="12"/>
  <c r="O7" i="12"/>
  <c r="J6" i="12"/>
  <c r="I6" i="12"/>
  <c r="H6" i="12"/>
  <c r="G6" i="12"/>
  <c r="F6" i="12"/>
  <c r="H22" i="19"/>
  <c r="A35" i="22"/>
  <c r="A34" i="22"/>
  <c r="A33" i="22"/>
  <c r="A32" i="22"/>
  <c r="A31" i="22"/>
  <c r="A30" i="22"/>
  <c r="A29" i="22"/>
  <c r="A28" i="22"/>
  <c r="A27" i="22"/>
  <c r="A26" i="22"/>
  <c r="A25" i="22"/>
  <c r="A24" i="22"/>
  <c r="A23" i="22"/>
  <c r="A22" i="22"/>
  <c r="A21" i="22"/>
  <c r="A20" i="22"/>
  <c r="A19" i="22"/>
  <c r="A18" i="22"/>
  <c r="A17" i="22"/>
  <c r="A16" i="22"/>
  <c r="A15" i="22"/>
  <c r="A14" i="22"/>
  <c r="A13" i="22"/>
  <c r="A12" i="22"/>
  <c r="A11" i="22"/>
  <c r="A10" i="22"/>
  <c r="A9" i="22"/>
  <c r="A8" i="22"/>
  <c r="A7" i="22"/>
  <c r="A6" i="22"/>
  <c r="A5" i="22"/>
  <c r="H34" i="21"/>
  <c r="A34" i="21"/>
  <c r="H33" i="21"/>
  <c r="A33" i="21"/>
  <c r="H32" i="21"/>
  <c r="A32" i="21"/>
  <c r="A31" i="21"/>
  <c r="H30" i="21"/>
  <c r="A30" i="21"/>
  <c r="H29" i="21"/>
  <c r="A29" i="21"/>
  <c r="H28" i="21"/>
  <c r="A28" i="21"/>
  <c r="H27" i="21"/>
  <c r="A27" i="21"/>
  <c r="H26" i="21"/>
  <c r="A26" i="21"/>
  <c r="H25" i="21"/>
  <c r="A25" i="21"/>
  <c r="H24" i="21"/>
  <c r="A24" i="21"/>
  <c r="H23" i="21"/>
  <c r="A23" i="21"/>
  <c r="H22" i="21"/>
  <c r="A22" i="21"/>
  <c r="H21" i="21"/>
  <c r="A21" i="21"/>
  <c r="H20" i="21"/>
  <c r="A20" i="21"/>
  <c r="H19" i="21"/>
  <c r="A19" i="21"/>
  <c r="H18" i="21"/>
  <c r="A18" i="21"/>
  <c r="H17" i="21"/>
  <c r="A17" i="21"/>
  <c r="H16" i="21"/>
  <c r="A16" i="21"/>
  <c r="H15" i="21"/>
  <c r="A15" i="21"/>
  <c r="H14" i="21"/>
  <c r="A14" i="21"/>
  <c r="H13" i="21"/>
  <c r="A13" i="21"/>
  <c r="H12" i="21"/>
  <c r="A12" i="21"/>
  <c r="H11" i="21"/>
  <c r="A11" i="21"/>
  <c r="H10" i="21"/>
  <c r="A10" i="21"/>
  <c r="H9" i="21"/>
  <c r="A9" i="21"/>
  <c r="H8" i="21"/>
  <c r="A8" i="21"/>
  <c r="H7" i="21"/>
  <c r="A7" i="21"/>
  <c r="H6" i="21"/>
  <c r="A6" i="21"/>
  <c r="H5" i="21"/>
  <c r="A5" i="21"/>
  <c r="A35" i="20"/>
  <c r="A34" i="20"/>
  <c r="A33" i="20"/>
  <c r="H32" i="20"/>
  <c r="A32" i="20"/>
  <c r="H31" i="20"/>
  <c r="A31" i="20"/>
  <c r="H30" i="20"/>
  <c r="A30" i="20"/>
  <c r="H29" i="20"/>
  <c r="A29" i="20"/>
  <c r="H28" i="20"/>
  <c r="A28" i="20"/>
  <c r="H27" i="20"/>
  <c r="A27" i="20"/>
  <c r="H26" i="20"/>
  <c r="A26" i="20"/>
  <c r="H25" i="20"/>
  <c r="A25" i="20"/>
  <c r="H24" i="20"/>
  <c r="A24" i="20"/>
  <c r="H23" i="20"/>
  <c r="A23" i="20"/>
  <c r="A22" i="20"/>
  <c r="H21" i="20"/>
  <c r="A21" i="20"/>
  <c r="H20" i="20"/>
  <c r="A20" i="20"/>
  <c r="H19" i="20"/>
  <c r="A19" i="20"/>
  <c r="H18" i="20"/>
  <c r="A18" i="20"/>
  <c r="H17" i="20"/>
  <c r="A17" i="20"/>
  <c r="H16" i="20"/>
  <c r="A16" i="20"/>
  <c r="H15" i="20"/>
  <c r="A15" i="20"/>
  <c r="H14" i="20"/>
  <c r="A14" i="20"/>
  <c r="H13" i="20"/>
  <c r="A13" i="20"/>
  <c r="H12" i="20"/>
  <c r="A12" i="20"/>
  <c r="H11" i="20"/>
  <c r="A11" i="20"/>
  <c r="A10" i="20"/>
  <c r="A9" i="20"/>
  <c r="A8" i="20"/>
  <c r="A7" i="20"/>
  <c r="A6" i="20"/>
  <c r="A5" i="20"/>
  <c r="A34" i="19"/>
  <c r="A33" i="19"/>
  <c r="H32" i="19"/>
  <c r="A32" i="19"/>
  <c r="H31" i="19"/>
  <c r="H30" i="19"/>
  <c r="A30" i="19"/>
  <c r="H29" i="19"/>
  <c r="A29" i="19"/>
  <c r="H28" i="19"/>
  <c r="A28" i="19"/>
  <c r="H27" i="19"/>
  <c r="A27" i="19"/>
  <c r="H26" i="19"/>
  <c r="A26" i="19"/>
  <c r="H25" i="19"/>
  <c r="A25" i="19"/>
  <c r="H24" i="19"/>
  <c r="A24" i="19"/>
  <c r="H23" i="19"/>
  <c r="A23" i="19"/>
  <c r="A22" i="19"/>
  <c r="H21" i="19"/>
  <c r="A21" i="19"/>
  <c r="H20" i="19"/>
  <c r="A20" i="19"/>
  <c r="H19" i="19"/>
  <c r="A19" i="19"/>
  <c r="H18" i="19"/>
  <c r="A18" i="19"/>
  <c r="H17" i="19"/>
  <c r="A17" i="19"/>
  <c r="H16" i="19"/>
  <c r="A16" i="19"/>
  <c r="H15" i="19"/>
  <c r="A15" i="19"/>
  <c r="H14" i="19"/>
  <c r="A14" i="19"/>
  <c r="H13" i="19"/>
  <c r="A13" i="19"/>
  <c r="H12" i="19"/>
  <c r="A12" i="19"/>
  <c r="H11" i="19"/>
  <c r="A11" i="19"/>
  <c r="H10" i="19"/>
  <c r="A10" i="19"/>
  <c r="H9" i="19"/>
  <c r="A9" i="19"/>
  <c r="H8" i="19"/>
  <c r="A8" i="19"/>
  <c r="H7" i="19"/>
  <c r="A7" i="19"/>
  <c r="H6" i="19"/>
  <c r="A6" i="19"/>
  <c r="H5" i="19"/>
  <c r="A5" i="19"/>
  <c r="A9" i="18"/>
  <c r="A35" i="18"/>
  <c r="A34" i="18"/>
  <c r="A33" i="18"/>
  <c r="H32" i="18"/>
  <c r="A32" i="18"/>
  <c r="A31" i="18"/>
  <c r="A30" i="18"/>
  <c r="H27" i="18"/>
  <c r="A29" i="18"/>
  <c r="H26" i="18"/>
  <c r="A28" i="18"/>
  <c r="H25" i="18"/>
  <c r="A27" i="18"/>
  <c r="H24" i="18"/>
  <c r="A26" i="18"/>
  <c r="H23" i="18"/>
  <c r="A25" i="18"/>
  <c r="A24" i="18"/>
  <c r="A23" i="18"/>
  <c r="A22" i="18"/>
  <c r="H19" i="18"/>
  <c r="A21" i="18"/>
  <c r="A20" i="18"/>
  <c r="A19" i="18"/>
  <c r="H18" i="18"/>
  <c r="A18" i="18"/>
  <c r="H17" i="18"/>
  <c r="A17" i="18"/>
  <c r="H16" i="18"/>
  <c r="A16" i="18"/>
  <c r="H15" i="18"/>
  <c r="A15" i="18"/>
  <c r="H14" i="18"/>
  <c r="A14" i="18"/>
  <c r="H13" i="18"/>
  <c r="A13" i="18"/>
  <c r="H12" i="18"/>
  <c r="A12" i="18"/>
  <c r="A11" i="18"/>
  <c r="H10" i="18"/>
  <c r="A10" i="18"/>
  <c r="H9" i="18"/>
  <c r="H8" i="18"/>
  <c r="A8" i="18"/>
  <c r="H7" i="18"/>
  <c r="A7" i="18"/>
  <c r="H6" i="18"/>
  <c r="A6" i="18"/>
  <c r="H5" i="18"/>
  <c r="A5" i="1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6" i="8"/>
  <c r="I147" i="8"/>
  <c r="I148" i="8"/>
  <c r="I149" i="8"/>
  <c r="I150" i="8"/>
  <c r="I151" i="8"/>
  <c r="I152" i="8"/>
  <c r="I153" i="8"/>
  <c r="I154" i="8"/>
  <c r="I155" i="8"/>
  <c r="I156" i="8"/>
  <c r="I157" i="8"/>
  <c r="I158" i="8"/>
  <c r="I159" i="8"/>
  <c r="I160" i="8"/>
  <c r="I161" i="8"/>
  <c r="I162"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8" i="8"/>
  <c r="I219" i="8"/>
  <c r="I220" i="8"/>
  <c r="I221" i="8"/>
  <c r="I222" i="8"/>
  <c r="I223" i="8"/>
  <c r="I224" i="8"/>
  <c r="I225" i="8"/>
  <c r="I226" i="8"/>
  <c r="I227" i="8"/>
  <c r="I228" i="8"/>
  <c r="I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8"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9" i="8"/>
  <c r="F10" i="8"/>
  <c r="F11" i="8"/>
  <c r="F8" i="8"/>
  <c r="H8" i="8"/>
  <c r="H9" i="4"/>
  <c r="H10" i="4"/>
  <c r="H11" i="4"/>
  <c r="H12" i="4"/>
  <c r="H13" i="4"/>
  <c r="H14" i="4"/>
  <c r="H15" i="4"/>
  <c r="H16" i="4"/>
  <c r="H7" i="4"/>
  <c r="H8" i="4"/>
  <c r="A36" i="3"/>
  <c r="A37" i="3"/>
  <c r="A38" i="3"/>
  <c r="A39" i="3"/>
  <c r="A40" i="3"/>
  <c r="A41" i="3"/>
  <c r="A42" i="3"/>
  <c r="A43" i="3"/>
  <c r="A44" i="3"/>
  <c r="A45" i="3"/>
  <c r="A46" i="3"/>
  <c r="A47" i="3"/>
  <c r="A48" i="3"/>
  <c r="A49" i="3"/>
  <c r="A50" i="3"/>
  <c r="A51" i="3"/>
  <c r="A52" i="3"/>
  <c r="A53" i="3"/>
  <c r="A54" i="3"/>
  <c r="A55" i="3"/>
  <c r="A61" i="3"/>
  <c r="A62" i="3"/>
  <c r="A63" i="3"/>
  <c r="A64" i="3"/>
  <c r="A65" i="3"/>
  <c r="A66" i="3"/>
  <c r="A67" i="3"/>
  <c r="A68" i="3"/>
  <c r="A69" i="3"/>
  <c r="A70" i="3"/>
  <c r="I6" i="3"/>
  <c r="I7" i="3"/>
  <c r="I8" i="3"/>
  <c r="I9" i="3"/>
  <c r="I10" i="3"/>
  <c r="I11" i="3"/>
  <c r="I12" i="3"/>
  <c r="I13" i="3"/>
  <c r="I14" i="3"/>
  <c r="I15" i="3"/>
  <c r="I16" i="3"/>
  <c r="I17" i="3"/>
  <c r="I18" i="3"/>
  <c r="I19" i="3"/>
  <c r="O125" i="8" s="1"/>
  <c r="I20" i="3"/>
  <c r="I21" i="3"/>
  <c r="I22" i="3"/>
  <c r="I23" i="3"/>
  <c r="I24" i="3"/>
  <c r="O81" i="8" s="1"/>
  <c r="I25" i="3"/>
  <c r="I26" i="3"/>
  <c r="I27" i="3"/>
  <c r="O191" i="8" s="1"/>
  <c r="I28" i="3"/>
  <c r="O192" i="8" s="1"/>
  <c r="I33" i="3"/>
  <c r="I34" i="3"/>
  <c r="I35" i="3"/>
  <c r="I36" i="3"/>
  <c r="I37" i="3"/>
  <c r="I38" i="3"/>
  <c r="I39" i="3"/>
  <c r="I40" i="3"/>
  <c r="I41" i="3"/>
  <c r="I42" i="3"/>
  <c r="I43" i="3"/>
  <c r="I44" i="3"/>
  <c r="I45" i="3"/>
  <c r="I46" i="3"/>
  <c r="I47" i="3"/>
  <c r="I48" i="3"/>
  <c r="I49" i="3"/>
  <c r="I50" i="3"/>
  <c r="I51" i="3"/>
  <c r="I52" i="3"/>
  <c r="I53" i="3"/>
  <c r="O102" i="8" s="1"/>
  <c r="I54" i="3"/>
  <c r="O103" i="8" s="1"/>
  <c r="I55" i="3"/>
  <c r="O104" i="8" s="1"/>
  <c r="I61" i="3"/>
  <c r="I62" i="3"/>
  <c r="I63" i="3"/>
  <c r="I64" i="3"/>
  <c r="I65" i="3"/>
  <c r="I66" i="3"/>
  <c r="I67" i="3"/>
  <c r="I68" i="3"/>
  <c r="I69" i="3"/>
  <c r="I70"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8" i="8"/>
  <c r="O8" i="2"/>
  <c r="E5" i="17" s="1"/>
  <c r="O9" i="2"/>
  <c r="E6" i="17" s="1"/>
  <c r="O10" i="2"/>
  <c r="E7" i="17" s="1"/>
  <c r="O11" i="2"/>
  <c r="E8" i="17" s="1"/>
  <c r="O12" i="2"/>
  <c r="E9" i="17" s="1"/>
  <c r="O13" i="2"/>
  <c r="O14" i="2"/>
  <c r="E11" i="17" s="1"/>
  <c r="O15" i="2"/>
  <c r="E12" i="17" s="1"/>
  <c r="O16" i="2"/>
  <c r="E3" i="17" s="1"/>
  <c r="O17" i="2"/>
  <c r="E13" i="17" s="1"/>
  <c r="O18" i="2"/>
  <c r="O19" i="2"/>
  <c r="E22" i="17" s="1"/>
  <c r="O20" i="2"/>
  <c r="E23" i="17" s="1"/>
  <c r="O21" i="2"/>
  <c r="E32" i="17" s="1"/>
  <c r="O22" i="2"/>
  <c r="E33" i="17" s="1"/>
  <c r="O23" i="2"/>
  <c r="E34" i="17" s="1"/>
  <c r="O24" i="2"/>
  <c r="E35" i="17" s="1"/>
  <c r="O25" i="2"/>
  <c r="E77" i="17" s="1"/>
  <c r="O26" i="2"/>
  <c r="E24" i="17" s="1"/>
  <c r="O27" i="2"/>
  <c r="E25" i="17" s="1"/>
  <c r="O28" i="2"/>
  <c r="E29" i="17" s="1"/>
  <c r="O29" i="2"/>
  <c r="E19" i="17" s="1"/>
  <c r="O30" i="2"/>
  <c r="E14" i="17" s="1"/>
  <c r="O31" i="2"/>
  <c r="E15" i="17" s="1"/>
  <c r="O32" i="2"/>
  <c r="E81" i="17" s="1"/>
  <c r="O33" i="2"/>
  <c r="E30" i="17" s="1"/>
  <c r="O34" i="2"/>
  <c r="O35" i="2"/>
  <c r="E73" i="17" s="1"/>
  <c r="O36" i="2"/>
  <c r="E36" i="17" s="1"/>
  <c r="O37" i="2"/>
  <c r="E37" i="17" s="1"/>
  <c r="O38" i="2"/>
  <c r="E59" i="17" s="1"/>
  <c r="O39" i="2"/>
  <c r="E74" i="17" s="1"/>
  <c r="O40" i="2"/>
  <c r="E75" i="17" s="1"/>
  <c r="O41" i="2"/>
  <c r="E76" i="17" s="1"/>
  <c r="O42" i="2"/>
  <c r="E31" i="17" s="1"/>
  <c r="O43" i="2"/>
  <c r="E78" i="17" s="1"/>
  <c r="O44" i="2"/>
  <c r="E60" i="17" s="1"/>
  <c r="O45" i="2"/>
  <c r="E38" i="17" s="1"/>
  <c r="O46" i="2"/>
  <c r="E39" i="17" s="1"/>
  <c r="O47" i="2"/>
  <c r="E40" i="17" s="1"/>
  <c r="O48" i="2"/>
  <c r="E41" i="17" s="1"/>
  <c r="O49" i="2"/>
  <c r="E42" i="17" s="1"/>
  <c r="O50" i="2"/>
  <c r="E43" i="17" s="1"/>
  <c r="O51" i="2"/>
  <c r="E44" i="17" s="1"/>
  <c r="O52" i="2"/>
  <c r="E45" i="17" s="1"/>
  <c r="O53" i="2"/>
  <c r="E20" i="17" s="1"/>
  <c r="O54" i="2"/>
  <c r="E46" i="17" s="1"/>
  <c r="O55" i="2"/>
  <c r="E47" i="17" s="1"/>
  <c r="O56" i="2"/>
  <c r="E48" i="17" s="1"/>
  <c r="O57" i="2"/>
  <c r="E49" i="17" s="1"/>
  <c r="O58" i="2"/>
  <c r="E50" i="17" s="1"/>
  <c r="O59" i="2"/>
  <c r="E51" i="17" s="1"/>
  <c r="O60" i="2"/>
  <c r="E67" i="17" s="1"/>
  <c r="O61" i="2"/>
  <c r="E68" i="17" s="1"/>
  <c r="O62" i="2"/>
  <c r="O63" i="2"/>
  <c r="E70" i="17" s="1"/>
  <c r="O64" i="2"/>
  <c r="E26" i="17" s="1"/>
  <c r="O65" i="2"/>
  <c r="O66" i="2"/>
  <c r="E28" i="17" s="1"/>
  <c r="O67" i="2"/>
  <c r="E61" i="17" s="1"/>
  <c r="O68" i="2"/>
  <c r="E62" i="17" s="1"/>
  <c r="O69" i="2"/>
  <c r="E79" i="17" s="1"/>
  <c r="O70" i="2"/>
  <c r="E63" i="17" s="1"/>
  <c r="O71" i="2"/>
  <c r="E64" i="17" s="1"/>
  <c r="O72" i="2"/>
  <c r="E65" i="17" s="1"/>
  <c r="O73" i="2"/>
  <c r="E66" i="17" s="1"/>
  <c r="O74" i="2"/>
  <c r="E52" i="17" s="1"/>
  <c r="O75" i="2"/>
  <c r="E53" i="17" s="1"/>
  <c r="O76" i="2"/>
  <c r="E54" i="17" s="1"/>
  <c r="O77" i="2"/>
  <c r="E55" i="17" s="1"/>
  <c r="O78" i="2"/>
  <c r="O79" i="2"/>
  <c r="E57" i="17" s="1"/>
  <c r="O80" i="2"/>
  <c r="E58" i="17" s="1"/>
  <c r="O81" i="2"/>
  <c r="E71" i="17" s="1"/>
  <c r="O82" i="2"/>
  <c r="E82" i="17" s="1"/>
  <c r="O83" i="2"/>
  <c r="E80" i="17" s="1"/>
  <c r="O84" i="2"/>
  <c r="E16" i="17" s="1"/>
  <c r="O85" i="2"/>
  <c r="E17" i="17" s="1"/>
  <c r="O86" i="2"/>
  <c r="E18" i="17" s="1"/>
  <c r="O7" i="2"/>
  <c r="E4" i="17" s="1"/>
  <c r="N246" i="8"/>
  <c r="N240" i="8"/>
  <c r="C221" i="8"/>
  <c r="C226" i="8"/>
  <c r="C224" i="8"/>
  <c r="C223" i="8"/>
  <c r="C148" i="8"/>
  <c r="C149" i="8"/>
  <c r="C145" i="8"/>
  <c r="C146" i="8"/>
  <c r="C151" i="8"/>
  <c r="C152" i="8"/>
  <c r="C154" i="8"/>
  <c r="C155" i="8"/>
  <c r="C157" i="8"/>
  <c r="C158" i="8"/>
  <c r="C141" i="8"/>
  <c r="C142" i="8"/>
  <c r="C138" i="8"/>
  <c r="C139" i="8"/>
  <c r="C135" i="8"/>
  <c r="C136" i="8"/>
  <c r="C160" i="8"/>
  <c r="C161" i="8"/>
  <c r="C132" i="8"/>
  <c r="C133" i="8"/>
  <c r="C163" i="8"/>
  <c r="C164" i="8"/>
  <c r="C130" i="8"/>
  <c r="C166" i="8"/>
  <c r="C167" i="8"/>
  <c r="C127" i="8"/>
  <c r="C128" i="8"/>
  <c r="C124" i="8"/>
  <c r="C125" i="8"/>
  <c r="C121" i="8"/>
  <c r="C122" i="8"/>
  <c r="C118" i="8"/>
  <c r="C119" i="8"/>
  <c r="C115" i="8"/>
  <c r="C116" i="8"/>
  <c r="C112" i="8"/>
  <c r="C113" i="8"/>
  <c r="C109" i="8"/>
  <c r="C110" i="8"/>
  <c r="C106" i="8"/>
  <c r="C107" i="8"/>
  <c r="C103" i="8"/>
  <c r="C104" i="8"/>
  <c r="C100" i="8"/>
  <c r="C101" i="8"/>
  <c r="C96" i="8"/>
  <c r="C97" i="8"/>
  <c r="C94" i="8"/>
  <c r="C93" i="8"/>
  <c r="C91" i="8"/>
  <c r="C89" i="8"/>
  <c r="C87" i="8"/>
  <c r="C84" i="8"/>
  <c r="C85" i="8"/>
  <c r="C81" i="8"/>
  <c r="C82" i="8"/>
  <c r="C78" i="8"/>
  <c r="C79" i="8"/>
  <c r="C169" i="8"/>
  <c r="C170" i="8"/>
  <c r="C172" i="8"/>
  <c r="C173" i="8"/>
  <c r="C175" i="8"/>
  <c r="C176" i="8"/>
  <c r="C178" i="8"/>
  <c r="C179" i="8"/>
  <c r="C181" i="8"/>
  <c r="C182" i="8"/>
  <c r="C75" i="8"/>
  <c r="C76" i="8"/>
  <c r="C184" i="8"/>
  <c r="C185" i="8"/>
  <c r="C187" i="8"/>
  <c r="C188" i="8"/>
  <c r="C189" i="8"/>
  <c r="C72" i="8"/>
  <c r="C70" i="8"/>
  <c r="C71" i="8"/>
  <c r="C67" i="8"/>
  <c r="C68" i="8"/>
  <c r="C65" i="8"/>
  <c r="C62" i="8"/>
  <c r="C63" i="8"/>
  <c r="C59" i="8"/>
  <c r="C60" i="8"/>
  <c r="C56" i="8"/>
  <c r="C57" i="8"/>
  <c r="C53" i="8"/>
  <c r="C198" i="8"/>
  <c r="C50" i="8"/>
  <c r="C51" i="8"/>
  <c r="C47" i="8"/>
  <c r="C48" i="8"/>
  <c r="C45" i="8"/>
  <c r="C44" i="8"/>
  <c r="C42" i="8"/>
  <c r="C39" i="8"/>
  <c r="C40" i="8"/>
  <c r="C216" i="8"/>
  <c r="C37" i="8"/>
  <c r="C36" i="8"/>
  <c r="C217" i="8"/>
  <c r="C218" i="8"/>
  <c r="C219" i="8"/>
  <c r="C222" i="8"/>
  <c r="C220" i="8"/>
  <c r="C225" i="8"/>
  <c r="C227" i="8"/>
  <c r="C30" i="8"/>
  <c r="C31" i="8"/>
  <c r="C28" i="8"/>
  <c r="E10" i="17"/>
  <c r="E21" i="17"/>
  <c r="E72" i="17"/>
  <c r="E69" i="17"/>
  <c r="E27" i="17"/>
  <c r="E56" i="17"/>
  <c r="D4" i="17"/>
  <c r="D5" i="17"/>
  <c r="D6" i="17"/>
  <c r="D7" i="17"/>
  <c r="D8" i="17"/>
  <c r="D9" i="17"/>
  <c r="D10" i="17"/>
  <c r="D11" i="17"/>
  <c r="D12" i="17"/>
  <c r="D3" i="17"/>
  <c r="D13" i="17"/>
  <c r="D21" i="17"/>
  <c r="D22" i="17"/>
  <c r="D23" i="17"/>
  <c r="D32" i="17"/>
  <c r="D33" i="17"/>
  <c r="D34" i="17"/>
  <c r="D35" i="17"/>
  <c r="D77" i="17"/>
  <c r="D24" i="17"/>
  <c r="D25" i="17"/>
  <c r="D29" i="17"/>
  <c r="D19" i="17"/>
  <c r="D14" i="17"/>
  <c r="D15" i="17"/>
  <c r="D81" i="17"/>
  <c r="D30" i="17"/>
  <c r="D72" i="17"/>
  <c r="D73" i="17"/>
  <c r="D36" i="17"/>
  <c r="D37" i="17"/>
  <c r="D59" i="17"/>
  <c r="D74" i="17"/>
  <c r="D75" i="17"/>
  <c r="D76" i="17"/>
  <c r="D31" i="17"/>
  <c r="D78" i="17"/>
  <c r="D60" i="17"/>
  <c r="D38" i="17"/>
  <c r="D39" i="17"/>
  <c r="D40" i="17"/>
  <c r="D41" i="17"/>
  <c r="D42" i="17"/>
  <c r="D43" i="17"/>
  <c r="D44" i="17"/>
  <c r="D45" i="17"/>
  <c r="D20" i="17"/>
  <c r="D46" i="17"/>
  <c r="D47" i="17"/>
  <c r="D48" i="17"/>
  <c r="D49" i="17"/>
  <c r="D50" i="17"/>
  <c r="D51" i="17"/>
  <c r="D67" i="17"/>
  <c r="D68" i="17"/>
  <c r="D69" i="17"/>
  <c r="D70" i="17"/>
  <c r="D26" i="17"/>
  <c r="D27" i="17"/>
  <c r="D28" i="17"/>
  <c r="D61" i="17"/>
  <c r="D62" i="17"/>
  <c r="D79" i="17"/>
  <c r="D63" i="17"/>
  <c r="D64" i="17"/>
  <c r="D65" i="17"/>
  <c r="D66" i="17"/>
  <c r="D52" i="17"/>
  <c r="D53" i="17"/>
  <c r="D54" i="17"/>
  <c r="D55" i="17"/>
  <c r="D56" i="17"/>
  <c r="D57" i="17"/>
  <c r="D58" i="17"/>
  <c r="D71" i="17"/>
  <c r="D82" i="17"/>
  <c r="D80" i="17"/>
  <c r="D16" i="17"/>
  <c r="D17" i="17"/>
  <c r="D18" i="17"/>
  <c r="C4" i="17"/>
  <c r="C5" i="17"/>
  <c r="C6" i="17"/>
  <c r="C7" i="17"/>
  <c r="C8" i="17"/>
  <c r="C9" i="17"/>
  <c r="C10" i="17"/>
  <c r="C11" i="17"/>
  <c r="C12" i="17"/>
  <c r="C3" i="17"/>
  <c r="C13" i="17"/>
  <c r="C21" i="17"/>
  <c r="C22" i="17"/>
  <c r="C23" i="17"/>
  <c r="C32" i="17"/>
  <c r="C33" i="17"/>
  <c r="C34" i="17"/>
  <c r="C35" i="17"/>
  <c r="C77" i="17"/>
  <c r="C24" i="17"/>
  <c r="C25" i="17"/>
  <c r="C29" i="17"/>
  <c r="C19" i="17"/>
  <c r="C14" i="17"/>
  <c r="C15" i="17"/>
  <c r="C81" i="17"/>
  <c r="C30" i="17"/>
  <c r="C72" i="17"/>
  <c r="C73" i="17"/>
  <c r="C36" i="17"/>
  <c r="C37" i="17"/>
  <c r="C59" i="17"/>
  <c r="C74" i="17"/>
  <c r="C75" i="17"/>
  <c r="C76" i="17"/>
  <c r="C31" i="17"/>
  <c r="C78" i="17"/>
  <c r="C60" i="17"/>
  <c r="C38" i="17"/>
  <c r="C39" i="17"/>
  <c r="C40" i="17"/>
  <c r="C41" i="17"/>
  <c r="C42" i="17"/>
  <c r="C43" i="17"/>
  <c r="C44" i="17"/>
  <c r="C45" i="17"/>
  <c r="C20" i="17"/>
  <c r="C46" i="17"/>
  <c r="C47" i="17"/>
  <c r="C48" i="17"/>
  <c r="C49" i="17"/>
  <c r="C50" i="17"/>
  <c r="C51" i="17"/>
  <c r="C67" i="17"/>
  <c r="C68" i="17"/>
  <c r="C69" i="17"/>
  <c r="C70" i="17"/>
  <c r="C26" i="17"/>
  <c r="C27" i="17"/>
  <c r="C28" i="17"/>
  <c r="C61" i="17"/>
  <c r="C62" i="17"/>
  <c r="C79" i="17"/>
  <c r="C63" i="17"/>
  <c r="C64" i="17"/>
  <c r="C65" i="17"/>
  <c r="C66" i="17"/>
  <c r="C52" i="17"/>
  <c r="C53" i="17"/>
  <c r="C54" i="17"/>
  <c r="C55" i="17"/>
  <c r="C56" i="17"/>
  <c r="C57" i="17"/>
  <c r="C58" i="17"/>
  <c r="C71" i="17"/>
  <c r="C82" i="17"/>
  <c r="C80" i="17"/>
  <c r="C16" i="17"/>
  <c r="C17" i="17"/>
  <c r="C18" i="17"/>
  <c r="B4" i="17"/>
  <c r="B5" i="17"/>
  <c r="B6" i="17"/>
  <c r="B7" i="17"/>
  <c r="B8" i="17"/>
  <c r="B9" i="17"/>
  <c r="B10" i="17"/>
  <c r="B11" i="17"/>
  <c r="B12" i="17"/>
  <c r="B3" i="17"/>
  <c r="B13" i="17"/>
  <c r="B21" i="17"/>
  <c r="B22" i="17"/>
  <c r="B23" i="17"/>
  <c r="B32" i="17"/>
  <c r="B33" i="17"/>
  <c r="B34" i="17"/>
  <c r="B35" i="17"/>
  <c r="B77" i="17"/>
  <c r="B24" i="17"/>
  <c r="B25" i="17"/>
  <c r="B29" i="17"/>
  <c r="B19" i="17"/>
  <c r="B14" i="17"/>
  <c r="B15" i="17"/>
  <c r="B81" i="17"/>
  <c r="B30" i="17"/>
  <c r="B72" i="17"/>
  <c r="B73" i="17"/>
  <c r="B36" i="17"/>
  <c r="B37" i="17"/>
  <c r="B59" i="17"/>
  <c r="B74" i="17"/>
  <c r="B75" i="17"/>
  <c r="B76" i="17"/>
  <c r="B31" i="17"/>
  <c r="B78" i="17"/>
  <c r="B60" i="17"/>
  <c r="B38" i="17"/>
  <c r="B39" i="17"/>
  <c r="B40" i="17"/>
  <c r="B41" i="17"/>
  <c r="B42" i="17"/>
  <c r="B43" i="17"/>
  <c r="B44" i="17"/>
  <c r="B45" i="17"/>
  <c r="B20" i="17"/>
  <c r="B46" i="17"/>
  <c r="B47" i="17"/>
  <c r="B48" i="17"/>
  <c r="B49" i="17"/>
  <c r="B50" i="17"/>
  <c r="B51" i="17"/>
  <c r="B67" i="17"/>
  <c r="B68" i="17"/>
  <c r="B69" i="17"/>
  <c r="B70" i="17"/>
  <c r="B26" i="17"/>
  <c r="B27" i="17"/>
  <c r="B28" i="17"/>
  <c r="B61" i="17"/>
  <c r="B62" i="17"/>
  <c r="B79" i="17"/>
  <c r="B63" i="17"/>
  <c r="B64" i="17"/>
  <c r="B65" i="17"/>
  <c r="B66" i="17"/>
  <c r="B52" i="17"/>
  <c r="B53" i="17"/>
  <c r="B54" i="17"/>
  <c r="B55" i="17"/>
  <c r="B56" i="17"/>
  <c r="B57" i="17"/>
  <c r="B58" i="17"/>
  <c r="B71" i="17"/>
  <c r="B82" i="17"/>
  <c r="B80" i="17"/>
  <c r="B16" i="17"/>
  <c r="B17" i="17"/>
  <c r="B18" i="17"/>
  <c r="C8" i="8"/>
  <c r="C25" i="8"/>
  <c r="C26" i="8"/>
  <c r="J93" i="2"/>
  <c r="K93" i="2"/>
  <c r="J94" i="2"/>
  <c r="K94" i="2"/>
  <c r="J95" i="2"/>
  <c r="K95" i="2"/>
  <c r="K92" i="2"/>
  <c r="K91" i="2"/>
  <c r="K97" i="2" s="1"/>
  <c r="I93" i="2"/>
  <c r="I94" i="2"/>
  <c r="I95" i="2"/>
  <c r="H93" i="2"/>
  <c r="H94" i="2"/>
  <c r="H95" i="2"/>
  <c r="G93" i="2"/>
  <c r="G94" i="2"/>
  <c r="G95" i="2"/>
  <c r="F93" i="2"/>
  <c r="F94" i="2"/>
  <c r="F95" i="2"/>
  <c r="G92" i="2"/>
  <c r="H92" i="2"/>
  <c r="I92" i="2"/>
  <c r="J92" i="2"/>
  <c r="F92" i="2"/>
  <c r="J240" i="8"/>
  <c r="I170" i="24" l="1"/>
  <c r="I169" i="24"/>
  <c r="I168" i="24"/>
  <c r="I167" i="24"/>
  <c r="J170" i="24"/>
  <c r="J169" i="24"/>
  <c r="J168" i="24"/>
  <c r="J167" i="24"/>
  <c r="K170" i="24"/>
  <c r="K169" i="24"/>
  <c r="K168" i="24"/>
  <c r="K167" i="24"/>
  <c r="L170" i="24"/>
  <c r="L169" i="24"/>
  <c r="L168" i="24"/>
  <c r="L167" i="24"/>
  <c r="M170" i="24"/>
  <c r="M169" i="24"/>
  <c r="M168" i="24"/>
  <c r="M167" i="24"/>
  <c r="N170" i="24"/>
  <c r="N169" i="24"/>
  <c r="N168" i="24"/>
  <c r="N167" i="24"/>
  <c r="N8" i="24"/>
  <c r="N9" i="24"/>
  <c r="N10" i="24"/>
  <c r="N11" i="24"/>
  <c r="N12" i="24"/>
  <c r="N13" i="24"/>
  <c r="N14" i="24"/>
  <c r="N15" i="24"/>
  <c r="N16" i="24"/>
  <c r="N17" i="24"/>
  <c r="N18" i="24"/>
  <c r="N19" i="24"/>
  <c r="N20" i="24"/>
  <c r="N21" i="24"/>
  <c r="N22" i="24"/>
  <c r="N23" i="24"/>
  <c r="N24" i="24"/>
  <c r="N25" i="24"/>
  <c r="N26" i="24"/>
  <c r="N27" i="24"/>
  <c r="N28" i="24"/>
  <c r="N29" i="24"/>
  <c r="N30" i="24"/>
  <c r="N31" i="24"/>
  <c r="N32" i="24"/>
  <c r="N33" i="24"/>
  <c r="N34" i="24"/>
  <c r="N35" i="24"/>
  <c r="N36" i="24"/>
  <c r="N37" i="24"/>
  <c r="N38" i="24"/>
  <c r="N39" i="24"/>
  <c r="N40" i="24"/>
  <c r="N41" i="24"/>
  <c r="N42" i="24"/>
  <c r="N43" i="24"/>
  <c r="N44" i="24"/>
  <c r="N45" i="24"/>
  <c r="N46" i="24"/>
  <c r="N47" i="24"/>
  <c r="N48" i="24"/>
  <c r="N49" i="24"/>
  <c r="N50" i="24"/>
  <c r="N51" i="24"/>
  <c r="N52" i="24"/>
  <c r="N53" i="24"/>
  <c r="N54" i="24"/>
  <c r="N55" i="24"/>
  <c r="N56" i="24"/>
  <c r="N57" i="24"/>
  <c r="N58" i="24"/>
  <c r="N59" i="24"/>
  <c r="N60" i="24"/>
  <c r="N61" i="24"/>
  <c r="N62" i="24"/>
  <c r="N63" i="24"/>
  <c r="N64" i="24"/>
  <c r="N65" i="24"/>
  <c r="N66" i="24"/>
  <c r="N67" i="24"/>
  <c r="N68" i="24"/>
  <c r="N69" i="24"/>
  <c r="N70" i="24"/>
  <c r="N71" i="24"/>
  <c r="N72" i="24"/>
  <c r="N73" i="24"/>
  <c r="N74" i="24"/>
  <c r="N75" i="24"/>
  <c r="N76" i="24"/>
  <c r="N77" i="24"/>
  <c r="N78" i="24"/>
  <c r="N79" i="24"/>
  <c r="N80" i="24"/>
  <c r="N81" i="24"/>
  <c r="N82" i="24"/>
  <c r="N83" i="24"/>
  <c r="N84" i="24"/>
  <c r="N85" i="24"/>
  <c r="N86" i="24"/>
  <c r="N87" i="24"/>
  <c r="N88" i="24"/>
  <c r="N89" i="24"/>
  <c r="N90" i="24"/>
  <c r="N91" i="24"/>
  <c r="N92" i="24"/>
  <c r="N93" i="24"/>
  <c r="N94" i="24"/>
  <c r="N95" i="24"/>
  <c r="N96" i="24"/>
  <c r="N97" i="24"/>
  <c r="N98" i="24"/>
  <c r="N99" i="24"/>
  <c r="N100" i="24"/>
  <c r="N101" i="24"/>
  <c r="N102" i="24"/>
  <c r="N103" i="24"/>
  <c r="N104" i="24"/>
  <c r="N105" i="24"/>
  <c r="N106" i="24"/>
  <c r="N107" i="24"/>
  <c r="N108" i="24"/>
  <c r="N109" i="24"/>
  <c r="N110" i="24"/>
  <c r="N111" i="24"/>
  <c r="N112" i="24"/>
  <c r="N113" i="24"/>
  <c r="N114" i="24"/>
  <c r="N115" i="24"/>
  <c r="N116" i="24"/>
  <c r="N117" i="24"/>
  <c r="N118" i="24"/>
  <c r="N119" i="24"/>
  <c r="N120" i="24"/>
  <c r="N121" i="24"/>
  <c r="N122" i="24"/>
  <c r="N123" i="24"/>
  <c r="N124" i="24"/>
  <c r="N125" i="24"/>
  <c r="N126" i="24"/>
  <c r="N127" i="24"/>
  <c r="N128" i="24"/>
  <c r="N129" i="24"/>
  <c r="N130" i="24"/>
  <c r="N131" i="24"/>
  <c r="N132" i="24"/>
  <c r="N133" i="24"/>
  <c r="N134" i="24"/>
  <c r="N135" i="24"/>
  <c r="N136" i="24"/>
  <c r="N137" i="24"/>
  <c r="N138" i="24"/>
  <c r="N139" i="24"/>
  <c r="N140" i="24"/>
  <c r="N141" i="24"/>
  <c r="N142" i="24"/>
  <c r="N143" i="24"/>
  <c r="N144" i="24"/>
  <c r="N145" i="24"/>
  <c r="N146" i="24"/>
  <c r="N147" i="24"/>
  <c r="N148" i="24"/>
  <c r="N149" i="24"/>
  <c r="N150" i="24"/>
  <c r="N151" i="24"/>
  <c r="N152" i="24"/>
  <c r="N153" i="24"/>
  <c r="N154" i="24"/>
  <c r="O89" i="8"/>
  <c r="O130" i="8"/>
  <c r="O88" i="8"/>
  <c r="O129" i="8"/>
  <c r="O65" i="8"/>
  <c r="O64" i="8"/>
  <c r="O41" i="13"/>
  <c r="O41" i="8"/>
  <c r="O40" i="13"/>
  <c r="O40" i="8"/>
  <c r="O39" i="13"/>
  <c r="O39" i="8"/>
  <c r="O32" i="13"/>
  <c r="O32" i="8"/>
  <c r="O31" i="13"/>
  <c r="O31" i="8"/>
  <c r="O30" i="13"/>
  <c r="O30" i="8"/>
  <c r="O14" i="13"/>
  <c r="O14" i="8"/>
  <c r="O52" i="13"/>
  <c r="O52" i="8"/>
  <c r="O51" i="13"/>
  <c r="O51" i="8"/>
  <c r="O50" i="13"/>
  <c r="O50" i="8"/>
  <c r="O177" i="13"/>
  <c r="O186" i="8"/>
  <c r="O176" i="13"/>
  <c r="O185" i="8"/>
  <c r="O175" i="13"/>
  <c r="O184" i="8"/>
  <c r="O38" i="13"/>
  <c r="O38" i="8"/>
  <c r="O37" i="13"/>
  <c r="O37" i="8"/>
  <c r="O36" i="13"/>
  <c r="O36" i="8"/>
  <c r="O113" i="13"/>
  <c r="O122" i="8"/>
  <c r="O112" i="13"/>
  <c r="O121" i="8"/>
  <c r="O111" i="13"/>
  <c r="O120" i="8"/>
  <c r="O153" i="13"/>
  <c r="O162" i="8"/>
  <c r="O152" i="13"/>
  <c r="O161" i="8"/>
  <c r="O151" i="13"/>
  <c r="O160" i="8"/>
  <c r="O29" i="8"/>
  <c r="O26" i="13"/>
  <c r="O26" i="8"/>
  <c r="O25" i="13"/>
  <c r="O25" i="8"/>
  <c r="O181" i="13"/>
  <c r="O190" i="8"/>
  <c r="O79" i="13"/>
  <c r="O82" i="8"/>
  <c r="O77" i="13"/>
  <c r="O80" i="8"/>
  <c r="O162" i="13"/>
  <c r="O171" i="8"/>
  <c r="O161" i="13"/>
  <c r="O170" i="8"/>
  <c r="O160" i="13"/>
  <c r="O169" i="8"/>
  <c r="O115" i="13"/>
  <c r="O124" i="8"/>
  <c r="O114" i="13"/>
  <c r="O123" i="8"/>
  <c r="O106" i="13"/>
  <c r="O115" i="8"/>
  <c r="O225" i="8"/>
  <c r="O224" i="8"/>
  <c r="O223" i="8"/>
  <c r="O71" i="13"/>
  <c r="O71" i="8"/>
  <c r="O70" i="13"/>
  <c r="O70" i="8"/>
  <c r="O69" i="13"/>
  <c r="O69" i="8"/>
  <c r="O28" i="8"/>
  <c r="O21" i="8"/>
  <c r="O201" i="8"/>
  <c r="O200" i="8"/>
  <c r="O199" i="8"/>
  <c r="H36" i="22"/>
  <c r="O29" i="13"/>
  <c r="O28" i="13"/>
  <c r="O183" i="13"/>
  <c r="O182" i="13"/>
  <c r="O78" i="13"/>
  <c r="O116" i="13"/>
  <c r="O186" i="13"/>
  <c r="O185" i="13"/>
  <c r="O184" i="13"/>
  <c r="N141" i="13"/>
  <c r="N145" i="13"/>
  <c r="N149" i="13"/>
  <c r="N153" i="13"/>
  <c r="N158" i="13"/>
  <c r="N160" i="13"/>
  <c r="N162" i="13"/>
  <c r="N164" i="13"/>
  <c r="N169" i="13"/>
  <c r="N174" i="13"/>
  <c r="N176" i="13"/>
  <c r="N178" i="13"/>
  <c r="N180" i="13"/>
  <c r="N81" i="13"/>
  <c r="N83" i="13"/>
  <c r="N87" i="13"/>
  <c r="N91" i="13"/>
  <c r="N95" i="13"/>
  <c r="N105" i="13"/>
  <c r="N121" i="13"/>
  <c r="N9" i="13"/>
  <c r="N25" i="13"/>
  <c r="N29" i="13"/>
  <c r="N40" i="13"/>
  <c r="N42" i="13"/>
  <c r="N46" i="13"/>
  <c r="N50" i="13"/>
  <c r="N54" i="13"/>
  <c r="N98" i="13"/>
  <c r="N100" i="13"/>
  <c r="N110" i="13"/>
  <c r="N112" i="13"/>
  <c r="N114" i="13"/>
  <c r="N116" i="13"/>
  <c r="N8" i="13"/>
  <c r="N18" i="13"/>
  <c r="N20" i="13"/>
  <c r="N22" i="13"/>
  <c r="N24" i="13"/>
  <c r="N38" i="13"/>
  <c r="N117" i="13"/>
  <c r="N13" i="13"/>
  <c r="N31" i="13"/>
  <c r="N34" i="13"/>
  <c r="N56" i="13"/>
  <c r="N58" i="13"/>
  <c r="N62" i="13"/>
  <c r="N66" i="13"/>
  <c r="N70" i="13"/>
  <c r="N123" i="13"/>
  <c r="N125" i="13"/>
  <c r="N129" i="13"/>
  <c r="N133" i="13"/>
  <c r="N159" i="13"/>
  <c r="N163" i="13"/>
  <c r="N165" i="13"/>
  <c r="N175" i="13"/>
  <c r="N179" i="13"/>
  <c r="N181" i="13"/>
  <c r="N47" i="13"/>
  <c r="N49" i="13"/>
  <c r="N72" i="13"/>
  <c r="N74" i="13"/>
  <c r="N97" i="13"/>
  <c r="N101" i="13"/>
  <c r="N103" i="13"/>
  <c r="N126" i="13"/>
  <c r="N128" i="13"/>
  <c r="N130" i="13"/>
  <c r="N132" i="13"/>
  <c r="N157" i="13"/>
  <c r="N161" i="13"/>
  <c r="N11" i="13"/>
  <c r="N15" i="13"/>
  <c r="N17" i="13"/>
  <c r="N21" i="13"/>
  <c r="N27" i="13"/>
  <c r="N63" i="13"/>
  <c r="N65" i="13"/>
  <c r="N88" i="13"/>
  <c r="N90" i="13"/>
  <c r="N107" i="13"/>
  <c r="N109" i="13"/>
  <c r="N113" i="13"/>
  <c r="N119" i="13"/>
  <c r="N127" i="13"/>
  <c r="N131" i="13"/>
  <c r="N135" i="13"/>
  <c r="N142" i="13"/>
  <c r="N144" i="13"/>
  <c r="N146" i="13"/>
  <c r="N148" i="13"/>
  <c r="N173" i="13"/>
  <c r="N177" i="13"/>
  <c r="N184" i="13"/>
  <c r="N186" i="13"/>
  <c r="L202" i="13"/>
  <c r="N143" i="13"/>
  <c r="N147" i="13"/>
  <c r="N19" i="13"/>
  <c r="N35" i="13"/>
  <c r="N37" i="13"/>
  <c r="N76" i="13"/>
  <c r="N85" i="13"/>
  <c r="N92" i="13"/>
  <c r="N94" i="13"/>
  <c r="N102" i="13"/>
  <c r="N104" i="13"/>
  <c r="N111" i="13"/>
  <c r="N118" i="13"/>
  <c r="N120" i="13"/>
  <c r="N134" i="13"/>
  <c r="N136" i="13"/>
  <c r="N150" i="13"/>
  <c r="N152" i="13"/>
  <c r="N166" i="13"/>
  <c r="N168" i="13"/>
  <c r="N182" i="13"/>
  <c r="I201" i="13"/>
  <c r="N10" i="13"/>
  <c r="N26" i="13"/>
  <c r="N28" i="13"/>
  <c r="N44" i="13"/>
  <c r="N51" i="13"/>
  <c r="N53" i="13"/>
  <c r="N60" i="13"/>
  <c r="N67" i="13"/>
  <c r="N69" i="13"/>
  <c r="N78" i="13"/>
  <c r="J201" i="13"/>
  <c r="N201" i="13"/>
  <c r="K201" i="13"/>
  <c r="N14" i="13"/>
  <c r="N16" i="13"/>
  <c r="N23" i="13"/>
  <c r="N30" i="13"/>
  <c r="N32" i="13"/>
  <c r="N39" i="13"/>
  <c r="N41" i="13"/>
  <c r="N48" i="13"/>
  <c r="N55" i="13"/>
  <c r="N57" i="13"/>
  <c r="N64" i="13"/>
  <c r="N71" i="13"/>
  <c r="N73" i="13"/>
  <c r="N80" i="13"/>
  <c r="N82" i="13"/>
  <c r="N89" i="13"/>
  <c r="N99" i="13"/>
  <c r="N106" i="13"/>
  <c r="N108" i="13"/>
  <c r="N115" i="13"/>
  <c r="N122" i="13"/>
  <c r="N124" i="13"/>
  <c r="N138" i="13"/>
  <c r="N140" i="13"/>
  <c r="N151" i="13"/>
  <c r="N154" i="13"/>
  <c r="N156" i="13"/>
  <c r="N167" i="13"/>
  <c r="N170" i="13"/>
  <c r="N172" i="13"/>
  <c r="N183" i="13"/>
  <c r="M201" i="13"/>
  <c r="N12" i="13"/>
  <c r="K202" i="13"/>
  <c r="I202" i="13"/>
  <c r="M200" i="13"/>
  <c r="N33" i="13"/>
  <c r="N36" i="13"/>
  <c r="N43" i="13"/>
  <c r="N45" i="13"/>
  <c r="N52" i="13"/>
  <c r="N59" i="13"/>
  <c r="N61" i="13"/>
  <c r="N68" i="13"/>
  <c r="N75" i="13"/>
  <c r="N77" i="13"/>
  <c r="N84" i="13"/>
  <c r="N86" i="13"/>
  <c r="N93" i="13"/>
  <c r="N96" i="13"/>
  <c r="N139" i="13"/>
  <c r="N155" i="13"/>
  <c r="N171" i="13"/>
  <c r="N185" i="13"/>
  <c r="I200" i="13"/>
  <c r="M202" i="13"/>
  <c r="L199" i="13"/>
  <c r="J200" i="13"/>
  <c r="N200" i="13"/>
  <c r="L201" i="13"/>
  <c r="J202" i="13"/>
  <c r="N202" i="13"/>
  <c r="K199" i="13"/>
  <c r="I199" i="13"/>
  <c r="M199" i="13"/>
  <c r="K200" i="13"/>
  <c r="J199" i="13"/>
  <c r="N199" i="13"/>
  <c r="L200" i="13"/>
  <c r="N29" i="8"/>
  <c r="N157" i="8"/>
  <c r="N221" i="8"/>
  <c r="N205" i="8"/>
  <c r="N189" i="8"/>
  <c r="N173" i="8"/>
  <c r="N141" i="8"/>
  <c r="N125" i="8"/>
  <c r="N109" i="8"/>
  <c r="N93" i="8"/>
  <c r="N77" i="8"/>
  <c r="N61" i="8"/>
  <c r="N45" i="8"/>
  <c r="N227" i="8"/>
  <c r="N223" i="8"/>
  <c r="N219" i="8"/>
  <c r="N215" i="8"/>
  <c r="N211" i="8"/>
  <c r="N207" i="8"/>
  <c r="N203" i="8"/>
  <c r="N199" i="8"/>
  <c r="N195" i="8"/>
  <c r="N191" i="8"/>
  <c r="N187" i="8"/>
  <c r="N183" i="8"/>
  <c r="N179" i="8"/>
  <c r="N175" i="8"/>
  <c r="N171" i="8"/>
  <c r="N167" i="8"/>
  <c r="N163" i="8"/>
  <c r="N159" i="8"/>
  <c r="N155" i="8"/>
  <c r="N151" i="8"/>
  <c r="N147" i="8"/>
  <c r="N143" i="8"/>
  <c r="N139" i="8"/>
  <c r="N135" i="8"/>
  <c r="N131" i="8"/>
  <c r="N127" i="8"/>
  <c r="N123" i="8"/>
  <c r="N119" i="8"/>
  <c r="N115" i="8"/>
  <c r="N111" i="8"/>
  <c r="N107" i="8"/>
  <c r="N103" i="8"/>
  <c r="N99" i="8"/>
  <c r="N95" i="8"/>
  <c r="N91" i="8"/>
  <c r="N87" i="8"/>
  <c r="N83" i="8"/>
  <c r="N79" i="8"/>
  <c r="N75" i="8"/>
  <c r="N71" i="8"/>
  <c r="N67" i="8"/>
  <c r="N63" i="8"/>
  <c r="N59" i="8"/>
  <c r="N55" i="8"/>
  <c r="N51" i="8"/>
  <c r="N47" i="8"/>
  <c r="N43" i="8"/>
  <c r="N39" i="8"/>
  <c r="N35" i="8"/>
  <c r="N31" i="8"/>
  <c r="N27" i="8"/>
  <c r="N228" i="8"/>
  <c r="N224" i="8"/>
  <c r="N220" i="8"/>
  <c r="N216" i="8"/>
  <c r="N212" i="8"/>
  <c r="N208" i="8"/>
  <c r="N204" i="8"/>
  <c r="N200" i="8"/>
  <c r="N196" i="8"/>
  <c r="N192" i="8"/>
  <c r="N188" i="8"/>
  <c r="N184" i="8"/>
  <c r="N180" i="8"/>
  <c r="N176" i="8"/>
  <c r="N172" i="8"/>
  <c r="N168" i="8"/>
  <c r="N164" i="8"/>
  <c r="N160" i="8"/>
  <c r="N156" i="8"/>
  <c r="N152" i="8"/>
  <c r="N148" i="8"/>
  <c r="N144" i="8"/>
  <c r="N140" i="8"/>
  <c r="N136" i="8"/>
  <c r="N132" i="8"/>
  <c r="N128" i="8"/>
  <c r="N124" i="8"/>
  <c r="N120" i="8"/>
  <c r="N116" i="8"/>
  <c r="N112" i="8"/>
  <c r="N108" i="8"/>
  <c r="N104" i="8"/>
  <c r="N100" i="8"/>
  <c r="N96" i="8"/>
  <c r="N92" i="8"/>
  <c r="N88" i="8"/>
  <c r="N84" i="8"/>
  <c r="N80" i="8"/>
  <c r="N76" i="8"/>
  <c r="N72" i="8"/>
  <c r="N68" i="8"/>
  <c r="N64" i="8"/>
  <c r="N60" i="8"/>
  <c r="N56" i="8"/>
  <c r="N52" i="8"/>
  <c r="N48" i="8"/>
  <c r="N44" i="8"/>
  <c r="N40" i="8"/>
  <c r="N36" i="8"/>
  <c r="N32" i="8"/>
  <c r="N28" i="8"/>
  <c r="N225" i="8"/>
  <c r="N217" i="8"/>
  <c r="N213" i="8"/>
  <c r="N209" i="8"/>
  <c r="N201" i="8"/>
  <c r="N197" i="8"/>
  <c r="N193" i="8"/>
  <c r="N185" i="8"/>
  <c r="N181" i="8"/>
  <c r="N177" i="8"/>
  <c r="N169" i="8"/>
  <c r="N165" i="8"/>
  <c r="N161" i="8"/>
  <c r="N153" i="8"/>
  <c r="N149" i="8"/>
  <c r="N145" i="8"/>
  <c r="N137" i="8"/>
  <c r="N133" i="8"/>
  <c r="N129" i="8"/>
  <c r="N121" i="8"/>
  <c r="N117" i="8"/>
  <c r="N113" i="8"/>
  <c r="N105" i="8"/>
  <c r="N101" i="8"/>
  <c r="N97" i="8"/>
  <c r="N89" i="8"/>
  <c r="N85" i="8"/>
  <c r="N81" i="8"/>
  <c r="N73" i="8"/>
  <c r="N69" i="8"/>
  <c r="N65" i="8"/>
  <c r="N57" i="8"/>
  <c r="N53" i="8"/>
  <c r="N49" i="8"/>
  <c r="N41" i="8"/>
  <c r="N37" i="8"/>
  <c r="N33" i="8"/>
  <c r="N25" i="8"/>
  <c r="N190" i="8"/>
  <c r="N186" i="8"/>
  <c r="N182" i="8"/>
  <c r="N178" i="8"/>
  <c r="N174" i="8"/>
  <c r="N170" i="8"/>
  <c r="N166" i="8"/>
  <c r="N162" i="8"/>
  <c r="N158" i="8"/>
  <c r="N154" i="8"/>
  <c r="N150" i="8"/>
  <c r="N146" i="8"/>
  <c r="N142" i="8"/>
  <c r="N138" i="8"/>
  <c r="N134" i="8"/>
  <c r="N130" i="8"/>
  <c r="N126" i="8"/>
  <c r="N122" i="8"/>
  <c r="N118" i="8"/>
  <c r="N114" i="8"/>
  <c r="N110" i="8"/>
  <c r="N106" i="8"/>
  <c r="N102" i="8"/>
  <c r="N98" i="8"/>
  <c r="N94" i="8"/>
  <c r="N90" i="8"/>
  <c r="N86" i="8"/>
  <c r="N82" i="8"/>
  <c r="N78" i="8"/>
  <c r="N74" i="8"/>
  <c r="N70" i="8"/>
  <c r="N66" i="8"/>
  <c r="N62" i="8"/>
  <c r="N58" i="8"/>
  <c r="N54" i="8"/>
  <c r="N50" i="8"/>
  <c r="N46" i="8"/>
  <c r="N42" i="8"/>
  <c r="N38" i="8"/>
  <c r="N34" i="8"/>
  <c r="N30" i="8"/>
  <c r="N26" i="8"/>
  <c r="N226" i="8"/>
  <c r="N222" i="8"/>
  <c r="N218" i="8"/>
  <c r="N214" i="8"/>
  <c r="N210" i="8"/>
  <c r="N206" i="8"/>
  <c r="N202" i="8"/>
  <c r="N198" i="8"/>
  <c r="N194" i="8"/>
  <c r="M243" i="8"/>
  <c r="N244" i="8"/>
  <c r="I242" i="8"/>
  <c r="J244" i="8"/>
  <c r="M244" i="8"/>
  <c r="K242" i="8"/>
  <c r="L243" i="8"/>
  <c r="K241" i="8"/>
  <c r="L242" i="8"/>
  <c r="N241" i="8"/>
  <c r="J241" i="8"/>
  <c r="I244" i="8"/>
  <c r="M241" i="8"/>
  <c r="N242" i="8"/>
  <c r="J242" i="8"/>
  <c r="K243" i="8"/>
  <c r="L244" i="8"/>
  <c r="I241" i="8"/>
  <c r="I243" i="8"/>
  <c r="L241" i="8"/>
  <c r="M242" i="8"/>
  <c r="N243" i="8"/>
  <c r="J243" i="8"/>
  <c r="K244" i="8"/>
  <c r="N17" i="8"/>
  <c r="N21" i="8"/>
  <c r="N13" i="8"/>
  <c r="N24" i="8"/>
  <c r="N20" i="8"/>
  <c r="N16" i="8"/>
  <c r="N12" i="8"/>
  <c r="N8" i="8"/>
  <c r="N23" i="8"/>
  <c r="N19" i="8"/>
  <c r="N15" i="8"/>
  <c r="N11" i="8"/>
  <c r="N9" i="8"/>
  <c r="N22" i="8"/>
  <c r="N18" i="8"/>
  <c r="N14" i="8"/>
  <c r="N10" i="8"/>
  <c r="K7" i="8"/>
  <c r="C228" i="8"/>
  <c r="C137" i="8"/>
  <c r="C140" i="8"/>
  <c r="C143" i="8"/>
  <c r="C147" i="8"/>
  <c r="C150" i="8"/>
  <c r="C153" i="8"/>
  <c r="C156" i="8"/>
  <c r="C159" i="8"/>
  <c r="C162" i="8"/>
  <c r="C165" i="8"/>
  <c r="C168" i="8"/>
  <c r="C171" i="8"/>
  <c r="C174" i="8"/>
  <c r="C177" i="8"/>
  <c r="C180" i="8"/>
  <c r="C183" i="8"/>
  <c r="C186" i="8"/>
  <c r="C123" i="8"/>
  <c r="C102" i="8"/>
  <c r="C105" i="8"/>
  <c r="C108" i="8"/>
  <c r="C111" i="8"/>
  <c r="C114" i="8"/>
  <c r="C117" i="8"/>
  <c r="C120" i="8"/>
  <c r="C126" i="8"/>
  <c r="C129" i="8"/>
  <c r="C131" i="8"/>
  <c r="C134" i="8"/>
  <c r="I240" i="8"/>
  <c r="I246" i="8" s="1"/>
  <c r="J246" i="8"/>
  <c r="K240" i="8"/>
  <c r="K246" i="8" s="1"/>
  <c r="L240" i="8"/>
  <c r="L246" i="8" s="1"/>
  <c r="M240" i="8"/>
  <c r="M246" i="8" s="1"/>
  <c r="C88" i="8"/>
  <c r="C73" i="8"/>
  <c r="C69" i="8"/>
  <c r="C41" i="8"/>
  <c r="C15" i="8"/>
  <c r="C16" i="8"/>
  <c r="C17" i="8"/>
  <c r="C18" i="8"/>
  <c r="C19" i="8"/>
  <c r="C20" i="8"/>
  <c r="C21" i="8"/>
  <c r="C22" i="8"/>
  <c r="C23" i="8"/>
  <c r="C24" i="8"/>
  <c r="C27" i="8"/>
  <c r="C29" i="8"/>
  <c r="C32" i="8"/>
  <c r="C38" i="8"/>
  <c r="C43" i="8"/>
  <c r="C46" i="8"/>
  <c r="C49" i="8"/>
  <c r="C52" i="8"/>
  <c r="C54" i="8"/>
  <c r="C55" i="8"/>
  <c r="C58" i="8"/>
  <c r="C61" i="8"/>
  <c r="C64" i="8"/>
  <c r="C66" i="8"/>
  <c r="C74" i="8"/>
  <c r="C77" i="8"/>
  <c r="C80" i="8"/>
  <c r="C83" i="8"/>
  <c r="C86" i="8"/>
  <c r="C90" i="8"/>
  <c r="C92" i="8"/>
  <c r="C95" i="8"/>
  <c r="C98" i="8"/>
  <c r="C99" i="8"/>
  <c r="C14" i="8"/>
  <c r="C12" i="8"/>
  <c r="C11" i="8"/>
  <c r="C9" i="8"/>
  <c r="C10" i="8"/>
  <c r="C13" i="8"/>
  <c r="I5" i="3" l="1"/>
  <c r="O27" i="8" s="1"/>
  <c r="G91" i="2"/>
  <c r="G97" i="2" s="1"/>
  <c r="H91" i="2"/>
  <c r="H97" i="2" s="1"/>
  <c r="I91" i="2"/>
  <c r="I97" i="2" s="1"/>
  <c r="J91" i="2"/>
  <c r="J97" i="2" s="1"/>
  <c r="F91" i="2"/>
  <c r="F97" i="2" s="1"/>
  <c r="G6" i="2"/>
  <c r="H6" i="2"/>
  <c r="I6" i="2"/>
  <c r="J6" i="2"/>
  <c r="F6" i="2"/>
  <c r="J7" i="8"/>
  <c r="I7" i="8"/>
  <c r="H7" i="8"/>
  <c r="G7" i="8"/>
  <c r="A13" i="4"/>
  <c r="A8" i="4"/>
  <c r="A6" i="4"/>
  <c r="A7" i="4"/>
  <c r="A10" i="4"/>
  <c r="A11" i="4"/>
  <c r="A12" i="4"/>
  <c r="A14" i="4"/>
  <c r="A15" i="4"/>
  <c r="A16" i="4"/>
  <c r="A17" i="4"/>
  <c r="A18" i="4"/>
  <c r="A19" i="4"/>
  <c r="A20" i="4"/>
  <c r="A21" i="4"/>
  <c r="A22" i="4"/>
  <c r="A23" i="4"/>
  <c r="A24" i="4"/>
  <c r="A25" i="4"/>
  <c r="A26" i="4"/>
  <c r="A27" i="4"/>
  <c r="A28" i="4"/>
  <c r="A29" i="4"/>
  <c r="A30" i="4"/>
  <c r="A31" i="4"/>
  <c r="A32" i="4"/>
  <c r="A33" i="4"/>
  <c r="A34" i="4"/>
  <c r="A35" i="4"/>
  <c r="A36" i="4"/>
  <c r="A5" i="4"/>
  <c r="H36" i="4"/>
  <c r="H35" i="4"/>
  <c r="H34" i="4"/>
  <c r="H32" i="4"/>
  <c r="H31" i="4"/>
  <c r="H30" i="4"/>
  <c r="H29" i="4"/>
  <c r="H28" i="4"/>
  <c r="H27" i="4"/>
  <c r="H26" i="4"/>
  <c r="H25" i="4"/>
  <c r="H24" i="4"/>
  <c r="H23" i="4"/>
  <c r="H21" i="4"/>
  <c r="H20" i="4"/>
  <c r="H19" i="4"/>
  <c r="H18" i="4"/>
  <c r="H17" i="4"/>
  <c r="H6" i="4"/>
  <c r="H5" i="4"/>
  <c r="O27"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C79A15-508F-403C-89B6-34B6D169713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0FEEF73-4349-4F45-AD87-956831B192CD}" name="WorksheetConnection_W22_INFO8440_TeamG_RACI_GanttChart.xlsx!Table1" type="102" refreshedVersion="7" minRefreshableVersion="5">
    <extLst>
      <ext xmlns:x15="http://schemas.microsoft.com/office/spreadsheetml/2010/11/main" uri="{DE250136-89BD-433C-8126-D09CA5730AF9}">
        <x15:connection id="Table1">
          <x15:rangePr sourceName="_xlcn.WorksheetConnection_W22_INFO8440_TeamG_RACI_GanttChart.xlsxTable11"/>
        </x15:connection>
      </ext>
    </extLst>
  </connection>
</connections>
</file>

<file path=xl/sharedStrings.xml><?xml version="1.0" encoding="utf-8"?>
<sst xmlns="http://schemas.openxmlformats.org/spreadsheetml/2006/main" count="3931" uniqueCount="501">
  <si>
    <t>INFO 8440  Team and Individual Project Plan, Time, Effort, Status Reporting Workbook</t>
  </si>
  <si>
    <t>*** This is a sample, and a template ****</t>
  </si>
  <si>
    <t>*** Teams submitting a RACI workbook that is not based on this Template will receive, at best, an Adequate rating ***</t>
  </si>
  <si>
    <t>Created by:</t>
  </si>
  <si>
    <t>Bill Nixon</t>
  </si>
  <si>
    <t>Version</t>
  </si>
  <si>
    <t>History Table:</t>
  </si>
  <si>
    <t>Date</t>
  </si>
  <si>
    <t>Comments</t>
  </si>
  <si>
    <t>Created and published</t>
  </si>
  <si>
    <t>Added Actual RACI Columns, and Task Types</t>
  </si>
  <si>
    <t>Added Person Sheets, and Daily Report</t>
  </si>
  <si>
    <t>Created RACI Deliverables, and RACI Tasks sheets</t>
  </si>
  <si>
    <t>Renamed sheets.  Added more documentation and guidance.</t>
  </si>
  <si>
    <t>Sheets</t>
  </si>
  <si>
    <t>ReadMeFirst</t>
  </si>
  <si>
    <t>This sheet.  Gives an overview of the entire workbook</t>
  </si>
  <si>
    <t>RACI Deliverables</t>
  </si>
  <si>
    <t>Required. The latest version of the RACI Deliverables for the team for this project.  This sheet is cloned at the first of every class day, and then updated.</t>
  </si>
  <si>
    <t>RACI Tasks</t>
  </si>
  <si>
    <t>Optional. The latest version of the RACI Tasks for the team for this project.  This sheet is cloned at the first of every class day, and then updated.</t>
  </si>
  <si>
    <t>Dlvrbls Day 3-1</t>
  </si>
  <si>
    <t>Required. The RACI Deliverables sheet as of Week 3 Day 1 at start of class.  This should never be changed.  Comparing this to the latest sheet will show the RACI changes, and thus team decisions.</t>
  </si>
  <si>
    <t>By the time that the project is finished, there must be one backup sheet for each of all but the last 2 days (Briefing/Presentation Days) of the Project</t>
  </si>
  <si>
    <t>Tasks Day 3-1</t>
  </si>
  <si>
    <t>Optional. The RACI Tasks sheet as of Week 3 Day 1 at start of class.  This should never be changed.</t>
  </si>
  <si>
    <t>Person1</t>
  </si>
  <si>
    <t>The Daily Time log for Person1 of the Team.   Always insert new lines at the base of the list, so that the message at the bottom (Row 47 in the sampe) always stays.</t>
  </si>
  <si>
    <t>** More Daily Log sheets needed - one for each team member! **  These should be kept in separate workbooks during the project, and submitted separately for final submission **</t>
  </si>
  <si>
    <t>Gantt</t>
  </si>
  <si>
    <t xml:space="preserve">Reserved Sheet for a Ecel based Gantt of the RACI Deliverables Sheet. </t>
  </si>
  <si>
    <t xml:space="preserve">   For the PM Docs version of this workbook, the Gantt will have no data, and thus no date range graphics, but it will have Excel formulas to create the graphics.</t>
  </si>
  <si>
    <t>Guidance:</t>
  </si>
  <si>
    <t>1)</t>
  </si>
  <si>
    <t>Update RACI data only in the RACI sheet!</t>
  </si>
  <si>
    <t>2)</t>
  </si>
  <si>
    <t>The Activity Numbers in the Person Sheets are the code number for the Activity from the RACI</t>
  </si>
  <si>
    <t>3)</t>
  </si>
  <si>
    <t>All Required Deliverables for the Final Project submission must be provided in the Delvierables sheets.  RFI and PM Docs Deliverable are optional.</t>
  </si>
  <si>
    <t>4)</t>
  </si>
  <si>
    <t>Every Deliverable Item must have a Responsible and Accountable person.  It is allowable to be A,R, but someone else should do a Quality Check on all person's work.</t>
  </si>
  <si>
    <t>5)</t>
  </si>
  <si>
    <t>Formatting is left to you to do.  This workbook is given to you as a guide.  It must look different than this sample when submitted as INFO 8440 work.</t>
  </si>
  <si>
    <t>6)</t>
  </si>
  <si>
    <t>Save your work often.  Save different versions of this file as backups.</t>
  </si>
  <si>
    <t>7)</t>
  </si>
  <si>
    <t>All dates must be formatted as  DD-MMM or DD-MMM-YY    11-Jan-17 or 11-Jan</t>
  </si>
  <si>
    <t>8)</t>
  </si>
  <si>
    <t>The RACI-Actual Columns should only be filled in when the Actual differs from the Plan.</t>
  </si>
  <si>
    <t>9)</t>
  </si>
  <si>
    <t>Vlookup is used to echo the names of the deliverables into the Tasks sheets and the Gantt sheet</t>
  </si>
  <si>
    <t>10)</t>
  </si>
  <si>
    <t>Sheets are created to support filtering, not grouped reporting</t>
  </si>
  <si>
    <t>11)</t>
  </si>
  <si>
    <t>The Actual IsBuilt Date in RACI Deliverables indicates the date when the original creator has received a Quality OK rating from the team.</t>
  </si>
  <si>
    <t xml:space="preserve">   Usually, the component is then included in the final report and/or presentation</t>
  </si>
  <si>
    <t>12)</t>
  </si>
  <si>
    <t>In the RACI Deliverables and RACI Tasks sheets, from Row 7 and down, THERE MUST BE NO MERGED CELLS!</t>
  </si>
  <si>
    <t xml:space="preserve"> 13)</t>
  </si>
  <si>
    <t>Projected Effort data in the RACI+ Deliverables is expected in the Phase 3 Project, but optional in Phase 1</t>
  </si>
  <si>
    <t xml:space="preserve"> 14)</t>
  </si>
  <si>
    <t>The Deliverable Grouping is optional data.</t>
  </si>
  <si>
    <t xml:space="preserve"> 15)</t>
  </si>
  <si>
    <t>Minutes of Team Meetings are not required in this course.  Instead, this RACI must be kept up to date, and backup sheets done every class day.</t>
  </si>
  <si>
    <t xml:space="preserve"> 16)</t>
  </si>
  <si>
    <t>This RACI+ workbook will be required as a weekly submission for later weeks in each project.  Professor will provide details at that time.</t>
  </si>
  <si>
    <t>Team Task Planning and Assignment Worksheet</t>
  </si>
  <si>
    <t xml:space="preserve">Project Team (Assigned Group): </t>
  </si>
  <si>
    <t>Team G</t>
  </si>
  <si>
    <t>Course Week</t>
  </si>
  <si>
    <t>Day</t>
  </si>
  <si>
    <t xml:space="preserve">Date (Worksheet version): </t>
  </si>
  <si>
    <t>MayurKumar Rafaliya ( Project Manager)</t>
  </si>
  <si>
    <t>Prajwal Nayak</t>
  </si>
  <si>
    <t>Anusha Asokan Palat</t>
  </si>
  <si>
    <t>Jigeesha Kocher</t>
  </si>
  <si>
    <t>Cathleen Mathew Mundat</t>
  </si>
  <si>
    <t>Chaitanya keesari</t>
  </si>
  <si>
    <t>Deliverable Group</t>
  </si>
  <si>
    <t>DlvID</t>
  </si>
  <si>
    <t>Project Final Deliverables  (RFIs and PM Docs Deliverables are optional)</t>
  </si>
  <si>
    <t>Need / Requirement ID</t>
  </si>
  <si>
    <t>Professor's Marking Item ID#</t>
  </si>
  <si>
    <t>Start Date</t>
  </si>
  <si>
    <r>
      <t xml:space="preserve">Due Date 
</t>
    </r>
    <r>
      <rPr>
        <sz val="11"/>
        <color theme="1"/>
        <rFont val="Calibri"/>
        <family val="2"/>
        <scheme val="minor"/>
      </rPr>
      <t>(M/D/Y)</t>
    </r>
  </si>
  <si>
    <t>Actual Effort Days</t>
  </si>
  <si>
    <r>
      <t xml:space="preserve">Actual Start Date 
</t>
    </r>
    <r>
      <rPr>
        <sz val="11"/>
        <color theme="1"/>
        <rFont val="Calibri"/>
        <family val="2"/>
        <scheme val="minor"/>
      </rPr>
      <t>(M/D/Y)</t>
    </r>
  </si>
  <si>
    <r>
      <t xml:space="preserve">Actual IsBuilt Date 
</t>
    </r>
    <r>
      <rPr>
        <sz val="11"/>
        <color theme="1"/>
        <rFont val="Calibri"/>
        <family val="2"/>
        <scheme val="minor"/>
      </rPr>
      <t>(M/D/Y)</t>
    </r>
  </si>
  <si>
    <r>
      <t xml:space="preserve">Done On Date 
</t>
    </r>
    <r>
      <rPr>
        <sz val="11"/>
        <color theme="1"/>
        <rFont val="Calibri"/>
        <family val="2"/>
        <scheme val="minor"/>
      </rPr>
      <t>(M/D/Y)</t>
    </r>
  </si>
  <si>
    <t>GA</t>
  </si>
  <si>
    <t>Building</t>
  </si>
  <si>
    <t>A</t>
  </si>
  <si>
    <t>Letter of Transmittal</t>
  </si>
  <si>
    <t>R</t>
  </si>
  <si>
    <t>B</t>
  </si>
  <si>
    <t>Cover Page</t>
  </si>
  <si>
    <t>C</t>
  </si>
  <si>
    <t>Page Headers, Footers and Numbering</t>
  </si>
  <si>
    <t>D</t>
  </si>
  <si>
    <t>TOC</t>
  </si>
  <si>
    <t>E</t>
  </si>
  <si>
    <t>Document History</t>
  </si>
  <si>
    <t>F</t>
  </si>
  <si>
    <t>Executive Summary</t>
  </si>
  <si>
    <t>G</t>
  </si>
  <si>
    <t>Assumptions</t>
  </si>
  <si>
    <t>H</t>
  </si>
  <si>
    <t>Conclusions</t>
  </si>
  <si>
    <t>I</t>
  </si>
  <si>
    <t>Background and overview of client</t>
  </si>
  <si>
    <t>J</t>
  </si>
  <si>
    <t>Requests for Information with NDA (included as an Appendix)</t>
  </si>
  <si>
    <t>K</t>
  </si>
  <si>
    <t>Project Scope Document</t>
  </si>
  <si>
    <t>L</t>
  </si>
  <si>
    <t>AS-IS persons / roles / actors and interactions of Executive Decision Making operations</t>
  </si>
  <si>
    <t>Need7</t>
  </si>
  <si>
    <t>M</t>
  </si>
  <si>
    <t>AS-IS principles of OHT and/or Executive Decision Making operations</t>
  </si>
  <si>
    <t>N</t>
  </si>
  <si>
    <t>To-Be persons / roles / actors and interactions of Executive Decision Making operations</t>
  </si>
  <si>
    <t>O</t>
  </si>
  <si>
    <t>Executive Dashboard annotated list of elements for the dashboard,</t>
  </si>
  <si>
    <t>Need6</t>
  </si>
  <si>
    <t>P</t>
  </si>
  <si>
    <t>Possible Future Analysis and Development for Executive Decision Making Process</t>
  </si>
  <si>
    <t>Q</t>
  </si>
  <si>
    <t>Measuring Success and Failure in Changing the Executive Decision Making Process</t>
  </si>
  <si>
    <t>Probable Benefits of Changing the Executive Decision Making Process</t>
  </si>
  <si>
    <t>S</t>
  </si>
  <si>
    <t>Detailed References</t>
  </si>
  <si>
    <t>T</t>
  </si>
  <si>
    <t>Business Challenges</t>
  </si>
  <si>
    <t>U</t>
  </si>
  <si>
    <t>Current Brands Involved and their Statuses</t>
  </si>
  <si>
    <t>V</t>
  </si>
  <si>
    <t>Executive Dashboard Operation Process - 3+ Risks and Possible Mitigations</t>
  </si>
  <si>
    <t>W</t>
  </si>
  <si>
    <t>Known Client Requirements</t>
  </si>
  <si>
    <t>X</t>
  </si>
  <si>
    <t>Initial Project Scope in an Appendix, Changes to Scope in a Report Section</t>
  </si>
  <si>
    <t>Y</t>
  </si>
  <si>
    <t>Gantt Chart</t>
  </si>
  <si>
    <t>Z</t>
  </si>
  <si>
    <t>Persona For Executive Dashbaord</t>
  </si>
  <si>
    <t>AA</t>
  </si>
  <si>
    <t>USE CASE Diagram(s) for all involved persons, roles, actors, and systems showing their interactions</t>
  </si>
  <si>
    <t>Need22</t>
  </si>
  <si>
    <t>AB</t>
  </si>
  <si>
    <t>Gap Analysis Document</t>
  </si>
  <si>
    <t>AC</t>
  </si>
  <si>
    <t>Guidance on Using the Dashboard - Video or Text+Graphics</t>
  </si>
  <si>
    <t>AD</t>
  </si>
  <si>
    <t>TrackR Data Gen metric Data Sources List and DB Schema</t>
  </si>
  <si>
    <t>AE</t>
  </si>
  <si>
    <t>TrackR Data Gen metric Data Sources Data Overview / Profile</t>
  </si>
  <si>
    <t>AF</t>
  </si>
  <si>
    <t>Executive Dashboard Style Guide for Navigation Principles, Colours, Fonts</t>
  </si>
  <si>
    <t>Need8</t>
  </si>
  <si>
    <t>AG</t>
  </si>
  <si>
    <t>Executive Dashboard Navigation Guide using Text, Wireframes and Mockups for Moving forward</t>
  </si>
  <si>
    <t>AH</t>
  </si>
  <si>
    <t>Executive Dashboard Navigation Guide using Text, Wireframes and Mockups for Moving backward</t>
  </si>
  <si>
    <t>AI</t>
  </si>
  <si>
    <t>Executive Dashboard Navigation Guide using Text, Wireframes and Mockups for Changing Time Frames</t>
  </si>
  <si>
    <t>AJ</t>
  </si>
  <si>
    <t>ERD Diagram</t>
  </si>
  <si>
    <t>AK</t>
  </si>
  <si>
    <t>Pseudo-code Document</t>
  </si>
  <si>
    <t>AL</t>
  </si>
  <si>
    <t>Agile Development Document</t>
  </si>
  <si>
    <t>AM</t>
  </si>
  <si>
    <t>Cockburn templates for all identified interactions</t>
  </si>
  <si>
    <t>AN</t>
  </si>
  <si>
    <t>List, References and General Details of Suggested Metrics</t>
  </si>
  <si>
    <t>Need1</t>
  </si>
  <si>
    <t>AO</t>
  </si>
  <si>
    <t>Metric 1 - Data needed, Interpretation, Value to Decision Makers</t>
  </si>
  <si>
    <t>AP</t>
  </si>
  <si>
    <t>Metric 2 - Data needed, Interpretation, Value to Decision Makers</t>
  </si>
  <si>
    <t>AQ</t>
  </si>
  <si>
    <t>Metric 3 - Data needed, Interpretation, Value to Decision Makers</t>
  </si>
  <si>
    <t>AR</t>
  </si>
  <si>
    <t>Metric 4 - Data needed, Interpretation, Value to Decision Makers</t>
  </si>
  <si>
    <t>AS</t>
  </si>
  <si>
    <t>Metric 5 - Data needed, Interpretation, Value to Decision Makers</t>
  </si>
  <si>
    <t>AT</t>
  </si>
  <si>
    <t>Metric 6 - Data needed, Interpretation, Value to Decision Makers</t>
  </si>
  <si>
    <t>AU</t>
  </si>
  <si>
    <t>Interview and/or survey of 6 OHT CPs</t>
  </si>
  <si>
    <t>Need 2</t>
  </si>
  <si>
    <t>AV</t>
  </si>
  <si>
    <t>Data Listing of 6 OHT VPs Measurements of Business Success</t>
  </si>
  <si>
    <t>AW</t>
  </si>
  <si>
    <t>Data Listing of 6 OHT VPs attitudes toward change, and cooperation in management</t>
  </si>
  <si>
    <t>AX</t>
  </si>
  <si>
    <t>Data Listing of 6 OHT VPs visions for a better managed OHT</t>
  </si>
  <si>
    <t>AY</t>
  </si>
  <si>
    <t>Data Listing of 6 OHT VPs Response to Meeting 3 times per week</t>
  </si>
  <si>
    <t>AZ</t>
  </si>
  <si>
    <t>Interview and/or survey of 6 OHT VPs</t>
  </si>
  <si>
    <t>Need 3</t>
  </si>
  <si>
    <t>BA</t>
  </si>
  <si>
    <t>Data Listing of 6 OHT VPs Monthly Finance Reports Used</t>
  </si>
  <si>
    <t>BB</t>
  </si>
  <si>
    <t>Listing of 6 OHT VPs Knowledge of Computer Based methods of Report Circulation</t>
  </si>
  <si>
    <t>BC</t>
  </si>
  <si>
    <t>Listing of 6 OHT VPs Computer Skills, Dashboard Tech Understanding</t>
  </si>
  <si>
    <t>BD</t>
  </si>
  <si>
    <t>Listing of 6 OHT VPs Preferred learning style</t>
  </si>
  <si>
    <t>BE</t>
  </si>
  <si>
    <t>Listing of 6 OHT VPs Preferred ways to implement new concepts</t>
  </si>
  <si>
    <t>BF</t>
  </si>
  <si>
    <t>VP's Written Briefing on Data Lakes, Data Marts, Data Warehouses, including SWOT</t>
  </si>
  <si>
    <t>Need 4</t>
  </si>
  <si>
    <t>BG</t>
  </si>
  <si>
    <t>VP's Written Briefing on ERP. TPS and Query tools, with SWOT</t>
  </si>
  <si>
    <t>BH</t>
  </si>
  <si>
    <t>VP's Written Briefing on Executive and Analytical Dashboards</t>
  </si>
  <si>
    <t>BI</t>
  </si>
  <si>
    <t>suggested plan background to implement an Executive Dashboard with 5, at minimum, metrics</t>
  </si>
  <si>
    <t>Need 5</t>
  </si>
  <si>
    <t>BJ</t>
  </si>
  <si>
    <t>suggested plan vision to implement an Executive Dashboard with 5, at minimum, metrics</t>
  </si>
  <si>
    <t>BK</t>
  </si>
  <si>
    <t>suggested VP training plans</t>
  </si>
  <si>
    <t>BL</t>
  </si>
  <si>
    <t>suggested plan needs / requirements to implement an Executive Dashboard with 5, at minimum, metrics</t>
  </si>
  <si>
    <t>BM</t>
  </si>
  <si>
    <t>suggested plan actions to implement an Executive Dashboard with 5, at minimum, metrics</t>
  </si>
  <si>
    <t>BN</t>
  </si>
  <si>
    <t>suggested plan deliverables to implement an Executive Dashboard with 5, at minimum, metrics</t>
  </si>
  <si>
    <t>BO</t>
  </si>
  <si>
    <t>suggested plan resources to implement an Executive Dashboard with 5, at minimum, metrics</t>
  </si>
  <si>
    <t>BP</t>
  </si>
  <si>
    <t>General configuration of Executive Dashboard using PowerBI</t>
  </si>
  <si>
    <t>Need 6</t>
  </si>
  <si>
    <t>BQ</t>
  </si>
  <si>
    <t>Executive Dashboard Metric 1 using TrackR Data Generator Data</t>
  </si>
  <si>
    <t>BR</t>
  </si>
  <si>
    <t>Executive Dashboard Metric 2 using TrackR Data Generator Data</t>
  </si>
  <si>
    <t>BS</t>
  </si>
  <si>
    <t>Executive Dashboard Metric 3 using TrackR Data Generator Data</t>
  </si>
  <si>
    <t>BT</t>
  </si>
  <si>
    <t>Executive Dashboard Metric 4</t>
  </si>
  <si>
    <t>BU</t>
  </si>
  <si>
    <t>Executive Dashboard Metric 5</t>
  </si>
  <si>
    <t>BV</t>
  </si>
  <si>
    <t>Executive Dashboard Metric 6</t>
  </si>
  <si>
    <t>BW</t>
  </si>
  <si>
    <t>Executive Dashboard menu / system map</t>
  </si>
  <si>
    <t>GF</t>
  </si>
  <si>
    <t>Closing</t>
  </si>
  <si>
    <t>BX</t>
  </si>
  <si>
    <t>Merged Final Report</t>
  </si>
  <si>
    <t>BY</t>
  </si>
  <si>
    <t>Powerpoint Presentation</t>
  </si>
  <si>
    <t>BZ</t>
  </si>
  <si>
    <t>Final RFI report</t>
  </si>
  <si>
    <t>CA</t>
  </si>
  <si>
    <t>RACI+, Documentation, Backup Sheets</t>
  </si>
  <si>
    <t>CB</t>
  </si>
  <si>
    <t>Time and Effort Reporting</t>
  </si>
  <si>
    <t>Prajwal Nayak (RACI Keeper)</t>
  </si>
  <si>
    <t>Anusha Ashokan Palat</t>
  </si>
  <si>
    <t>Chaitanya Keesari</t>
  </si>
  <si>
    <t>TaskID</t>
  </si>
  <si>
    <t>Project Final Deliverables (No Verb Words at the start)</t>
  </si>
  <si>
    <t>Activity / Task (VERB: Subject)</t>
  </si>
  <si>
    <t>Project Phase (see WBS)</t>
  </si>
  <si>
    <t>MayurKumar</t>
  </si>
  <si>
    <t>Actual Effort (Days)</t>
  </si>
  <si>
    <t>Projected Effort (person - hrs)</t>
  </si>
  <si>
    <r>
      <t xml:space="preserve">Task Type - </t>
    </r>
    <r>
      <rPr>
        <sz val="11"/>
        <color theme="1"/>
        <rFont val="Calibri"/>
        <family val="2"/>
        <scheme val="minor"/>
      </rPr>
      <t>Team, Single or SubTeam</t>
    </r>
  </si>
  <si>
    <t>Task Version</t>
  </si>
  <si>
    <t>RACI - ACTUAL</t>
  </si>
  <si>
    <t xml:space="preserve">Develop a cover page </t>
  </si>
  <si>
    <t>Create</t>
  </si>
  <si>
    <t>Pack and publish</t>
  </si>
  <si>
    <t>Develop a cover letter</t>
  </si>
  <si>
    <t>Develop a header, footer and numbering</t>
  </si>
  <si>
    <t>Develop header, footer and numbering</t>
  </si>
  <si>
    <t>Create a table of content</t>
  </si>
  <si>
    <t>Publish</t>
  </si>
  <si>
    <t>Research about documnent history document</t>
  </si>
  <si>
    <t>Research</t>
  </si>
  <si>
    <t>Develop document history document</t>
  </si>
  <si>
    <t>Publish document history document</t>
  </si>
  <si>
    <t>Write summary for executives</t>
  </si>
  <si>
    <t>publish summary for executive summary</t>
  </si>
  <si>
    <t>Gather assumptions</t>
  </si>
  <si>
    <t>Create asuumptions</t>
  </si>
  <si>
    <t>Publish assumptions</t>
  </si>
  <si>
    <t>Create conclusion</t>
  </si>
  <si>
    <t>Publish conclusion</t>
  </si>
  <si>
    <t>Develop document</t>
  </si>
  <si>
    <t>Publish final document</t>
  </si>
  <si>
    <t>Create RFI Document</t>
  </si>
  <si>
    <t>Look out for questions need to ask</t>
  </si>
  <si>
    <t>Prepare Final RFI Document</t>
  </si>
  <si>
    <t>Creating Document</t>
  </si>
  <si>
    <t>Develop content for scope</t>
  </si>
  <si>
    <t>Finalize and publish</t>
  </si>
  <si>
    <t>Interview VPs</t>
  </si>
  <si>
    <t>Prepare interactions flow of decision</t>
  </si>
  <si>
    <t>Publish and finalize</t>
  </si>
  <si>
    <t>Prepare Decision flow</t>
  </si>
  <si>
    <t>Package and publish</t>
  </si>
  <si>
    <t>Develop To-be flow</t>
  </si>
  <si>
    <t>Prepare interactions flow between actors/roles/system</t>
  </si>
  <si>
    <t>Develop list</t>
  </si>
  <si>
    <t>p</t>
  </si>
  <si>
    <t>Develop Document</t>
  </si>
  <si>
    <t>Analyse and collect information</t>
  </si>
  <si>
    <t>Analyse and list out possible risks</t>
  </si>
  <si>
    <t>w</t>
  </si>
  <si>
    <t>Analyse and document</t>
  </si>
  <si>
    <t xml:space="preserve">Analyse and plan </t>
  </si>
  <si>
    <t>Develop Use case Document</t>
  </si>
  <si>
    <t>Analyse and list out relation between actors and systems</t>
  </si>
  <si>
    <t>Develop Gap analysis document</t>
  </si>
  <si>
    <t>Record video for using dashboard</t>
  </si>
  <si>
    <t>Show step by step guidance on using dashboard</t>
  </si>
  <si>
    <t>Create source list</t>
  </si>
  <si>
    <t>analyze and collect information</t>
  </si>
  <si>
    <t>Create document for style guide</t>
  </si>
  <si>
    <t>Prepare and Finalize</t>
  </si>
  <si>
    <t>Create navigation guide wireframe for moving forward</t>
  </si>
  <si>
    <t>Prepare layout and finalize</t>
  </si>
  <si>
    <t>Create navigation guide wireframe for moving backward</t>
  </si>
  <si>
    <t>Create navigation guide wireframe for Changing time frame</t>
  </si>
  <si>
    <t>Analyze and prepare erd layout</t>
  </si>
  <si>
    <t>Develop pseudocode document</t>
  </si>
  <si>
    <t>Analyze and collect information</t>
  </si>
  <si>
    <t>Develop Agile development document</t>
  </si>
  <si>
    <t>Develop Cockburn template</t>
  </si>
  <si>
    <t>Create general details of suggested metrics</t>
  </si>
  <si>
    <t>Collect all information</t>
  </si>
  <si>
    <t>Develop document for Metric 1</t>
  </si>
  <si>
    <t>Analyze and identify metric</t>
  </si>
  <si>
    <t>Develop document for Metric 2</t>
  </si>
  <si>
    <t>Develop document for Metric 3</t>
  </si>
  <si>
    <t>Develop document for Metric 4</t>
  </si>
  <si>
    <t>Develop document for Metric 5</t>
  </si>
  <si>
    <t>Absent</t>
  </si>
  <si>
    <t>As</t>
  </si>
  <si>
    <t>Develop document for Metric 6</t>
  </si>
  <si>
    <t>Finalize document</t>
  </si>
  <si>
    <t>Develop document for business success</t>
  </si>
  <si>
    <t xml:space="preserve">Research </t>
  </si>
  <si>
    <t>Finalize and Publish</t>
  </si>
  <si>
    <t>Package and Publish</t>
  </si>
  <si>
    <t>Develop document for attitude towards change</t>
  </si>
  <si>
    <t>Develop document for OHT's vision for better management</t>
  </si>
  <si>
    <t>Develop document for response to meeting 3 times a week</t>
  </si>
  <si>
    <t>Gather the infromation about Monthly Finance Reports used</t>
  </si>
  <si>
    <t>Document the infromation</t>
  </si>
  <si>
    <t xml:space="preserve">Create </t>
  </si>
  <si>
    <t>Finalise the report</t>
  </si>
  <si>
    <t>Gather the knowledge about the Computer Based methods of Report Circulation</t>
  </si>
  <si>
    <t>List the knowledge about the Computer Based methods of Report Circulation</t>
  </si>
  <si>
    <t>Publish the knowledge</t>
  </si>
  <si>
    <t>Gather information about the computer skills, Dashboard understanding</t>
  </si>
  <si>
    <t>analyse information about the computer skills, Dashboard understanding</t>
  </si>
  <si>
    <t>Document the learning</t>
  </si>
  <si>
    <t>Pack and Publish</t>
  </si>
  <si>
    <t>Eliciate the preferred way of learning  a new concept from VP</t>
  </si>
  <si>
    <t>identify the way of learning</t>
  </si>
  <si>
    <t>Pack and publish preferred way of learning</t>
  </si>
  <si>
    <t>Eliciate the preferred way of implement  a new concept from VP</t>
  </si>
  <si>
    <t>Identify the way of implementation</t>
  </si>
  <si>
    <t>Share it with a team</t>
  </si>
  <si>
    <t>Pack and ublish</t>
  </si>
  <si>
    <t>Research about the Data lakes, Data Marts, Data Warehouse, including SWOT</t>
  </si>
  <si>
    <t>Create about the Data lakes, Data Marts, Data Warehouse, including SWOT</t>
  </si>
  <si>
    <t>Pack and Publish the writtern briefing about Data lakes, Data Marts, Data Warehouse, including SWOT</t>
  </si>
  <si>
    <t>Research about the ERP, TPS and Query tools with SWOT</t>
  </si>
  <si>
    <t>Create about the ERP, TPS and Query tools with SWOT</t>
  </si>
  <si>
    <t>Pack and Publish the wirtten briefing about ERP, TPS and Query tools with SWOT</t>
  </si>
  <si>
    <t>Reserach about the analytical dashboard and Executive dashboard</t>
  </si>
  <si>
    <t>Create a report explaning analytical dashboard and Executive dashboard</t>
  </si>
  <si>
    <t>Pack and Publish the Report</t>
  </si>
  <si>
    <t>Research and Plan about the implementation plan</t>
  </si>
  <si>
    <t>Create a implementation plan</t>
  </si>
  <si>
    <t>Execute the implementation plan</t>
  </si>
  <si>
    <t>Research about the Training plan</t>
  </si>
  <si>
    <t>Create a Training plan</t>
  </si>
  <si>
    <t>Execute the training plan</t>
  </si>
  <si>
    <t>Execute</t>
  </si>
  <si>
    <t>Research about the General configuration of Executive Dashboard using PowerBI</t>
  </si>
  <si>
    <t>Create about the General configuration of Executive Dashboard using PowerBI</t>
  </si>
  <si>
    <t>Pack and Publish General configuration of Executive Dashboard using PowerBI</t>
  </si>
  <si>
    <t>Research about the Metric 1</t>
  </si>
  <si>
    <t>Create a Metric 1</t>
  </si>
  <si>
    <t>Pack and Publish Metric 1</t>
  </si>
  <si>
    <t>Research about the Metric 2</t>
  </si>
  <si>
    <t>Create a Metric 2</t>
  </si>
  <si>
    <t>Pack and Publish Metric 2</t>
  </si>
  <si>
    <t>Research about the Metric 3</t>
  </si>
  <si>
    <t>Create about the Metric 3</t>
  </si>
  <si>
    <t>Pack and Publish Metric 3</t>
  </si>
  <si>
    <t>Research about the Metric 4</t>
  </si>
  <si>
    <t>Create a Metric 4</t>
  </si>
  <si>
    <t>Pack and Publish the metric 4</t>
  </si>
  <si>
    <t>Research about the Metric 5</t>
  </si>
  <si>
    <t>Create a Metric 5</t>
  </si>
  <si>
    <t>Pack and Publish the metric 5</t>
  </si>
  <si>
    <t>Research about the Metric 6</t>
  </si>
  <si>
    <t>Create a Metric 6</t>
  </si>
  <si>
    <t>Create Dashboard Menu/system Map</t>
  </si>
  <si>
    <t>Gather all the inforamtion for Final Report</t>
  </si>
  <si>
    <t>2/18/202</t>
  </si>
  <si>
    <t>Create Final merged Final report</t>
  </si>
  <si>
    <t>Edit and update all the Final Merged document</t>
  </si>
  <si>
    <t>Review</t>
  </si>
  <si>
    <t>Pack and Publish Final Report</t>
  </si>
  <si>
    <t xml:space="preserve">Gather all the information for Power Persentation </t>
  </si>
  <si>
    <t>Create a Power Point Presentation</t>
  </si>
  <si>
    <t>Pack and Publish all the information</t>
  </si>
  <si>
    <t>Gather all the information for RFI Report</t>
  </si>
  <si>
    <t>Merge all the information for RFI Report</t>
  </si>
  <si>
    <t>Publish the RFI Report</t>
  </si>
  <si>
    <t>Create a RACI+, Documentation and Backup Sheets</t>
  </si>
  <si>
    <t>Create a Time and Reporting sheet</t>
  </si>
  <si>
    <t>Analysis of Plan R, A, C, I's:</t>
  </si>
  <si>
    <t>Task</t>
  </si>
  <si>
    <t>Start date</t>
  </si>
  <si>
    <t>End Date</t>
  </si>
  <si>
    <t>Duration</t>
  </si>
  <si>
    <t xml:space="preserve">                                   </t>
  </si>
  <si>
    <t xml:space="preserve">Document Quality Check </t>
  </si>
  <si>
    <t xml:space="preserve"> Research about documnent history document</t>
  </si>
  <si>
    <t>Develoop document history document</t>
  </si>
  <si>
    <t>Person 1 Time Tracking</t>
  </si>
  <si>
    <t>RowID</t>
  </si>
  <si>
    <t>Team Member</t>
  </si>
  <si>
    <t>StartTime</t>
  </si>
  <si>
    <t>EndTime</t>
  </si>
  <si>
    <t>Complete%</t>
  </si>
  <si>
    <t>Updating RACI Matrix</t>
  </si>
  <si>
    <t>Team meeting for identifying 6 metrics for executive dashboard</t>
  </si>
  <si>
    <t>Anusha Asokan</t>
  </si>
  <si>
    <t>Researched and prepared executive summary</t>
  </si>
  <si>
    <t>Repharsed few sentences and finalized the document</t>
  </si>
  <si>
    <t>Checked and edited the document</t>
  </si>
  <si>
    <t>Finalized the document</t>
  </si>
  <si>
    <t>Researched for content and prepared rough draft</t>
  </si>
  <si>
    <t>Prepared fnalized document</t>
  </si>
  <si>
    <t>Discussed with the team on questions</t>
  </si>
  <si>
    <t>Researched and came up with maximum questions</t>
  </si>
  <si>
    <t>Discussed with the team and contributed 7 questions to the team's RFI document.</t>
  </si>
  <si>
    <t>Researched on the technologies listed</t>
  </si>
  <si>
    <t>Prepared SWOT Analysis for the listed technologies</t>
  </si>
  <si>
    <t>Researched about the metric</t>
  </si>
  <si>
    <t>Prepared report</t>
  </si>
  <si>
    <t>Researched details from VP's interview and available project documents</t>
  </si>
  <si>
    <t>Prepared process flow and documented AS-IS principle</t>
  </si>
  <si>
    <t>Researched available project documents</t>
  </si>
  <si>
    <t>Prepared report on suggested deliverables</t>
  </si>
  <si>
    <t>Researched on the topic</t>
  </si>
  <si>
    <t>Prepared report on benefits</t>
  </si>
  <si>
    <t>Researched about agile development</t>
  </si>
  <si>
    <t>Developed agile methodology documentation</t>
  </si>
  <si>
    <t>Gathered all the RFI documents</t>
  </si>
  <si>
    <t>Check the RFI documents</t>
  </si>
  <si>
    <t>FInalized the document</t>
  </si>
  <si>
    <t>Created Reference list</t>
  </si>
  <si>
    <t>Finalized detailed refernces</t>
  </si>
  <si>
    <t>Created the TOC for the Project Management Document</t>
  </si>
  <si>
    <t>Created the RFI document by discussing questions with team mates</t>
  </si>
  <si>
    <t>Researched on the RFI questions to be asked</t>
  </si>
  <si>
    <t>Discussed with team members and contributed 7 questions to be asked.</t>
  </si>
  <si>
    <t>Created the document for the project scope</t>
  </si>
  <si>
    <t>Researched the content for the project scope</t>
  </si>
  <si>
    <t>Finalized the project scope</t>
  </si>
  <si>
    <t>Discussed To-Be persons/roles / actors and interactions of Executive Decision-Making operations</t>
  </si>
  <si>
    <t>Researched thoroughly about the To-Be actors/roles/interactions to be invovled in the process</t>
  </si>
  <si>
    <t>Published the final To-BE roles/ actions/ interactions along with the process flow</t>
  </si>
  <si>
    <t>Developed the document for the risks in the operational process and possible mitigations</t>
  </si>
  <si>
    <t>Researched and analyse the risks and possible mitigations in the dashboard operational process.</t>
  </si>
  <si>
    <t>Finalize the possible risks to be encountered in the process</t>
  </si>
  <si>
    <t>Created the document to change the scope in the report section</t>
  </si>
  <si>
    <t>Researched about the change in the scope and attache the initial in the Appendix</t>
  </si>
  <si>
    <t>Finalized the changes in the scope and mentioned it in the report section.</t>
  </si>
  <si>
    <t>Developed document for metric 6</t>
  </si>
  <si>
    <t>Analysed and identified the metric</t>
  </si>
  <si>
    <t>Prepared and finalizedthe metric</t>
  </si>
  <si>
    <t xml:space="preserve">Finalized the report </t>
  </si>
  <si>
    <t>Mayurkumar Rafaliya</t>
  </si>
  <si>
    <t>Prajwal's Time Tracking</t>
  </si>
  <si>
    <t>Plan</t>
  </si>
  <si>
    <t>(hrs)</t>
  </si>
  <si>
    <t>Actual</t>
  </si>
  <si>
    <t>Row</t>
  </si>
  <si>
    <t>ActivityID</t>
  </si>
  <si>
    <t>Always insert blank lines above this row!</t>
  </si>
  <si>
    <t>MAYUR's Time Tracking</t>
  </si>
  <si>
    <t>ANUSHA's Time Tracking</t>
  </si>
  <si>
    <t>JIGEESHA's Time Tracking</t>
  </si>
  <si>
    <t>CATHLEEN's Time Tracking</t>
  </si>
  <si>
    <t>CHAITANYA's Time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</si>
</sst>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409]d\-mmm;@"/>
  </numFmts>
  <fonts count="11">
    <font>
      <sz val="11"/>
      <color theme="1"/>
      <name val="Calibri"/>
      <family val="2"/>
      <scheme val="minor"/>
    </font>
    <font>
      <b/>
      <sz val="11"/>
      <color theme="1"/>
      <name val="Calibri"/>
      <family val="2"/>
      <scheme val="minor"/>
    </font>
    <font>
      <sz val="11"/>
      <color theme="1"/>
      <name val="Calibri"/>
      <family val="2"/>
      <scheme val="minor"/>
    </font>
    <font>
      <sz val="10"/>
      <color indexed="8"/>
      <name val="Arial"/>
      <family val="2"/>
    </font>
    <font>
      <sz val="11"/>
      <color indexed="8"/>
      <name val="Calibri"/>
      <family val="2"/>
    </font>
    <font>
      <sz val="11"/>
      <color rgb="FF444444"/>
      <name val="Calibri"/>
      <family val="2"/>
      <charset val="1"/>
    </font>
    <font>
      <sz val="11"/>
      <color indexed="8"/>
      <name val="Calibri"/>
      <family val="2"/>
      <scheme val="minor"/>
    </font>
    <font>
      <sz val="11"/>
      <color rgb="FF444444"/>
      <name val="Calibri"/>
      <family val="2"/>
    </font>
    <font>
      <sz val="11"/>
      <color rgb="FF000000"/>
      <name val="Calibri"/>
      <family val="2"/>
    </font>
    <font>
      <sz val="11"/>
      <color rgb="FF000000"/>
      <name val="Calibri"/>
    </font>
    <font>
      <sz val="11"/>
      <color rgb="FF444444"/>
      <name val="Calibri"/>
      <charset val="1"/>
    </font>
  </fonts>
  <fills count="5">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style="thin">
        <color rgb="FFC0C0C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rgb="FF000000"/>
      </bottom>
      <diagonal/>
    </border>
  </borders>
  <cellStyleXfs count="3">
    <xf numFmtId="0" fontId="0" fillId="0" borderId="0"/>
    <xf numFmtId="43" fontId="2" fillId="0" borderId="0" applyFont="0" applyFill="0" applyBorder="0" applyAlignment="0" applyProtection="0"/>
    <xf numFmtId="0" fontId="3" fillId="0" borderId="0"/>
  </cellStyleXfs>
  <cellXfs count="98">
    <xf numFmtId="0" fontId="0" fillId="0" borderId="0" xfId="0"/>
    <xf numFmtId="0" fontId="1" fillId="0" borderId="0" xfId="0" applyFont="1"/>
    <xf numFmtId="0" fontId="0" fillId="0" borderId="0" xfId="0" applyAlignment="1">
      <alignment wrapText="1"/>
    </xf>
    <xf numFmtId="0" fontId="0" fillId="0" borderId="1" xfId="0" applyBorder="1" applyAlignment="1">
      <alignment horizontal="center" vertical="center"/>
    </xf>
    <xf numFmtId="0" fontId="0" fillId="0" borderId="0" xfId="0" applyAlignment="1">
      <alignment horizontal="left"/>
    </xf>
    <xf numFmtId="0" fontId="0" fillId="0" borderId="0" xfId="0" applyAlignment="1">
      <alignment vertical="center"/>
    </xf>
    <xf numFmtId="0" fontId="0" fillId="0" borderId="3" xfId="0" applyBorder="1" applyAlignment="1">
      <alignment wrapText="1"/>
    </xf>
    <xf numFmtId="43" fontId="0" fillId="0" borderId="0" xfId="1" applyFont="1" applyBorder="1" applyAlignment="1">
      <alignment horizontal="left"/>
    </xf>
    <xf numFmtId="164" fontId="0" fillId="0" borderId="0" xfId="0" applyNumberFormat="1"/>
    <xf numFmtId="16" fontId="0" fillId="0" borderId="0" xfId="0" applyNumberFormat="1" applyAlignment="1">
      <alignment horizontal="center"/>
    </xf>
    <xf numFmtId="0" fontId="0" fillId="0" borderId="0" xfId="0" applyAlignment="1">
      <alignment horizontal="center" vertical="center"/>
    </xf>
    <xf numFmtId="15" fontId="0" fillId="0" borderId="0" xfId="0" applyNumberFormat="1"/>
    <xf numFmtId="0" fontId="0" fillId="0" borderId="0" xfId="0" applyAlignment="1">
      <alignment horizontal="right"/>
    </xf>
    <xf numFmtId="0" fontId="0" fillId="0" borderId="0" xfId="0" applyAlignment="1">
      <alignment horizontal="center"/>
    </xf>
    <xf numFmtId="16" fontId="0" fillId="0" borderId="0" xfId="0" applyNumberFormat="1"/>
    <xf numFmtId="17" fontId="0" fillId="0" borderId="0" xfId="0" applyNumberFormat="1"/>
    <xf numFmtId="0" fontId="0" fillId="0" borderId="0" xfId="0" applyAlignment="1">
      <alignment horizontal="left" indent="1"/>
    </xf>
    <xf numFmtId="0" fontId="0" fillId="0" borderId="0" xfId="0" applyAlignment="1">
      <alignment vertical="top" wrapText="1"/>
    </xf>
    <xf numFmtId="15" fontId="0" fillId="0" borderId="0" xfId="0" applyNumberFormat="1" applyAlignment="1">
      <alignment vertical="center"/>
    </xf>
    <xf numFmtId="0" fontId="0" fillId="0" borderId="0" xfId="0" applyAlignment="1">
      <alignment horizontal="right" wrapText="1"/>
    </xf>
    <xf numFmtId="0" fontId="0" fillId="0" borderId="0" xfId="0" applyAlignment="1">
      <alignment horizontal="center" wrapText="1"/>
    </xf>
    <xf numFmtId="14" fontId="0" fillId="0" borderId="0" xfId="0" applyNumberFormat="1"/>
    <xf numFmtId="14" fontId="0" fillId="0" borderId="0" xfId="0" applyNumberFormat="1" applyAlignment="1">
      <alignment horizontal="left"/>
    </xf>
    <xf numFmtId="14" fontId="0" fillId="0" borderId="0" xfId="0" applyNumberFormat="1" applyAlignment="1">
      <alignment horizontal="right"/>
    </xf>
    <xf numFmtId="14" fontId="0" fillId="0" borderId="0" xfId="0" applyNumberFormat="1" applyAlignment="1">
      <alignment horizontal="center" wrapText="1"/>
    </xf>
    <xf numFmtId="14" fontId="0" fillId="0" borderId="0" xfId="0" applyNumberFormat="1" applyAlignment="1">
      <alignment horizontal="center" vertic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14" fontId="1" fillId="2"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0" fillId="2" borderId="0" xfId="0" applyFill="1"/>
    <xf numFmtId="0" fontId="1" fillId="2" borderId="1" xfId="0" applyFont="1" applyFill="1" applyBorder="1" applyAlignment="1">
      <alignment textRotation="45"/>
    </xf>
    <xf numFmtId="0" fontId="1" fillId="2" borderId="2" xfId="0" applyFont="1" applyFill="1" applyBorder="1" applyAlignment="1">
      <alignment horizontal="center" textRotation="45"/>
    </xf>
    <xf numFmtId="14" fontId="0" fillId="2" borderId="0" xfId="0" applyNumberFormat="1" applyFill="1"/>
    <xf numFmtId="0" fontId="4" fillId="0" borderId="6" xfId="2" applyFont="1" applyBorder="1" applyAlignment="1">
      <alignment wrapText="1"/>
    </xf>
    <xf numFmtId="0" fontId="4" fillId="0" borderId="6" xfId="2" applyFont="1" applyBorder="1"/>
    <xf numFmtId="14" fontId="0" fillId="0" borderId="0" xfId="0" applyNumberFormat="1" applyAlignment="1">
      <alignment vertical="center"/>
    </xf>
    <xf numFmtId="14" fontId="1" fillId="2" borderId="1" xfId="0" applyNumberFormat="1" applyFont="1" applyFill="1" applyBorder="1" applyAlignment="1">
      <alignment vertical="center" wrapText="1"/>
    </xf>
    <xf numFmtId="0" fontId="1" fillId="2" borderId="1" xfId="0" applyFont="1" applyFill="1" applyBorder="1" applyAlignment="1">
      <alignment horizontal="right" textRotation="45"/>
    </xf>
    <xf numFmtId="0" fontId="1" fillId="2" borderId="1" xfId="0" applyFont="1" applyFill="1" applyBorder="1" applyAlignment="1">
      <alignment horizontal="right" wrapText="1"/>
    </xf>
    <xf numFmtId="0" fontId="0" fillId="0" borderId="3" xfId="0" applyBorder="1" applyAlignment="1">
      <alignment horizontal="right" wrapText="1"/>
    </xf>
    <xf numFmtId="0" fontId="1" fillId="2" borderId="0" xfId="0" applyFont="1" applyFill="1" applyAlignment="1">
      <alignment horizontal="right" vertical="center" wrapText="1"/>
    </xf>
    <xf numFmtId="0" fontId="5" fillId="0" borderId="0" xfId="0" quotePrefix="1" applyFont="1"/>
    <xf numFmtId="0" fontId="6" fillId="0" borderId="6" xfId="2" applyFont="1" applyBorder="1" applyAlignment="1">
      <alignment wrapText="1"/>
    </xf>
    <xf numFmtId="0" fontId="7" fillId="0" borderId="0" xfId="0" applyFont="1"/>
    <xf numFmtId="1" fontId="0" fillId="0" borderId="0" xfId="0" applyNumberFormat="1"/>
    <xf numFmtId="2" fontId="0" fillId="0" borderId="0" xfId="0" applyNumberFormat="1" applyAlignment="1">
      <alignment vertical="center"/>
    </xf>
    <xf numFmtId="0" fontId="0" fillId="0" borderId="1" xfId="0" applyBorder="1"/>
    <xf numFmtId="14" fontId="0" fillId="0" borderId="1" xfId="0" applyNumberFormat="1" applyBorder="1"/>
    <xf numFmtId="0" fontId="0" fillId="0" borderId="1" xfId="0" applyBorder="1" applyAlignment="1">
      <alignment horizontal="center"/>
    </xf>
    <xf numFmtId="20" fontId="0" fillId="0" borderId="1" xfId="0" applyNumberFormat="1" applyBorder="1"/>
    <xf numFmtId="9" fontId="0" fillId="0" borderId="1" xfId="0" applyNumberFormat="1" applyBorder="1"/>
    <xf numFmtId="15" fontId="0" fillId="0" borderId="1" xfId="0" applyNumberFormat="1" applyBorder="1" applyAlignment="1">
      <alignment horizontal="center"/>
    </xf>
    <xf numFmtId="0" fontId="1" fillId="3" borderId="1" xfId="0" applyFont="1" applyFill="1" applyBorder="1" applyAlignment="1">
      <alignment horizontal="center"/>
    </xf>
    <xf numFmtId="14" fontId="1" fillId="3" borderId="1" xfId="0" applyNumberFormat="1" applyFont="1" applyFill="1" applyBorder="1" applyAlignment="1">
      <alignment horizontal="center"/>
    </xf>
    <xf numFmtId="15" fontId="0" fillId="0" borderId="1" xfId="0" applyNumberFormat="1" applyBorder="1"/>
    <xf numFmtId="0" fontId="0" fillId="4" borderId="1" xfId="0" applyFill="1" applyBorder="1"/>
    <xf numFmtId="0" fontId="0" fillId="4" borderId="1" xfId="0" applyFill="1" applyBorder="1" applyAlignment="1">
      <alignment horizontal="right"/>
    </xf>
    <xf numFmtId="0" fontId="0" fillId="4" borderId="1" xfId="0" applyFill="1" applyBorder="1" applyAlignment="1">
      <alignment horizontal="center"/>
    </xf>
    <xf numFmtId="15" fontId="0" fillId="0" borderId="1" xfId="0" applyNumberFormat="1" applyBorder="1" applyAlignment="1">
      <alignment horizontal="center" wrapText="1"/>
    </xf>
    <xf numFmtId="0" fontId="8" fillId="0" borderId="7" xfId="0" applyFont="1" applyBorder="1" applyAlignment="1">
      <alignment wrapText="1"/>
    </xf>
    <xf numFmtId="0" fontId="8" fillId="0" borderId="8" xfId="0" applyFont="1" applyBorder="1" applyAlignment="1">
      <alignment wrapText="1"/>
    </xf>
    <xf numFmtId="0" fontId="0" fillId="4" borderId="9" xfId="0" applyFill="1" applyBorder="1"/>
    <xf numFmtId="0" fontId="0" fillId="4" borderId="9" xfId="0" applyFill="1" applyBorder="1" applyAlignment="1">
      <alignment horizontal="right"/>
    </xf>
    <xf numFmtId="0" fontId="0" fillId="4" borderId="9" xfId="0" applyFill="1" applyBorder="1" applyAlignment="1">
      <alignment horizontal="center"/>
    </xf>
    <xf numFmtId="14" fontId="5" fillId="0" borderId="0" xfId="0" applyNumberFormat="1" applyFont="1"/>
    <xf numFmtId="14" fontId="8" fillId="0" borderId="0" xfId="0" applyNumberFormat="1" applyFont="1"/>
    <xf numFmtId="0" fontId="0" fillId="0" borderId="1" xfId="0" applyBorder="1" applyAlignment="1">
      <alignment wrapText="1"/>
    </xf>
    <xf numFmtId="15" fontId="0" fillId="0" borderId="1" xfId="0" applyNumberFormat="1" applyBorder="1" applyAlignment="1">
      <alignment wrapText="1"/>
    </xf>
    <xf numFmtId="0" fontId="0" fillId="0" borderId="2" xfId="0" applyBorder="1"/>
    <xf numFmtId="14" fontId="9" fillId="0" borderId="0" xfId="0" applyNumberFormat="1" applyFont="1"/>
    <xf numFmtId="0" fontId="10" fillId="0" borderId="0" xfId="0" quotePrefix="1" applyFont="1"/>
    <xf numFmtId="2" fontId="0" fillId="0" borderId="0" xfId="0" applyNumberFormat="1"/>
    <xf numFmtId="0" fontId="0" fillId="0" borderId="10" xfId="0" applyBorder="1"/>
    <xf numFmtId="0" fontId="0" fillId="0" borderId="11" xfId="0" applyBorder="1"/>
    <xf numFmtId="0" fontId="0" fillId="0" borderId="4" xfId="0" applyBorder="1"/>
    <xf numFmtId="14" fontId="0" fillId="0" borderId="9" xfId="0" applyNumberFormat="1" applyBorder="1"/>
    <xf numFmtId="0" fontId="0" fillId="0" borderId="9" xfId="0" applyBorder="1"/>
    <xf numFmtId="20" fontId="0" fillId="0" borderId="9" xfId="0" applyNumberFormat="1" applyBorder="1"/>
    <xf numFmtId="9" fontId="0" fillId="0" borderId="9" xfId="0" applyNumberFormat="1" applyBorder="1"/>
    <xf numFmtId="0" fontId="8" fillId="0" borderId="0" xfId="0" applyFont="1"/>
    <xf numFmtId="0" fontId="0" fillId="0" borderId="13" xfId="0" applyBorder="1"/>
    <xf numFmtId="20" fontId="0" fillId="0" borderId="14" xfId="0" applyNumberFormat="1" applyBorder="1"/>
    <xf numFmtId="14" fontId="0" fillId="0" borderId="12" xfId="0" applyNumberFormat="1" applyBorder="1"/>
    <xf numFmtId="20" fontId="0" fillId="0" borderId="2" xfId="0" applyNumberFormat="1" applyBorder="1"/>
    <xf numFmtId="0" fontId="0" fillId="0" borderId="15" xfId="0" applyBorder="1"/>
    <xf numFmtId="0" fontId="0" fillId="0" borderId="4" xfId="0" applyBorder="1" applyAlignment="1">
      <alignment horizontal="center"/>
    </xf>
    <xf numFmtId="0" fontId="0" fillId="0" borderId="16" xfId="0" applyBorder="1"/>
    <xf numFmtId="0" fontId="0" fillId="0" borderId="17" xfId="0" applyBorder="1" applyAlignment="1">
      <alignment horizontal="center"/>
    </xf>
    <xf numFmtId="18" fontId="0" fillId="0" borderId="1" xfId="0" applyNumberFormat="1" applyBorder="1"/>
    <xf numFmtId="14" fontId="0" fillId="0" borderId="1" xfId="0" applyNumberFormat="1" applyBorder="1" applyAlignment="1">
      <alignment horizontal="center" vertical="center"/>
    </xf>
    <xf numFmtId="0" fontId="0" fillId="0" borderId="4" xfId="0" applyBorder="1" applyAlignment="1">
      <alignment horizontal="left"/>
    </xf>
    <xf numFmtId="0" fontId="0" fillId="0" borderId="17" xfId="0" applyBorder="1" applyAlignment="1">
      <alignment horizontal="left"/>
    </xf>
    <xf numFmtId="9" fontId="0" fillId="0" borderId="18" xfId="0" applyNumberFormat="1" applyBorder="1"/>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cellXfs>
  <cellStyles count="3">
    <cellStyle name="Comma" xfId="1" builtinId="3"/>
    <cellStyle name="Normal" xfId="0" builtinId="0"/>
    <cellStyle name="Normal_Sheet1" xfId="2" xr:uid="{2FFF01E0-C165-4311-856F-D9CBF8FCE233}"/>
  </cellStyles>
  <dxfs count="24">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dxf>
    <dxf>
      <numFmt numFmtId="25" formatCode="h:mm"/>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dxf>
    <dxf>
      <numFmt numFmtId="25" formatCode="h:mm"/>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dxf>
    <dxf>
      <numFmt numFmtId="25" formatCode="h:mm"/>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19" formatCode="m/d/yyyy"/>
    </dxf>
    <dxf>
      <numFmt numFmtId="19" formatCode="m/d/yyyy"/>
    </dxf>
    <dxf>
      <numFmt numFmtId="0" formatCode="General"/>
    </dxf>
    <dxf>
      <fill>
        <patternFill patternType="solid">
          <fgColor indexed="64"/>
          <bgColor theme="5" tint="0.399975585192419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3"/>
      <tableStyleElement type="headerRow"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'Gantt sheet'!$C$2</c:f>
              <c:strCache>
                <c:ptCount val="1"/>
                <c:pt idx="0">
                  <c:v>Start date</c:v>
                </c:pt>
              </c:strCache>
            </c:strRef>
          </c:tx>
          <c:spPr>
            <a:noFill/>
            <a:ln w="25400">
              <a:noFill/>
            </a:ln>
            <a:effectLst/>
          </c:spPr>
          <c:invertIfNegative val="0"/>
          <c:cat>
            <c:strRef>
              <c:f>'Gantt sheet'!$B$3:$B$82</c:f>
              <c:strCache>
                <c:ptCount val="80"/>
                <c:pt idx="0">
                  <c:v>Requests for Information with NDA (included as an Appendix)</c:v>
                </c:pt>
                <c:pt idx="1">
                  <c:v>Letter of Transmittal</c:v>
                </c:pt>
                <c:pt idx="2">
                  <c:v>Cover Page</c:v>
                </c:pt>
                <c:pt idx="3">
                  <c:v>Page Headers, Footers and Numbering</c:v>
                </c:pt>
                <c:pt idx="4">
                  <c:v>TOC</c:v>
                </c:pt>
                <c:pt idx="5">
                  <c:v>Document History</c:v>
                </c:pt>
                <c:pt idx="6">
                  <c:v>Executive Summary</c:v>
                </c:pt>
                <c:pt idx="7">
                  <c:v>Assumptions</c:v>
                </c:pt>
                <c:pt idx="8">
                  <c:v>Conclusions</c:v>
                </c:pt>
                <c:pt idx="9">
                  <c:v>Background and overview of client</c:v>
                </c:pt>
                <c:pt idx="10">
                  <c:v>Project Scope Document</c:v>
                </c:pt>
                <c:pt idx="11">
                  <c:v>Initial Project Scope in an Appendix, Changes to Scope in a Report Section</c:v>
                </c:pt>
                <c:pt idx="12">
                  <c:v>Gantt Chart</c:v>
                </c:pt>
                <c:pt idx="13">
                  <c:v>Final RFI report</c:v>
                </c:pt>
                <c:pt idx="14">
                  <c:v>RACI+, Documentation, Backup Sheets</c:v>
                </c:pt>
                <c:pt idx="15">
                  <c:v>Time and Effort Reporting</c:v>
                </c:pt>
                <c:pt idx="16">
                  <c:v>Known Client Requirements</c:v>
                </c:pt>
                <c:pt idx="17">
                  <c:v>Interview and/or survey of 6 OHT CPs</c:v>
                </c:pt>
                <c:pt idx="18">
                  <c:v>AS-IS persons / roles / actors and interactions of Executive Decision Making operations</c:v>
                </c:pt>
                <c:pt idx="19">
                  <c:v>AS-IS principles of OHT and/or Executive Decision Making operations</c:v>
                </c:pt>
                <c:pt idx="20">
                  <c:v>To-Be persons / roles / actors and interactions of Executive Decision Making operations</c:v>
                </c:pt>
                <c:pt idx="21">
                  <c:v>Business Challenges</c:v>
                </c:pt>
                <c:pt idx="22">
                  <c:v>Current Brands Involved and their Statuses</c:v>
                </c:pt>
                <c:pt idx="23">
                  <c:v>VP's Written Briefing on Data Lakes, Data Marts, Data Warehouses, including SWOT</c:v>
                </c:pt>
                <c:pt idx="24">
                  <c:v>VP's Written Briefing on ERP. TPS and Query tools, with SWOT</c:v>
                </c:pt>
                <c:pt idx="25">
                  <c:v>VP's Written Briefing on Executive and Analytical Dashboards</c:v>
                </c:pt>
                <c:pt idx="26">
                  <c:v>Executive Dashboard Operation Process - 3+ Risks and Possible Mitigations</c:v>
                </c:pt>
                <c:pt idx="27">
                  <c:v>USE CASE Diagram(s) for all involved persons, roles, actors, and systems showing their interactions</c:v>
                </c:pt>
                <c:pt idx="28">
                  <c:v>ERD Diagram</c:v>
                </c:pt>
                <c:pt idx="29">
                  <c:v>Executive Dashboard annotated list of elements for the dashboard,</c:v>
                </c:pt>
                <c:pt idx="30">
                  <c:v>Possible Future Analysis and Development for Executive Decision Making Process</c:v>
                </c:pt>
                <c:pt idx="31">
                  <c:v>Measuring Success and Failure in Changing the Executive Decision Making Process</c:v>
                </c:pt>
                <c:pt idx="32">
                  <c:v>Probable Benefits of Changing the Executive Decision Making Process</c:v>
                </c:pt>
                <c:pt idx="33">
                  <c:v>TrackR Data Gen metric Data Sources List and DB Schema</c:v>
                </c:pt>
                <c:pt idx="34">
                  <c:v>TrackR Data Gen metric Data Sources Data Overview / Profile</c:v>
                </c:pt>
                <c:pt idx="35">
                  <c:v>Cockburn templates for all identified interactions</c:v>
                </c:pt>
                <c:pt idx="36">
                  <c:v>List, References and General Details of Suggested Metrics</c:v>
                </c:pt>
                <c:pt idx="37">
                  <c:v>Metric 1 - Data needed, Interpretation, Value to Decision Makers</c:v>
                </c:pt>
                <c:pt idx="38">
                  <c:v>Metric 2 - Data needed, Interpretation, Value to Decision Makers</c:v>
                </c:pt>
                <c:pt idx="39">
                  <c:v>Metric 3 - Data needed, Interpretation, Value to Decision Makers</c:v>
                </c:pt>
                <c:pt idx="40">
                  <c:v>Metric 4 - Data needed, Interpretation, Value to Decision Makers</c:v>
                </c:pt>
                <c:pt idx="41">
                  <c:v>Metric 5 - Data needed, Interpretation, Value to Decision Makers</c:v>
                </c:pt>
                <c:pt idx="42">
                  <c:v>Metric 6 - Data needed, Interpretation, Value to Decision Makers</c:v>
                </c:pt>
                <c:pt idx="43">
                  <c:v>Data Listing of 6 OHT VPs Measurements of Business Success</c:v>
                </c:pt>
                <c:pt idx="44">
                  <c:v>Data Listing of 6 OHT VPs attitudes toward change, and cooperation in management</c:v>
                </c:pt>
                <c:pt idx="45">
                  <c:v>Data Listing of 6 OHT VPs visions for a better managed OHT</c:v>
                </c:pt>
                <c:pt idx="46">
                  <c:v>Data Listing of 6 OHT VPs Response to Meeting 3 times per week</c:v>
                </c:pt>
                <c:pt idx="47">
                  <c:v>Interview and/or survey of 6 OHT VPs</c:v>
                </c:pt>
                <c:pt idx="48">
                  <c:v>Data Listing of 6 OHT VPs Monthly Finance Reports Used</c:v>
                </c:pt>
                <c:pt idx="49">
                  <c:v>General configuration of Executive Dashboard using PowerBI</c:v>
                </c:pt>
                <c:pt idx="50">
                  <c:v>Executive Dashboard Metric 1 using TrackR Data Generator Data</c:v>
                </c:pt>
                <c:pt idx="51">
                  <c:v>Executive Dashboard Metric 2 using TrackR Data Generator Data</c:v>
                </c:pt>
                <c:pt idx="52">
                  <c:v>Executive Dashboard Metric 3 using TrackR Data Generator Data</c:v>
                </c:pt>
                <c:pt idx="53">
                  <c:v>Executive Dashboard Metric 4</c:v>
                </c:pt>
                <c:pt idx="54">
                  <c:v>Executive Dashboard Metric 5</c:v>
                </c:pt>
                <c:pt idx="55">
                  <c:v>Executive Dashboard Metric 6</c:v>
                </c:pt>
                <c:pt idx="56">
                  <c:v>Executive Dashboard Style Guide for Navigation Principles, Colours, Fonts</c:v>
                </c:pt>
                <c:pt idx="57">
                  <c:v>Agile Development Document</c:v>
                </c:pt>
                <c:pt idx="58">
                  <c:v>suggested plan background to implement an Executive Dashboard with 5, at minimum, metrics</c:v>
                </c:pt>
                <c:pt idx="59">
                  <c:v>suggested plan vision to implement an Executive Dashboard with 5, at minimum, metrics</c:v>
                </c:pt>
                <c:pt idx="60">
                  <c:v>suggested plan needs / requirements to implement an Executive Dashboard with 5, at minimum, metrics</c:v>
                </c:pt>
                <c:pt idx="61">
                  <c:v>suggested plan actions to implement an Executive Dashboard with 5, at minimum, metrics</c:v>
                </c:pt>
                <c:pt idx="62">
                  <c:v>suggested plan deliverables to implement an Executive Dashboard with 5, at minimum, metrics</c:v>
                </c:pt>
                <c:pt idx="63">
                  <c:v>suggested plan resources to implement an Executive Dashboard with 5, at minimum, metrics</c:v>
                </c:pt>
                <c:pt idx="64">
                  <c:v>Listing of 6 OHT VPs Knowledge of Computer Based methods of Report Circulation</c:v>
                </c:pt>
                <c:pt idx="65">
                  <c:v>Listing of 6 OHT VPs Computer Skills, Dashboard Tech Understanding</c:v>
                </c:pt>
                <c:pt idx="66">
                  <c:v>Listing of 6 OHT VPs Preferred learning style</c:v>
                </c:pt>
                <c:pt idx="67">
                  <c:v>Listing of 6 OHT VPs Preferred ways to implement new concepts</c:v>
                </c:pt>
                <c:pt idx="68">
                  <c:v>Executive Dashboard menu / system map</c:v>
                </c:pt>
                <c:pt idx="69">
                  <c:v>Gap Analysis Document</c:v>
                </c:pt>
                <c:pt idx="70">
                  <c:v>Guidance on Using the Dashboard - Video or Text+Graphics</c:v>
                </c:pt>
                <c:pt idx="71">
                  <c:v>Executive Dashboard Navigation Guide using Text, Wireframes and Mockups for Moving forward</c:v>
                </c:pt>
                <c:pt idx="72">
                  <c:v>Executive Dashboard Navigation Guide using Text, Wireframes and Mockups for Moving backward</c:v>
                </c:pt>
                <c:pt idx="73">
                  <c:v>Executive Dashboard Navigation Guide using Text, Wireframes and Mockups for Changing Time Frames</c:v>
                </c:pt>
                <c:pt idx="74">
                  <c:v>Detailed References</c:v>
                </c:pt>
                <c:pt idx="75">
                  <c:v>Pseudo-code Document</c:v>
                </c:pt>
                <c:pt idx="76">
                  <c:v>suggested VP training plans</c:v>
                </c:pt>
                <c:pt idx="77">
                  <c:v>Powerpoint Presentation</c:v>
                </c:pt>
                <c:pt idx="78">
                  <c:v>Persona For Executive Dashbaord</c:v>
                </c:pt>
                <c:pt idx="79">
                  <c:v>Merged Final Report</c:v>
                </c:pt>
              </c:strCache>
            </c:strRef>
          </c:cat>
          <c:val>
            <c:numRef>
              <c:f>'Gantt sheet'!$C$3:$C$82</c:f>
              <c:numCache>
                <c:formatCode>m/d/yyyy</c:formatCode>
                <c:ptCount val="80"/>
                <c:pt idx="0">
                  <c:v>44581</c:v>
                </c:pt>
                <c:pt idx="1">
                  <c:v>44588</c:v>
                </c:pt>
                <c:pt idx="2">
                  <c:v>44588</c:v>
                </c:pt>
                <c:pt idx="3">
                  <c:v>44588</c:v>
                </c:pt>
                <c:pt idx="4">
                  <c:v>44588</c:v>
                </c:pt>
                <c:pt idx="5">
                  <c:v>44588</c:v>
                </c:pt>
                <c:pt idx="6">
                  <c:v>44588</c:v>
                </c:pt>
                <c:pt idx="7">
                  <c:v>44588</c:v>
                </c:pt>
                <c:pt idx="8">
                  <c:v>44588</c:v>
                </c:pt>
                <c:pt idx="9">
                  <c:v>44588</c:v>
                </c:pt>
                <c:pt idx="10">
                  <c:v>44588</c:v>
                </c:pt>
                <c:pt idx="11">
                  <c:v>44588</c:v>
                </c:pt>
                <c:pt idx="12">
                  <c:v>44588</c:v>
                </c:pt>
                <c:pt idx="13">
                  <c:v>44589</c:v>
                </c:pt>
                <c:pt idx="14">
                  <c:v>44589</c:v>
                </c:pt>
                <c:pt idx="15">
                  <c:v>44589</c:v>
                </c:pt>
                <c:pt idx="16">
                  <c:v>44590</c:v>
                </c:pt>
                <c:pt idx="17">
                  <c:v>44593</c:v>
                </c:pt>
                <c:pt idx="18">
                  <c:v>44595</c:v>
                </c:pt>
                <c:pt idx="19">
                  <c:v>44595</c:v>
                </c:pt>
                <c:pt idx="20">
                  <c:v>44595</c:v>
                </c:pt>
                <c:pt idx="21">
                  <c:v>44595</c:v>
                </c:pt>
                <c:pt idx="22">
                  <c:v>44595</c:v>
                </c:pt>
                <c:pt idx="23">
                  <c:v>44595</c:v>
                </c:pt>
                <c:pt idx="24">
                  <c:v>44595</c:v>
                </c:pt>
                <c:pt idx="25">
                  <c:v>44595</c:v>
                </c:pt>
                <c:pt idx="26">
                  <c:v>44596</c:v>
                </c:pt>
                <c:pt idx="27">
                  <c:v>44596</c:v>
                </c:pt>
                <c:pt idx="28">
                  <c:v>44596</c:v>
                </c:pt>
                <c:pt idx="29">
                  <c:v>44597</c:v>
                </c:pt>
                <c:pt idx="30">
                  <c:v>44597</c:v>
                </c:pt>
                <c:pt idx="31">
                  <c:v>44597</c:v>
                </c:pt>
                <c:pt idx="32">
                  <c:v>44597</c:v>
                </c:pt>
                <c:pt idx="33">
                  <c:v>44597</c:v>
                </c:pt>
                <c:pt idx="34">
                  <c:v>44597</c:v>
                </c:pt>
                <c:pt idx="35">
                  <c:v>44597</c:v>
                </c:pt>
                <c:pt idx="36">
                  <c:v>44597</c:v>
                </c:pt>
                <c:pt idx="37">
                  <c:v>44597</c:v>
                </c:pt>
                <c:pt idx="38">
                  <c:v>44597</c:v>
                </c:pt>
                <c:pt idx="39">
                  <c:v>44597</c:v>
                </c:pt>
                <c:pt idx="40">
                  <c:v>44597</c:v>
                </c:pt>
                <c:pt idx="41">
                  <c:v>44597</c:v>
                </c:pt>
                <c:pt idx="42">
                  <c:v>44597</c:v>
                </c:pt>
                <c:pt idx="43">
                  <c:v>44597</c:v>
                </c:pt>
                <c:pt idx="44">
                  <c:v>44597</c:v>
                </c:pt>
                <c:pt idx="45">
                  <c:v>44597</c:v>
                </c:pt>
                <c:pt idx="46">
                  <c:v>44597</c:v>
                </c:pt>
                <c:pt idx="47">
                  <c:v>44597</c:v>
                </c:pt>
                <c:pt idx="48">
                  <c:v>44597</c:v>
                </c:pt>
                <c:pt idx="49">
                  <c:v>44597</c:v>
                </c:pt>
                <c:pt idx="50">
                  <c:v>44597</c:v>
                </c:pt>
                <c:pt idx="51">
                  <c:v>44597</c:v>
                </c:pt>
                <c:pt idx="52">
                  <c:v>44597</c:v>
                </c:pt>
                <c:pt idx="53">
                  <c:v>44597</c:v>
                </c:pt>
                <c:pt idx="54">
                  <c:v>44597</c:v>
                </c:pt>
                <c:pt idx="55">
                  <c:v>44597</c:v>
                </c:pt>
                <c:pt idx="56">
                  <c:v>44598</c:v>
                </c:pt>
                <c:pt idx="57">
                  <c:v>44598</c:v>
                </c:pt>
                <c:pt idx="58">
                  <c:v>44598</c:v>
                </c:pt>
                <c:pt idx="59">
                  <c:v>44598</c:v>
                </c:pt>
                <c:pt idx="60">
                  <c:v>44598</c:v>
                </c:pt>
                <c:pt idx="61">
                  <c:v>44598</c:v>
                </c:pt>
                <c:pt idx="62">
                  <c:v>44598</c:v>
                </c:pt>
                <c:pt idx="63">
                  <c:v>44598</c:v>
                </c:pt>
                <c:pt idx="64">
                  <c:v>44599</c:v>
                </c:pt>
                <c:pt idx="65">
                  <c:v>44599</c:v>
                </c:pt>
                <c:pt idx="66">
                  <c:v>44599</c:v>
                </c:pt>
                <c:pt idx="67">
                  <c:v>44599</c:v>
                </c:pt>
                <c:pt idx="68">
                  <c:v>44599</c:v>
                </c:pt>
                <c:pt idx="69">
                  <c:v>44600</c:v>
                </c:pt>
                <c:pt idx="70">
                  <c:v>44600</c:v>
                </c:pt>
                <c:pt idx="71">
                  <c:v>44600</c:v>
                </c:pt>
                <c:pt idx="72">
                  <c:v>44600</c:v>
                </c:pt>
                <c:pt idx="73">
                  <c:v>44600</c:v>
                </c:pt>
                <c:pt idx="74">
                  <c:v>44602</c:v>
                </c:pt>
                <c:pt idx="75">
                  <c:v>44602</c:v>
                </c:pt>
                <c:pt idx="76">
                  <c:v>44603</c:v>
                </c:pt>
                <c:pt idx="77">
                  <c:v>44605</c:v>
                </c:pt>
                <c:pt idx="78">
                  <c:v>44607</c:v>
                </c:pt>
                <c:pt idx="79">
                  <c:v>44607</c:v>
                </c:pt>
              </c:numCache>
            </c:numRef>
          </c:val>
          <c:extLst>
            <c:ext xmlns:c16="http://schemas.microsoft.com/office/drawing/2014/chart" uri="{C3380CC4-5D6E-409C-BE32-E72D297353CC}">
              <c16:uniqueId val="{00000000-9D07-4187-82DD-CBB915EA330C}"/>
            </c:ext>
          </c:extLst>
        </c:ser>
        <c:ser>
          <c:idx val="3"/>
          <c:order val="3"/>
          <c:tx>
            <c:strRef>
              <c:f>'Gantt sheet'!$E$2</c:f>
              <c:strCache>
                <c:ptCount val="1"/>
                <c:pt idx="0">
                  <c:v>Duration</c:v>
                </c:pt>
              </c:strCache>
            </c:strRef>
          </c:tx>
          <c:spPr>
            <a:solidFill>
              <a:srgbClr val="4472C4"/>
            </a:solidFill>
            <a:ln>
              <a:noFill/>
            </a:ln>
            <a:effectLst/>
          </c:spPr>
          <c:invertIfNegative val="0"/>
          <c:val>
            <c:numRef>
              <c:f>'Gantt sheet'!$E$3:$E$82</c:f>
              <c:numCache>
                <c:formatCode>General</c:formatCode>
                <c:ptCount val="80"/>
                <c:pt idx="0">
                  <c:v>1</c:v>
                </c:pt>
                <c:pt idx="1">
                  <c:v>1</c:v>
                </c:pt>
                <c:pt idx="2">
                  <c:v>1</c:v>
                </c:pt>
                <c:pt idx="3">
                  <c:v>1</c:v>
                </c:pt>
                <c:pt idx="4">
                  <c:v>1</c:v>
                </c:pt>
                <c:pt idx="5">
                  <c:v>1</c:v>
                </c:pt>
                <c:pt idx="6">
                  <c:v>1</c:v>
                </c:pt>
                <c:pt idx="7">
                  <c:v>1</c:v>
                </c:pt>
                <c:pt idx="8">
                  <c:v>1</c:v>
                </c:pt>
                <c:pt idx="9">
                  <c:v>1</c:v>
                </c:pt>
                <c:pt idx="10">
                  <c:v>1</c:v>
                </c:pt>
                <c:pt idx="11">
                  <c:v>1</c:v>
                </c:pt>
                <c:pt idx="12">
                  <c:v>1</c:v>
                </c:pt>
                <c:pt idx="13">
                  <c:v>20</c:v>
                </c:pt>
                <c:pt idx="14">
                  <c:v>21</c:v>
                </c:pt>
                <c:pt idx="15">
                  <c:v>20</c:v>
                </c:pt>
                <c:pt idx="16">
                  <c:v>8</c:v>
                </c:pt>
                <c:pt idx="17">
                  <c:v>2</c:v>
                </c:pt>
                <c:pt idx="18">
                  <c:v>4</c:v>
                </c:pt>
                <c:pt idx="19">
                  <c:v>4</c:v>
                </c:pt>
                <c:pt idx="20">
                  <c:v>4</c:v>
                </c:pt>
                <c:pt idx="21">
                  <c:v>7</c:v>
                </c:pt>
                <c:pt idx="22">
                  <c:v>3</c:v>
                </c:pt>
                <c:pt idx="23">
                  <c:v>3</c:v>
                </c:pt>
                <c:pt idx="24">
                  <c:v>3</c:v>
                </c:pt>
                <c:pt idx="25">
                  <c:v>3</c:v>
                </c:pt>
                <c:pt idx="26">
                  <c:v>6</c:v>
                </c:pt>
                <c:pt idx="27">
                  <c:v>3</c:v>
                </c:pt>
                <c:pt idx="28">
                  <c:v>4</c:v>
                </c:pt>
                <c:pt idx="29">
                  <c:v>3</c:v>
                </c:pt>
                <c:pt idx="30">
                  <c:v>3</c:v>
                </c:pt>
                <c:pt idx="31">
                  <c:v>3</c:v>
                </c:pt>
                <c:pt idx="32">
                  <c:v>3</c:v>
                </c:pt>
                <c:pt idx="33">
                  <c:v>5</c:v>
                </c:pt>
                <c:pt idx="34">
                  <c:v>5</c:v>
                </c:pt>
                <c:pt idx="35">
                  <c:v>3</c:v>
                </c:pt>
                <c:pt idx="36">
                  <c:v>4</c:v>
                </c:pt>
                <c:pt idx="37">
                  <c:v>4</c:v>
                </c:pt>
                <c:pt idx="38">
                  <c:v>4</c:v>
                </c:pt>
                <c:pt idx="39">
                  <c:v>4</c:v>
                </c:pt>
                <c:pt idx="40">
                  <c:v>4</c:v>
                </c:pt>
                <c:pt idx="41">
                  <c:v>4</c:v>
                </c:pt>
                <c:pt idx="42">
                  <c:v>4</c:v>
                </c:pt>
                <c:pt idx="43">
                  <c:v>5</c:v>
                </c:pt>
                <c:pt idx="44">
                  <c:v>5</c:v>
                </c:pt>
                <c:pt idx="45">
                  <c:v>5</c:v>
                </c:pt>
                <c:pt idx="46">
                  <c:v>5</c:v>
                </c:pt>
                <c:pt idx="47">
                  <c:v>5</c:v>
                </c:pt>
                <c:pt idx="48">
                  <c:v>5</c:v>
                </c:pt>
                <c:pt idx="49">
                  <c:v>5</c:v>
                </c:pt>
                <c:pt idx="50">
                  <c:v>5</c:v>
                </c:pt>
                <c:pt idx="51">
                  <c:v>5</c:v>
                </c:pt>
                <c:pt idx="52">
                  <c:v>5</c:v>
                </c:pt>
                <c:pt idx="53">
                  <c:v>5</c:v>
                </c:pt>
                <c:pt idx="54">
                  <c:v>5</c:v>
                </c:pt>
                <c:pt idx="55">
                  <c:v>5</c:v>
                </c:pt>
                <c:pt idx="56">
                  <c:v>4</c:v>
                </c:pt>
                <c:pt idx="57">
                  <c:v>3</c:v>
                </c:pt>
                <c:pt idx="58">
                  <c:v>4</c:v>
                </c:pt>
                <c:pt idx="59">
                  <c:v>4</c:v>
                </c:pt>
                <c:pt idx="60">
                  <c:v>4</c:v>
                </c:pt>
                <c:pt idx="61">
                  <c:v>4</c:v>
                </c:pt>
                <c:pt idx="62">
                  <c:v>4</c:v>
                </c:pt>
                <c:pt idx="63">
                  <c:v>4</c:v>
                </c:pt>
                <c:pt idx="64">
                  <c:v>4</c:v>
                </c:pt>
                <c:pt idx="65">
                  <c:v>4</c:v>
                </c:pt>
                <c:pt idx="66">
                  <c:v>4</c:v>
                </c:pt>
                <c:pt idx="67">
                  <c:v>4</c:v>
                </c:pt>
                <c:pt idx="68">
                  <c:v>5</c:v>
                </c:pt>
                <c:pt idx="69">
                  <c:v>2</c:v>
                </c:pt>
                <c:pt idx="70">
                  <c:v>3</c:v>
                </c:pt>
                <c:pt idx="71">
                  <c:v>2</c:v>
                </c:pt>
                <c:pt idx="72">
                  <c:v>2</c:v>
                </c:pt>
                <c:pt idx="73">
                  <c:v>2</c:v>
                </c:pt>
                <c:pt idx="74">
                  <c:v>7</c:v>
                </c:pt>
                <c:pt idx="75">
                  <c:v>2</c:v>
                </c:pt>
                <c:pt idx="76">
                  <c:v>4</c:v>
                </c:pt>
                <c:pt idx="77">
                  <c:v>4</c:v>
                </c:pt>
                <c:pt idx="78">
                  <c:v>2</c:v>
                </c:pt>
                <c:pt idx="79">
                  <c:v>2</c:v>
                </c:pt>
              </c:numCache>
            </c:numRef>
          </c:val>
          <c:extLst>
            <c:ext xmlns:c16="http://schemas.microsoft.com/office/drawing/2014/chart" uri="{C3380CC4-5D6E-409C-BE32-E72D297353CC}">
              <c16:uniqueId val="{00000001-D216-4004-8CBE-E0C9A2AF406B}"/>
            </c:ext>
          </c:extLst>
        </c:ser>
        <c:dLbls>
          <c:showLegendKey val="0"/>
          <c:showVal val="0"/>
          <c:showCatName val="0"/>
          <c:showSerName val="0"/>
          <c:showPercent val="0"/>
          <c:showBubbleSize val="0"/>
        </c:dLbls>
        <c:gapWidth val="150"/>
        <c:overlap val="100"/>
        <c:axId val="734719192"/>
        <c:axId val="734720832"/>
        <c:extLst>
          <c:ext xmlns:c15="http://schemas.microsoft.com/office/drawing/2012/chart" uri="{02D57815-91ED-43cb-92C2-25804820EDAC}">
            <c15:filteredBarSeries>
              <c15:ser>
                <c:idx val="1"/>
                <c:order val="1"/>
                <c:tx>
                  <c:strRef>
                    <c:extLst>
                      <c:ext uri="{02D57815-91ED-43cb-92C2-25804820EDAC}">
                        <c15:formulaRef>
                          <c15:sqref>'Gantt sheet'!$D$2</c15:sqref>
                        </c15:formulaRef>
                      </c:ext>
                    </c:extLst>
                    <c:strCache>
                      <c:ptCount val="1"/>
                      <c:pt idx="0">
                        <c:v>End Date</c:v>
                      </c:pt>
                    </c:strCache>
                  </c:strRef>
                </c:tx>
                <c:spPr>
                  <a:solidFill>
                    <a:schemeClr val="accent2"/>
                  </a:solidFill>
                  <a:ln>
                    <a:noFill/>
                  </a:ln>
                  <a:effectLst/>
                </c:spPr>
                <c:invertIfNegative val="0"/>
                <c:cat>
                  <c:strRef>
                    <c:extLst>
                      <c:ext uri="{02D57815-91ED-43cb-92C2-25804820EDAC}">
                        <c15:formulaRef>
                          <c15:sqref>'Gantt sheet'!$B$3:$B$82</c15:sqref>
                        </c15:formulaRef>
                      </c:ext>
                    </c:extLst>
                    <c:strCache>
                      <c:ptCount val="80"/>
                      <c:pt idx="0">
                        <c:v>Requests for Information with NDA (included as an Appendix)</c:v>
                      </c:pt>
                      <c:pt idx="1">
                        <c:v>Letter of Transmittal</c:v>
                      </c:pt>
                      <c:pt idx="2">
                        <c:v>Cover Page</c:v>
                      </c:pt>
                      <c:pt idx="3">
                        <c:v>Page Headers, Footers and Numbering</c:v>
                      </c:pt>
                      <c:pt idx="4">
                        <c:v>TOC</c:v>
                      </c:pt>
                      <c:pt idx="5">
                        <c:v>Document History</c:v>
                      </c:pt>
                      <c:pt idx="6">
                        <c:v>Executive Summary</c:v>
                      </c:pt>
                      <c:pt idx="7">
                        <c:v>Assumptions</c:v>
                      </c:pt>
                      <c:pt idx="8">
                        <c:v>Conclusions</c:v>
                      </c:pt>
                      <c:pt idx="9">
                        <c:v>Background and overview of client</c:v>
                      </c:pt>
                      <c:pt idx="10">
                        <c:v>Project Scope Document</c:v>
                      </c:pt>
                      <c:pt idx="11">
                        <c:v>Initial Project Scope in an Appendix, Changes to Scope in a Report Section</c:v>
                      </c:pt>
                      <c:pt idx="12">
                        <c:v>Gantt Chart</c:v>
                      </c:pt>
                      <c:pt idx="13">
                        <c:v>Final RFI report</c:v>
                      </c:pt>
                      <c:pt idx="14">
                        <c:v>RACI+, Documentation, Backup Sheets</c:v>
                      </c:pt>
                      <c:pt idx="15">
                        <c:v>Time and Effort Reporting</c:v>
                      </c:pt>
                      <c:pt idx="16">
                        <c:v>Known Client Requirements</c:v>
                      </c:pt>
                      <c:pt idx="17">
                        <c:v>Interview and/or survey of 6 OHT CPs</c:v>
                      </c:pt>
                      <c:pt idx="18">
                        <c:v>AS-IS persons / roles / actors and interactions of Executive Decision Making operations</c:v>
                      </c:pt>
                      <c:pt idx="19">
                        <c:v>AS-IS principles of OHT and/or Executive Decision Making operations</c:v>
                      </c:pt>
                      <c:pt idx="20">
                        <c:v>To-Be persons / roles / actors and interactions of Executive Decision Making operations</c:v>
                      </c:pt>
                      <c:pt idx="21">
                        <c:v>Business Challenges</c:v>
                      </c:pt>
                      <c:pt idx="22">
                        <c:v>Current Brands Involved and their Statuses</c:v>
                      </c:pt>
                      <c:pt idx="23">
                        <c:v>VP's Written Briefing on Data Lakes, Data Marts, Data Warehouses, including SWOT</c:v>
                      </c:pt>
                      <c:pt idx="24">
                        <c:v>VP's Written Briefing on ERP. TPS and Query tools, with SWOT</c:v>
                      </c:pt>
                      <c:pt idx="25">
                        <c:v>VP's Written Briefing on Executive and Analytical Dashboards</c:v>
                      </c:pt>
                      <c:pt idx="26">
                        <c:v>Executive Dashboard Operation Process - 3+ Risks and Possible Mitigations</c:v>
                      </c:pt>
                      <c:pt idx="27">
                        <c:v>USE CASE Diagram(s) for all involved persons, roles, actors, and systems showing their interactions</c:v>
                      </c:pt>
                      <c:pt idx="28">
                        <c:v>ERD Diagram</c:v>
                      </c:pt>
                      <c:pt idx="29">
                        <c:v>Executive Dashboard annotated list of elements for the dashboard,</c:v>
                      </c:pt>
                      <c:pt idx="30">
                        <c:v>Possible Future Analysis and Development for Executive Decision Making Process</c:v>
                      </c:pt>
                      <c:pt idx="31">
                        <c:v>Measuring Success and Failure in Changing the Executive Decision Making Process</c:v>
                      </c:pt>
                      <c:pt idx="32">
                        <c:v>Probable Benefits of Changing the Executive Decision Making Process</c:v>
                      </c:pt>
                      <c:pt idx="33">
                        <c:v>TrackR Data Gen metric Data Sources List and DB Schema</c:v>
                      </c:pt>
                      <c:pt idx="34">
                        <c:v>TrackR Data Gen metric Data Sources Data Overview / Profile</c:v>
                      </c:pt>
                      <c:pt idx="35">
                        <c:v>Cockburn templates for all identified interactions</c:v>
                      </c:pt>
                      <c:pt idx="36">
                        <c:v>List, References and General Details of Suggested Metrics</c:v>
                      </c:pt>
                      <c:pt idx="37">
                        <c:v>Metric 1 - Data needed, Interpretation, Value to Decision Makers</c:v>
                      </c:pt>
                      <c:pt idx="38">
                        <c:v>Metric 2 - Data needed, Interpretation, Value to Decision Makers</c:v>
                      </c:pt>
                      <c:pt idx="39">
                        <c:v>Metric 3 - Data needed, Interpretation, Value to Decision Makers</c:v>
                      </c:pt>
                      <c:pt idx="40">
                        <c:v>Metric 4 - Data needed, Interpretation, Value to Decision Makers</c:v>
                      </c:pt>
                      <c:pt idx="41">
                        <c:v>Metric 5 - Data needed, Interpretation, Value to Decision Makers</c:v>
                      </c:pt>
                      <c:pt idx="42">
                        <c:v>Metric 6 - Data needed, Interpretation, Value to Decision Makers</c:v>
                      </c:pt>
                      <c:pt idx="43">
                        <c:v>Data Listing of 6 OHT VPs Measurements of Business Success</c:v>
                      </c:pt>
                      <c:pt idx="44">
                        <c:v>Data Listing of 6 OHT VPs attitudes toward change, and cooperation in management</c:v>
                      </c:pt>
                      <c:pt idx="45">
                        <c:v>Data Listing of 6 OHT VPs visions for a better managed OHT</c:v>
                      </c:pt>
                      <c:pt idx="46">
                        <c:v>Data Listing of 6 OHT VPs Response to Meeting 3 times per week</c:v>
                      </c:pt>
                      <c:pt idx="47">
                        <c:v>Interview and/or survey of 6 OHT VPs</c:v>
                      </c:pt>
                      <c:pt idx="48">
                        <c:v>Data Listing of 6 OHT VPs Monthly Finance Reports Used</c:v>
                      </c:pt>
                      <c:pt idx="49">
                        <c:v>General configuration of Executive Dashboard using PowerBI</c:v>
                      </c:pt>
                      <c:pt idx="50">
                        <c:v>Executive Dashboard Metric 1 using TrackR Data Generator Data</c:v>
                      </c:pt>
                      <c:pt idx="51">
                        <c:v>Executive Dashboard Metric 2 using TrackR Data Generator Data</c:v>
                      </c:pt>
                      <c:pt idx="52">
                        <c:v>Executive Dashboard Metric 3 using TrackR Data Generator Data</c:v>
                      </c:pt>
                      <c:pt idx="53">
                        <c:v>Executive Dashboard Metric 4</c:v>
                      </c:pt>
                      <c:pt idx="54">
                        <c:v>Executive Dashboard Metric 5</c:v>
                      </c:pt>
                      <c:pt idx="55">
                        <c:v>Executive Dashboard Metric 6</c:v>
                      </c:pt>
                      <c:pt idx="56">
                        <c:v>Executive Dashboard Style Guide for Navigation Principles, Colours, Fonts</c:v>
                      </c:pt>
                      <c:pt idx="57">
                        <c:v>Agile Development Document</c:v>
                      </c:pt>
                      <c:pt idx="58">
                        <c:v>suggested plan background to implement an Executive Dashboard with 5, at minimum, metrics</c:v>
                      </c:pt>
                      <c:pt idx="59">
                        <c:v>suggested plan vision to implement an Executive Dashboard with 5, at minimum, metrics</c:v>
                      </c:pt>
                      <c:pt idx="60">
                        <c:v>suggested plan needs / requirements to implement an Executive Dashboard with 5, at minimum, metrics</c:v>
                      </c:pt>
                      <c:pt idx="61">
                        <c:v>suggested plan actions to implement an Executive Dashboard with 5, at minimum, metrics</c:v>
                      </c:pt>
                      <c:pt idx="62">
                        <c:v>suggested plan deliverables to implement an Executive Dashboard with 5, at minimum, metrics</c:v>
                      </c:pt>
                      <c:pt idx="63">
                        <c:v>suggested plan resources to implement an Executive Dashboard with 5, at minimum, metrics</c:v>
                      </c:pt>
                      <c:pt idx="64">
                        <c:v>Listing of 6 OHT VPs Knowledge of Computer Based methods of Report Circulation</c:v>
                      </c:pt>
                      <c:pt idx="65">
                        <c:v>Listing of 6 OHT VPs Computer Skills, Dashboard Tech Understanding</c:v>
                      </c:pt>
                      <c:pt idx="66">
                        <c:v>Listing of 6 OHT VPs Preferred learning style</c:v>
                      </c:pt>
                      <c:pt idx="67">
                        <c:v>Listing of 6 OHT VPs Preferred ways to implement new concepts</c:v>
                      </c:pt>
                      <c:pt idx="68">
                        <c:v>Executive Dashboard menu / system map</c:v>
                      </c:pt>
                      <c:pt idx="69">
                        <c:v>Gap Analysis Document</c:v>
                      </c:pt>
                      <c:pt idx="70">
                        <c:v>Guidance on Using the Dashboard - Video or Text+Graphics</c:v>
                      </c:pt>
                      <c:pt idx="71">
                        <c:v>Executive Dashboard Navigation Guide using Text, Wireframes and Mockups for Moving forward</c:v>
                      </c:pt>
                      <c:pt idx="72">
                        <c:v>Executive Dashboard Navigation Guide using Text, Wireframes and Mockups for Moving backward</c:v>
                      </c:pt>
                      <c:pt idx="73">
                        <c:v>Executive Dashboard Navigation Guide using Text, Wireframes and Mockups for Changing Time Frames</c:v>
                      </c:pt>
                      <c:pt idx="74">
                        <c:v>Detailed References</c:v>
                      </c:pt>
                      <c:pt idx="75">
                        <c:v>Pseudo-code Document</c:v>
                      </c:pt>
                      <c:pt idx="76">
                        <c:v>suggested VP training plans</c:v>
                      </c:pt>
                      <c:pt idx="77">
                        <c:v>Powerpoint Presentation</c:v>
                      </c:pt>
                      <c:pt idx="78">
                        <c:v>Persona For Executive Dashbaord</c:v>
                      </c:pt>
                      <c:pt idx="79">
                        <c:v>Merged Final Report</c:v>
                      </c:pt>
                    </c:strCache>
                  </c:strRef>
                </c:cat>
                <c:val>
                  <c:numRef>
                    <c:extLst>
                      <c:ext uri="{02D57815-91ED-43cb-92C2-25804820EDAC}">
                        <c15:formulaRef>
                          <c15:sqref>'Gantt sheet'!$D$3:$D$82</c15:sqref>
                        </c15:formulaRef>
                      </c:ext>
                    </c:extLst>
                    <c:numCache>
                      <c:formatCode>m/d/yyyy</c:formatCode>
                      <c:ptCount val="80"/>
                      <c:pt idx="0">
                        <c:v>44582</c:v>
                      </c:pt>
                      <c:pt idx="1">
                        <c:v>44589</c:v>
                      </c:pt>
                      <c:pt idx="2">
                        <c:v>44589</c:v>
                      </c:pt>
                      <c:pt idx="3">
                        <c:v>44589</c:v>
                      </c:pt>
                      <c:pt idx="4">
                        <c:v>44589</c:v>
                      </c:pt>
                      <c:pt idx="5">
                        <c:v>44589</c:v>
                      </c:pt>
                      <c:pt idx="6">
                        <c:v>44589</c:v>
                      </c:pt>
                      <c:pt idx="7">
                        <c:v>44589</c:v>
                      </c:pt>
                      <c:pt idx="8">
                        <c:v>44589</c:v>
                      </c:pt>
                      <c:pt idx="9">
                        <c:v>44589</c:v>
                      </c:pt>
                      <c:pt idx="10">
                        <c:v>44589</c:v>
                      </c:pt>
                      <c:pt idx="11">
                        <c:v>44589</c:v>
                      </c:pt>
                      <c:pt idx="12">
                        <c:v>44589</c:v>
                      </c:pt>
                      <c:pt idx="13">
                        <c:v>44609</c:v>
                      </c:pt>
                      <c:pt idx="14">
                        <c:v>44610</c:v>
                      </c:pt>
                      <c:pt idx="15">
                        <c:v>44609</c:v>
                      </c:pt>
                      <c:pt idx="16">
                        <c:v>44598</c:v>
                      </c:pt>
                      <c:pt idx="17">
                        <c:v>44595</c:v>
                      </c:pt>
                      <c:pt idx="18">
                        <c:v>44599</c:v>
                      </c:pt>
                      <c:pt idx="19">
                        <c:v>44599</c:v>
                      </c:pt>
                      <c:pt idx="20">
                        <c:v>44599</c:v>
                      </c:pt>
                      <c:pt idx="21">
                        <c:v>44602</c:v>
                      </c:pt>
                      <c:pt idx="22">
                        <c:v>44598</c:v>
                      </c:pt>
                      <c:pt idx="23">
                        <c:v>44598</c:v>
                      </c:pt>
                      <c:pt idx="24">
                        <c:v>44598</c:v>
                      </c:pt>
                      <c:pt idx="25">
                        <c:v>44598</c:v>
                      </c:pt>
                      <c:pt idx="26">
                        <c:v>44602</c:v>
                      </c:pt>
                      <c:pt idx="27">
                        <c:v>44599</c:v>
                      </c:pt>
                      <c:pt idx="28">
                        <c:v>44600</c:v>
                      </c:pt>
                      <c:pt idx="29">
                        <c:v>44600</c:v>
                      </c:pt>
                      <c:pt idx="30">
                        <c:v>44600</c:v>
                      </c:pt>
                      <c:pt idx="31">
                        <c:v>44600</c:v>
                      </c:pt>
                      <c:pt idx="32">
                        <c:v>44600</c:v>
                      </c:pt>
                      <c:pt idx="33">
                        <c:v>44602</c:v>
                      </c:pt>
                      <c:pt idx="34">
                        <c:v>44602</c:v>
                      </c:pt>
                      <c:pt idx="35">
                        <c:v>44600</c:v>
                      </c:pt>
                      <c:pt idx="36">
                        <c:v>44601</c:v>
                      </c:pt>
                      <c:pt idx="37">
                        <c:v>44601</c:v>
                      </c:pt>
                      <c:pt idx="38">
                        <c:v>44601</c:v>
                      </c:pt>
                      <c:pt idx="39">
                        <c:v>44601</c:v>
                      </c:pt>
                      <c:pt idx="40">
                        <c:v>44601</c:v>
                      </c:pt>
                      <c:pt idx="41">
                        <c:v>44601</c:v>
                      </c:pt>
                      <c:pt idx="42">
                        <c:v>44601</c:v>
                      </c:pt>
                      <c:pt idx="43">
                        <c:v>44602</c:v>
                      </c:pt>
                      <c:pt idx="44">
                        <c:v>44602</c:v>
                      </c:pt>
                      <c:pt idx="45">
                        <c:v>44602</c:v>
                      </c:pt>
                      <c:pt idx="46">
                        <c:v>44602</c:v>
                      </c:pt>
                      <c:pt idx="47">
                        <c:v>44602</c:v>
                      </c:pt>
                      <c:pt idx="48">
                        <c:v>44602</c:v>
                      </c:pt>
                      <c:pt idx="49">
                        <c:v>44602</c:v>
                      </c:pt>
                      <c:pt idx="50">
                        <c:v>44602</c:v>
                      </c:pt>
                      <c:pt idx="51">
                        <c:v>44602</c:v>
                      </c:pt>
                      <c:pt idx="52">
                        <c:v>44602</c:v>
                      </c:pt>
                      <c:pt idx="53">
                        <c:v>44602</c:v>
                      </c:pt>
                      <c:pt idx="54">
                        <c:v>44602</c:v>
                      </c:pt>
                      <c:pt idx="55">
                        <c:v>44602</c:v>
                      </c:pt>
                      <c:pt idx="56">
                        <c:v>44602</c:v>
                      </c:pt>
                      <c:pt idx="57">
                        <c:v>44601</c:v>
                      </c:pt>
                      <c:pt idx="58">
                        <c:v>44602</c:v>
                      </c:pt>
                      <c:pt idx="59">
                        <c:v>44602</c:v>
                      </c:pt>
                      <c:pt idx="60">
                        <c:v>44602</c:v>
                      </c:pt>
                      <c:pt idx="61">
                        <c:v>44602</c:v>
                      </c:pt>
                      <c:pt idx="62">
                        <c:v>44602</c:v>
                      </c:pt>
                      <c:pt idx="63">
                        <c:v>44602</c:v>
                      </c:pt>
                      <c:pt idx="64">
                        <c:v>44603</c:v>
                      </c:pt>
                      <c:pt idx="65">
                        <c:v>44603</c:v>
                      </c:pt>
                      <c:pt idx="66">
                        <c:v>44603</c:v>
                      </c:pt>
                      <c:pt idx="67">
                        <c:v>44603</c:v>
                      </c:pt>
                      <c:pt idx="68">
                        <c:v>44604</c:v>
                      </c:pt>
                      <c:pt idx="69">
                        <c:v>44602</c:v>
                      </c:pt>
                      <c:pt idx="70">
                        <c:v>44603</c:v>
                      </c:pt>
                      <c:pt idx="71">
                        <c:v>44602</c:v>
                      </c:pt>
                      <c:pt idx="72">
                        <c:v>44602</c:v>
                      </c:pt>
                      <c:pt idx="73">
                        <c:v>44602</c:v>
                      </c:pt>
                      <c:pt idx="74">
                        <c:v>44609</c:v>
                      </c:pt>
                      <c:pt idx="75">
                        <c:v>44604</c:v>
                      </c:pt>
                      <c:pt idx="76">
                        <c:v>44607</c:v>
                      </c:pt>
                      <c:pt idx="77">
                        <c:v>44609</c:v>
                      </c:pt>
                      <c:pt idx="78">
                        <c:v>44609</c:v>
                      </c:pt>
                      <c:pt idx="79">
                        <c:v>44609</c:v>
                      </c:pt>
                    </c:numCache>
                  </c:numRef>
                </c:val>
                <c:extLst>
                  <c:ext xmlns:c16="http://schemas.microsoft.com/office/drawing/2014/chart" uri="{C3380CC4-5D6E-409C-BE32-E72D297353CC}">
                    <c16:uniqueId val="{00000001-9D07-4187-82DD-CBB915EA330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'Gantt sheet'!$E:$E</c15:sqref>
                        </c15:formulaRef>
                      </c:ext>
                    </c:extLst>
                    <c:strCache>
                      <c:ptCount val="1048576"/>
                      <c:pt idx="1">
                        <c:v>Duration</c:v>
                      </c:pt>
                      <c:pt idx="2">
                        <c:v>1</c:v>
                      </c:pt>
                      <c:pt idx="3">
                        <c:v>1</c:v>
                      </c:pt>
                      <c:pt idx="4">
                        <c:v>1</c:v>
                      </c:pt>
                      <c:pt idx="5">
                        <c:v>1</c:v>
                      </c:pt>
                      <c:pt idx="6">
                        <c:v>1</c:v>
                      </c:pt>
                      <c:pt idx="7">
                        <c:v>1</c:v>
                      </c:pt>
                      <c:pt idx="8">
                        <c:v>1</c:v>
                      </c:pt>
                      <c:pt idx="9">
                        <c:v>1</c:v>
                      </c:pt>
                      <c:pt idx="10">
                        <c:v>1</c:v>
                      </c:pt>
                      <c:pt idx="11">
                        <c:v>1</c:v>
                      </c:pt>
                      <c:pt idx="12">
                        <c:v>1</c:v>
                      </c:pt>
                      <c:pt idx="13">
                        <c:v>1</c:v>
                      </c:pt>
                      <c:pt idx="14">
                        <c:v>1</c:v>
                      </c:pt>
                      <c:pt idx="15">
                        <c:v>20</c:v>
                      </c:pt>
                      <c:pt idx="16">
                        <c:v>21</c:v>
                      </c:pt>
                      <c:pt idx="17">
                        <c:v>20</c:v>
                      </c:pt>
                      <c:pt idx="18">
                        <c:v>8</c:v>
                      </c:pt>
                      <c:pt idx="19">
                        <c:v>2</c:v>
                      </c:pt>
                      <c:pt idx="20">
                        <c:v>4</c:v>
                      </c:pt>
                      <c:pt idx="21">
                        <c:v>4</c:v>
                      </c:pt>
                      <c:pt idx="22">
                        <c:v>4</c:v>
                      </c:pt>
                      <c:pt idx="23">
                        <c:v>7</c:v>
                      </c:pt>
                      <c:pt idx="24">
                        <c:v>3</c:v>
                      </c:pt>
                      <c:pt idx="25">
                        <c:v>3</c:v>
                      </c:pt>
                      <c:pt idx="26">
                        <c:v>3</c:v>
                      </c:pt>
                      <c:pt idx="27">
                        <c:v>3</c:v>
                      </c:pt>
                      <c:pt idx="28">
                        <c:v>6</c:v>
                      </c:pt>
                      <c:pt idx="29">
                        <c:v>3</c:v>
                      </c:pt>
                      <c:pt idx="30">
                        <c:v>4</c:v>
                      </c:pt>
                      <c:pt idx="31">
                        <c:v>3</c:v>
                      </c:pt>
                      <c:pt idx="32">
                        <c:v>3</c:v>
                      </c:pt>
                      <c:pt idx="33">
                        <c:v>3</c:v>
                      </c:pt>
                      <c:pt idx="34">
                        <c:v>3</c:v>
                      </c:pt>
                      <c:pt idx="35">
                        <c:v>5</c:v>
                      </c:pt>
                      <c:pt idx="36">
                        <c:v>5</c:v>
                      </c:pt>
                      <c:pt idx="37">
                        <c:v>3</c:v>
                      </c:pt>
                      <c:pt idx="38">
                        <c:v>4</c:v>
                      </c:pt>
                      <c:pt idx="39">
                        <c:v>4</c:v>
                      </c:pt>
                      <c:pt idx="40">
                        <c:v>4</c:v>
                      </c:pt>
                      <c:pt idx="41">
                        <c:v>4</c:v>
                      </c:pt>
                      <c:pt idx="42">
                        <c:v>4</c:v>
                      </c:pt>
                      <c:pt idx="43">
                        <c:v>4</c:v>
                      </c:pt>
                      <c:pt idx="44">
                        <c:v>4</c:v>
                      </c:pt>
                      <c:pt idx="45">
                        <c:v>5</c:v>
                      </c:pt>
                      <c:pt idx="46">
                        <c:v>5</c:v>
                      </c:pt>
                      <c:pt idx="47">
                        <c:v>5</c:v>
                      </c:pt>
                      <c:pt idx="48">
                        <c:v>5</c:v>
                      </c:pt>
                      <c:pt idx="49">
                        <c:v>5</c:v>
                      </c:pt>
                      <c:pt idx="50">
                        <c:v>5</c:v>
                      </c:pt>
                      <c:pt idx="51">
                        <c:v>5</c:v>
                      </c:pt>
                      <c:pt idx="52">
                        <c:v>5</c:v>
                      </c:pt>
                      <c:pt idx="53">
                        <c:v>5</c:v>
                      </c:pt>
                      <c:pt idx="54">
                        <c:v>5</c:v>
                      </c:pt>
                      <c:pt idx="55">
                        <c:v>5</c:v>
                      </c:pt>
                      <c:pt idx="56">
                        <c:v>5</c:v>
                      </c:pt>
                      <c:pt idx="57">
                        <c:v>5</c:v>
                      </c:pt>
                      <c:pt idx="58">
                        <c:v>4</c:v>
                      </c:pt>
                      <c:pt idx="59">
                        <c:v>3</c:v>
                      </c:pt>
                      <c:pt idx="60">
                        <c:v>4</c:v>
                      </c:pt>
                      <c:pt idx="61">
                        <c:v>4</c:v>
                      </c:pt>
                      <c:pt idx="62">
                        <c:v>4</c:v>
                      </c:pt>
                      <c:pt idx="63">
                        <c:v>4</c:v>
                      </c:pt>
                      <c:pt idx="64">
                        <c:v>4</c:v>
                      </c:pt>
                      <c:pt idx="65">
                        <c:v>4</c:v>
                      </c:pt>
                      <c:pt idx="66">
                        <c:v>4</c:v>
                      </c:pt>
                      <c:pt idx="67">
                        <c:v>4</c:v>
                      </c:pt>
                      <c:pt idx="68">
                        <c:v>4</c:v>
                      </c:pt>
                      <c:pt idx="69">
                        <c:v>4</c:v>
                      </c:pt>
                      <c:pt idx="70">
                        <c:v>5</c:v>
                      </c:pt>
                      <c:pt idx="71">
                        <c:v>2</c:v>
                      </c:pt>
                      <c:pt idx="72">
                        <c:v>3</c:v>
                      </c:pt>
                      <c:pt idx="73">
                        <c:v>2</c:v>
                      </c:pt>
                      <c:pt idx="74">
                        <c:v>2</c:v>
                      </c:pt>
                      <c:pt idx="75">
                        <c:v>2</c:v>
                      </c:pt>
                      <c:pt idx="76">
                        <c:v>7</c:v>
                      </c:pt>
                      <c:pt idx="77">
                        <c:v>2</c:v>
                      </c:pt>
                      <c:pt idx="78">
                        <c:v>4</c:v>
                      </c:pt>
                      <c:pt idx="79">
                        <c:v>4</c:v>
                      </c:pt>
                      <c:pt idx="80">
                        <c:v>2</c:v>
                      </c:pt>
                      <c:pt idx="81">
                        <c:v>2</c:v>
                      </c:pt>
                      <c:pt idx="84">
                        <c:v>44610.00</c:v>
                      </c:pt>
                    </c:strCache>
                  </c:strRef>
                </c:tx>
                <c:spPr>
                  <a:solidFill>
                    <a:schemeClr val="accent3"/>
                  </a:solidFill>
                  <a:ln>
                    <a:noFill/>
                  </a:ln>
                  <a:effectLst/>
                </c:spPr>
                <c:invertIfNegative val="0"/>
                <c:val>
                  <c:numLit>
                    <c:formatCode>General</c:formatCode>
                    <c:ptCount val="1"/>
                    <c:pt idx="0">
                      <c:v>1</c:v>
                    </c:pt>
                  </c:numLit>
                </c:val>
                <c:extLst xmlns:c15="http://schemas.microsoft.com/office/drawing/2012/chart">
                  <c:ext xmlns:c16="http://schemas.microsoft.com/office/drawing/2014/chart" uri="{C3380CC4-5D6E-409C-BE32-E72D297353CC}">
                    <c16:uniqueId val="{00000000-D216-4004-8CBE-E0C9A2AF406B}"/>
                  </c:ext>
                </c:extLst>
              </c15:ser>
            </c15:filteredBarSeries>
          </c:ext>
        </c:extLst>
      </c:barChart>
      <c:catAx>
        <c:axId val="7347191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20832"/>
        <c:crossesAt val="0"/>
        <c:auto val="1"/>
        <c:lblAlgn val="ctr"/>
        <c:lblOffset val="100"/>
        <c:noMultiLvlLbl val="0"/>
      </c:catAx>
      <c:valAx>
        <c:axId val="734720832"/>
        <c:scaling>
          <c:orientation val="minMax"/>
          <c:max val="44610"/>
          <c:min val="44588"/>
        </c:scaling>
        <c:delete val="0"/>
        <c:axPos val="t"/>
        <c:numFmt formatCode="[$-1009]d\-mmm\-yy;@"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19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83</xdr:row>
      <xdr:rowOff>0</xdr:rowOff>
    </xdr:from>
    <xdr:to>
      <xdr:col>22</xdr:col>
      <xdr:colOff>388877</xdr:colOff>
      <xdr:row>117</xdr:row>
      <xdr:rowOff>161094</xdr:rowOff>
    </xdr:to>
    <xdr:pic>
      <xdr:nvPicPr>
        <xdr:cNvPr id="4" name="Picture 3">
          <a:extLst>
            <a:ext uri="{FF2B5EF4-FFF2-40B4-BE49-F238E27FC236}">
              <a16:creationId xmlns:a16="http://schemas.microsoft.com/office/drawing/2014/main" id="{18C35BC3-081C-4040-837D-35815893BEBC}"/>
            </a:ext>
          </a:extLst>
        </xdr:cNvPr>
        <xdr:cNvPicPr>
          <a:picLocks noChangeAspect="1"/>
        </xdr:cNvPicPr>
      </xdr:nvPicPr>
      <xdr:blipFill>
        <a:blip xmlns:r="http://schemas.openxmlformats.org/officeDocument/2006/relationships" r:embed="rId1"/>
        <a:stretch>
          <a:fillRect/>
        </a:stretch>
      </xdr:blipFill>
      <xdr:spPr>
        <a:xfrm>
          <a:off x="990600" y="14287500"/>
          <a:ext cx="13190476" cy="66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122768</xdr:colOff>
      <xdr:row>0</xdr:row>
      <xdr:rowOff>-1059</xdr:rowOff>
    </xdr:from>
    <xdr:to>
      <xdr:col>28</xdr:col>
      <xdr:colOff>415926</xdr:colOff>
      <xdr:row>68</xdr:row>
      <xdr:rowOff>27517</xdr:rowOff>
    </xdr:to>
    <xdr:graphicFrame macro="">
      <xdr:nvGraphicFramePr>
        <xdr:cNvPr id="2" name="Chart 1">
          <a:extLst>
            <a:ext uri="{FF2B5EF4-FFF2-40B4-BE49-F238E27FC236}">
              <a16:creationId xmlns:a16="http://schemas.microsoft.com/office/drawing/2014/main" id="{E18FD0C3-D69B-4D62-A26C-8FA02CD78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8A82FE-CEC7-436F-A71E-9F579E58F406}" name="Table2" displayName="Table2" ref="A2:E82" totalsRowShown="0" headerRowDxfId="21">
  <autoFilter ref="A2:E82" xr:uid="{918A82FE-CEC7-436F-A71E-9F579E58F406}"/>
  <sortState xmlns:xlrd2="http://schemas.microsoft.com/office/spreadsheetml/2017/richdata2" ref="A3:E82">
    <sortCondition ref="C2:C82"/>
  </sortState>
  <tableColumns count="5">
    <tableColumn id="1" xr3:uid="{16685D47-E424-4C70-BAE6-85EC33D3174D}" name="TaskID"/>
    <tableColumn id="2" xr3:uid="{8232E18F-A61C-4A61-97A7-B02EA7093442}" name="Task" dataDxfId="20">
      <calculatedColumnFormula>VLOOKUP(A3,'RACI Deliverables'!$C$7:$O$86,2,FALSE)</calculatedColumnFormula>
    </tableColumn>
    <tableColumn id="3" xr3:uid="{4DC85F0B-8A3E-4508-8CAA-846FCEC692BF}" name="Start date" dataDxfId="19">
      <calculatedColumnFormula>VLOOKUP(A3,'RACI Deliverables'!$C$7:$O$86,11,FALSE)</calculatedColumnFormula>
    </tableColumn>
    <tableColumn id="4" xr3:uid="{45E36507-0698-4082-8896-A71F87F3D265}" name="End Date" dataDxfId="18">
      <calculatedColumnFormula>VLOOKUP(A3,'RACI Deliverables'!$C$7:$O$86,12,FALSE)</calculatedColumnFormula>
    </tableColumn>
    <tableColumn id="5" xr3:uid="{80488431-CF21-4980-BEDF-F54B866CAA04}" name="Duration" dataDxfId="17">
      <calculatedColumnFormula>VLOOKUP(A3,'RACI Deliverables'!$C$7:$O$86,13,FALSE)</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392406-9836-4022-B5E6-41E661DF8D34}" name="Table1" displayName="Table1" ref="A4:K248" headerRowCount="0" totalsRowShown="0" headerRowDxfId="16">
  <tableColumns count="11">
    <tableColumn id="2" xr3:uid="{180CEF66-8194-4CA5-BDA5-BF5FF5949867}" name="Column2" dataDxfId="15">
      <calculatedColumnFormula>ROW()</calculatedColumnFormula>
    </tableColumn>
    <tableColumn id="1" xr3:uid="{72906375-88AB-455A-99AB-0862B703CC00}" name="Column1" dataDxfId="14"/>
    <tableColumn id="3" xr3:uid="{7B2FC42F-ABEC-4E2F-B2A8-BE7CDAF14CB0}" name="Column3" dataDxfId="13"/>
    <tableColumn id="4" xr3:uid="{4711802E-8D9D-4349-948B-8EC6F07F5BCD}" name="Column4" dataDxfId="12"/>
    <tableColumn id="5" xr3:uid="{8E2537FE-BC7C-4DA1-9591-EFABF2DEDAE6}" name="Plan" headerRowDxfId="11" dataDxfId="10"/>
    <tableColumn id="6" xr3:uid="{0117B3AA-D9FC-4FFC-BF2B-01B26CD42526}" name="(hrs)" headerRowDxfId="9" dataDxfId="8"/>
    <tableColumn id="7" xr3:uid="{41CD5FBE-ECDA-4197-9728-556DF60F5D8D}" name="Actual" headerRowDxfId="7" dataDxfId="6"/>
    <tableColumn id="8" xr3:uid="{51EBCA7D-7545-46DF-8FC9-A5F0996355B7}" name="Column5" headerRowDxfId="5" dataDxfId="4"/>
    <tableColumn id="9" xr3:uid="{F288A051-9DCA-49C3-8C60-EC6C93EAEB18}" name="(hrs)6" headerRowDxfId="3" dataDxfId="2">
      <calculatedColumnFormula>(H4-G4)*24</calculatedColumnFormula>
    </tableColumn>
    <tableColumn id="10" xr3:uid="{411CFD99-0639-49F2-9D7B-CF7BBB82D298}" name="Column7" dataDxfId="1"/>
    <tableColumn id="11" xr3:uid="{7AA10A93-3757-4AEA-9F73-B42823F0CBE9}" name="Column8" dataDxfId="0"/>
  </tableColumns>
  <tableStyleInfo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78F88-AB15-4603-9E5B-811E1D834F6A}">
  <dimension ref="A1:E78"/>
  <sheetViews>
    <sheetView topLeftCell="A28" workbookViewId="0">
      <selection activeCell="B49" sqref="B49"/>
    </sheetView>
  </sheetViews>
  <sheetFormatPr defaultColWidth="8.85546875" defaultRowHeight="15"/>
  <cols>
    <col min="1" max="1" width="19.140625" customWidth="1"/>
  </cols>
  <sheetData>
    <row r="1" spans="1:5">
      <c r="A1" t="s">
        <v>0</v>
      </c>
    </row>
    <row r="2" spans="1:5">
      <c r="A2" t="s">
        <v>1</v>
      </c>
    </row>
    <row r="3" spans="1:5">
      <c r="A3" t="s">
        <v>2</v>
      </c>
    </row>
    <row r="5" spans="1:5">
      <c r="A5" t="s">
        <v>3</v>
      </c>
      <c r="B5" t="s">
        <v>4</v>
      </c>
      <c r="D5" t="s">
        <v>5</v>
      </c>
      <c r="E5">
        <v>5</v>
      </c>
    </row>
    <row r="7" spans="1:5">
      <c r="A7" t="s">
        <v>6</v>
      </c>
      <c r="B7" s="15"/>
    </row>
    <row r="8" spans="1:5">
      <c r="B8" t="s">
        <v>7</v>
      </c>
      <c r="C8" t="s">
        <v>5</v>
      </c>
      <c r="D8" t="s">
        <v>8</v>
      </c>
    </row>
    <row r="9" spans="1:5">
      <c r="B9" s="15">
        <v>42948</v>
      </c>
      <c r="C9">
        <v>1</v>
      </c>
      <c r="D9" t="s">
        <v>9</v>
      </c>
    </row>
    <row r="10" spans="1:5">
      <c r="B10" s="14">
        <v>43755</v>
      </c>
      <c r="C10">
        <v>2</v>
      </c>
      <c r="D10" t="s">
        <v>10</v>
      </c>
    </row>
    <row r="11" spans="1:5">
      <c r="B11" s="15">
        <v>43435</v>
      </c>
      <c r="C11">
        <v>3</v>
      </c>
      <c r="D11" t="s">
        <v>11</v>
      </c>
    </row>
    <row r="12" spans="1:5">
      <c r="B12" s="15">
        <v>44217</v>
      </c>
      <c r="C12">
        <v>4</v>
      </c>
      <c r="D12" t="s">
        <v>12</v>
      </c>
    </row>
    <row r="13" spans="1:5">
      <c r="B13" s="15">
        <v>44916</v>
      </c>
      <c r="C13">
        <v>5</v>
      </c>
      <c r="D13" t="s">
        <v>13</v>
      </c>
    </row>
    <row r="15" spans="1:5">
      <c r="A15" t="s">
        <v>14</v>
      </c>
    </row>
    <row r="16" spans="1:5">
      <c r="A16" s="16" t="s">
        <v>15</v>
      </c>
      <c r="B16" t="s">
        <v>16</v>
      </c>
    </row>
    <row r="17" spans="1:2">
      <c r="A17" s="16" t="s">
        <v>17</v>
      </c>
      <c r="B17" t="s">
        <v>18</v>
      </c>
    </row>
    <row r="18" spans="1:2">
      <c r="A18" s="16" t="s">
        <v>19</v>
      </c>
      <c r="B18" t="s">
        <v>20</v>
      </c>
    </row>
    <row r="19" spans="1:2">
      <c r="A19" s="16" t="s">
        <v>21</v>
      </c>
      <c r="B19" t="s">
        <v>22</v>
      </c>
    </row>
    <row r="20" spans="1:2">
      <c r="A20" s="16"/>
      <c r="B20" t="s">
        <v>23</v>
      </c>
    </row>
    <row r="21" spans="1:2">
      <c r="A21" s="16" t="s">
        <v>24</v>
      </c>
      <c r="B21" t="s">
        <v>25</v>
      </c>
    </row>
    <row r="22" spans="1:2">
      <c r="A22" s="16" t="s">
        <v>26</v>
      </c>
      <c r="B22" t="s">
        <v>27</v>
      </c>
    </row>
    <row r="23" spans="1:2">
      <c r="A23" s="16" t="s">
        <v>28</v>
      </c>
    </row>
    <row r="24" spans="1:2">
      <c r="A24" s="16"/>
    </row>
    <row r="25" spans="1:2">
      <c r="A25" s="16" t="s">
        <v>29</v>
      </c>
      <c r="B25" t="s">
        <v>30</v>
      </c>
    </row>
    <row r="26" spans="1:2">
      <c r="B26" t="s">
        <v>31</v>
      </c>
    </row>
    <row r="29" spans="1:2">
      <c r="A29" s="16" t="s">
        <v>32</v>
      </c>
    </row>
    <row r="30" spans="1:2">
      <c r="A30" s="16" t="s">
        <v>33</v>
      </c>
      <c r="B30" t="s">
        <v>34</v>
      </c>
    </row>
    <row r="31" spans="1:2">
      <c r="A31" s="16" t="s">
        <v>35</v>
      </c>
      <c r="B31" t="s">
        <v>36</v>
      </c>
    </row>
    <row r="32" spans="1:2">
      <c r="A32" s="16" t="s">
        <v>37</v>
      </c>
      <c r="B32" t="s">
        <v>38</v>
      </c>
    </row>
    <row r="33" spans="1:2">
      <c r="A33" s="16" t="s">
        <v>39</v>
      </c>
      <c r="B33" t="s">
        <v>40</v>
      </c>
    </row>
    <row r="34" spans="1:2">
      <c r="A34" s="16" t="s">
        <v>41</v>
      </c>
      <c r="B34" t="s">
        <v>42</v>
      </c>
    </row>
    <row r="35" spans="1:2">
      <c r="A35" s="16" t="s">
        <v>43</v>
      </c>
      <c r="B35" t="s">
        <v>44</v>
      </c>
    </row>
    <row r="36" spans="1:2">
      <c r="A36" s="16" t="s">
        <v>45</v>
      </c>
      <c r="B36" t="s">
        <v>46</v>
      </c>
    </row>
    <row r="37" spans="1:2">
      <c r="A37" s="16" t="s">
        <v>47</v>
      </c>
      <c r="B37" t="s">
        <v>48</v>
      </c>
    </row>
    <row r="38" spans="1:2">
      <c r="A38" s="16" t="s">
        <v>49</v>
      </c>
      <c r="B38" t="s">
        <v>50</v>
      </c>
    </row>
    <row r="39" spans="1:2">
      <c r="A39" s="16" t="s">
        <v>51</v>
      </c>
      <c r="B39" t="s">
        <v>52</v>
      </c>
    </row>
    <row r="40" spans="1:2">
      <c r="A40" t="s">
        <v>53</v>
      </c>
      <c r="B40" t="s">
        <v>54</v>
      </c>
    </row>
    <row r="41" spans="1:2">
      <c r="B41" t="s">
        <v>55</v>
      </c>
    </row>
    <row r="42" spans="1:2">
      <c r="A42" s="16" t="s">
        <v>56</v>
      </c>
      <c r="B42" t="s">
        <v>57</v>
      </c>
    </row>
    <row r="43" spans="1:2">
      <c r="A43" s="16" t="s">
        <v>58</v>
      </c>
      <c r="B43" t="s">
        <v>59</v>
      </c>
    </row>
    <row r="44" spans="1:2">
      <c r="A44" s="16" t="s">
        <v>60</v>
      </c>
      <c r="B44" t="s">
        <v>61</v>
      </c>
    </row>
    <row r="45" spans="1:2">
      <c r="A45" s="16" t="s">
        <v>62</v>
      </c>
      <c r="B45" t="s">
        <v>63</v>
      </c>
    </row>
    <row r="46" spans="1:2">
      <c r="A46" s="16" t="s">
        <v>64</v>
      </c>
      <c r="B46" t="s">
        <v>65</v>
      </c>
    </row>
    <row r="51" spans="1:3">
      <c r="A51" s="17"/>
      <c r="B51" s="17"/>
      <c r="C51" s="17"/>
    </row>
    <row r="52" spans="1:3">
      <c r="A52" s="17"/>
      <c r="B52" s="17"/>
      <c r="C52" s="17"/>
    </row>
    <row r="53" spans="1:3">
      <c r="A53" s="17"/>
      <c r="B53" s="17"/>
      <c r="C53" s="17"/>
    </row>
    <row r="54" spans="1:3">
      <c r="A54" s="17"/>
      <c r="B54" s="17"/>
      <c r="C54" s="17"/>
    </row>
    <row r="55" spans="1:3">
      <c r="A55" s="17"/>
      <c r="B55" s="17"/>
      <c r="C55" s="17"/>
    </row>
    <row r="56" spans="1:3">
      <c r="A56" s="17"/>
      <c r="B56" s="17"/>
      <c r="C56" s="17"/>
    </row>
    <row r="57" spans="1:3">
      <c r="A57" s="17"/>
      <c r="B57" s="17"/>
      <c r="C57" s="17"/>
    </row>
    <row r="58" spans="1:3">
      <c r="A58" s="17"/>
      <c r="B58" s="17"/>
      <c r="C58" s="17"/>
    </row>
    <row r="59" spans="1:3">
      <c r="A59" s="17"/>
      <c r="B59" s="17"/>
      <c r="C59" s="17"/>
    </row>
    <row r="60" spans="1:3">
      <c r="A60" s="17"/>
      <c r="B60" s="17"/>
      <c r="C60" s="17"/>
    </row>
    <row r="61" spans="1:3">
      <c r="A61" s="17"/>
      <c r="B61" s="17"/>
      <c r="C61" s="17"/>
    </row>
    <row r="62" spans="1:3">
      <c r="A62" s="17"/>
      <c r="B62" s="17"/>
      <c r="C62" s="17"/>
    </row>
    <row r="63" spans="1:3">
      <c r="A63" s="17"/>
      <c r="B63" s="17"/>
      <c r="C63" s="17"/>
    </row>
    <row r="64" spans="1:3">
      <c r="A64" s="17"/>
      <c r="B64" s="17"/>
      <c r="C64" s="17"/>
    </row>
    <row r="65" spans="1:3">
      <c r="A65" s="17"/>
      <c r="B65" s="17"/>
      <c r="C65" s="17"/>
    </row>
    <row r="66" spans="1:3">
      <c r="A66" s="17"/>
      <c r="B66" s="17"/>
      <c r="C66" s="17"/>
    </row>
    <row r="67" spans="1:3">
      <c r="A67" s="17"/>
      <c r="B67" s="17"/>
      <c r="C67" s="17"/>
    </row>
    <row r="68" spans="1:3">
      <c r="A68" s="17"/>
      <c r="B68" s="17"/>
      <c r="C68" s="17"/>
    </row>
    <row r="69" spans="1:3">
      <c r="A69" s="17"/>
      <c r="B69" s="17"/>
      <c r="C69" s="17"/>
    </row>
    <row r="70" spans="1:3">
      <c r="A70" s="17"/>
      <c r="B70" s="17"/>
      <c r="C70" s="17"/>
    </row>
    <row r="71" spans="1:3">
      <c r="A71" s="17"/>
      <c r="B71" s="17"/>
      <c r="C71" s="17"/>
    </row>
    <row r="72" spans="1:3">
      <c r="A72" s="17"/>
      <c r="B72" s="17"/>
      <c r="C72" s="17"/>
    </row>
    <row r="73" spans="1:3">
      <c r="A73" s="17"/>
      <c r="B73" s="17"/>
      <c r="C73" s="17"/>
    </row>
    <row r="74" spans="1:3">
      <c r="A74" s="17"/>
      <c r="B74" s="17"/>
      <c r="C74" s="17"/>
    </row>
    <row r="75" spans="1:3">
      <c r="A75" s="17"/>
      <c r="B75" s="17"/>
      <c r="C75" s="17"/>
    </row>
    <row r="76" spans="1:3">
      <c r="A76" s="17"/>
      <c r="B76" s="17"/>
      <c r="C76" s="17"/>
    </row>
    <row r="77" spans="1:3">
      <c r="A77" s="17"/>
      <c r="B77" s="17"/>
      <c r="C77" s="17"/>
    </row>
    <row r="78" spans="1:3">
      <c r="A78" s="17"/>
      <c r="B78" s="17"/>
      <c r="C78" s="1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D5DCE-C9AF-4F23-B09A-A1CAAF79DCF2}">
  <dimension ref="A1:J79"/>
  <sheetViews>
    <sheetView tabSelected="1" topLeftCell="A68" workbookViewId="0">
      <selection activeCell="I37" sqref="I37:I76"/>
    </sheetView>
  </sheetViews>
  <sheetFormatPr defaultColWidth="8.85546875" defaultRowHeight="15"/>
  <cols>
    <col min="2" max="2" width="12.7109375" customWidth="1"/>
    <col min="4" max="4" width="11" hidden="1" customWidth="1"/>
    <col min="5" max="5" width="10.7109375" hidden="1" customWidth="1"/>
    <col min="6" max="6" width="10.7109375" customWidth="1"/>
    <col min="7" max="8" width="11.42578125" customWidth="1"/>
    <col min="9" max="9" width="12.85546875" customWidth="1"/>
    <col min="10" max="10" width="57.140625" customWidth="1"/>
  </cols>
  <sheetData>
    <row r="1" spans="1:10">
      <c r="A1" t="s">
        <v>489</v>
      </c>
    </row>
    <row r="3" spans="1:10">
      <c r="D3" s="12" t="s">
        <v>490</v>
      </c>
      <c r="E3" s="12" t="s">
        <v>491</v>
      </c>
      <c r="F3" s="12" t="s">
        <v>492</v>
      </c>
      <c r="G3" s="12"/>
      <c r="H3" s="12" t="s">
        <v>491</v>
      </c>
    </row>
    <row r="4" spans="1:10">
      <c r="A4" s="56" t="s">
        <v>493</v>
      </c>
      <c r="B4" s="56" t="s">
        <v>7</v>
      </c>
      <c r="C4" s="56" t="s">
        <v>494</v>
      </c>
      <c r="D4" s="57" t="s">
        <v>436</v>
      </c>
      <c r="E4" s="57" t="s">
        <v>428</v>
      </c>
      <c r="F4" s="57" t="s">
        <v>436</v>
      </c>
      <c r="G4" s="57" t="s">
        <v>437</v>
      </c>
      <c r="H4" s="57" t="s">
        <v>428</v>
      </c>
      <c r="I4" s="57" t="s">
        <v>438</v>
      </c>
      <c r="J4" s="58" t="s">
        <v>8</v>
      </c>
    </row>
    <row r="5" spans="1:10">
      <c r="A5" s="47">
        <f>ROW()</f>
        <v>5</v>
      </c>
      <c r="B5" s="48">
        <v>44581</v>
      </c>
      <c r="C5" s="47">
        <v>10.1</v>
      </c>
      <c r="D5" s="50">
        <v>0.54166666666666663</v>
      </c>
      <c r="E5" s="47">
        <v>0.5</v>
      </c>
      <c r="F5" s="50">
        <v>0.59027777777777779</v>
      </c>
      <c r="G5" s="50">
        <v>0.65625</v>
      </c>
      <c r="H5" s="47">
        <f>(G5-F5)*24</f>
        <v>1.583333333333333</v>
      </c>
      <c r="I5" s="51">
        <v>1</v>
      </c>
      <c r="J5" s="47"/>
    </row>
    <row r="6" spans="1:10">
      <c r="A6" s="47">
        <f>ROW()</f>
        <v>6</v>
      </c>
      <c r="B6" s="48">
        <v>44581</v>
      </c>
      <c r="C6" s="47">
        <v>10.199999999999999</v>
      </c>
      <c r="D6" s="50">
        <v>0.5625</v>
      </c>
      <c r="E6" s="47">
        <v>0.5</v>
      </c>
      <c r="F6" s="50">
        <v>0.76388888888888884</v>
      </c>
      <c r="G6" s="50">
        <v>0.84375</v>
      </c>
      <c r="H6" s="47">
        <f>(G6-F6)*24</f>
        <v>1.9166666666666679</v>
      </c>
      <c r="I6" s="51">
        <v>1</v>
      </c>
      <c r="J6" s="47"/>
    </row>
    <row r="7" spans="1:10">
      <c r="A7" s="47">
        <f>ROW()</f>
        <v>7</v>
      </c>
      <c r="B7" s="48">
        <v>44589</v>
      </c>
      <c r="C7" s="47">
        <v>25.1</v>
      </c>
      <c r="D7" s="50">
        <v>0.5625</v>
      </c>
      <c r="E7" s="47">
        <v>2</v>
      </c>
      <c r="F7" s="50">
        <v>0.85416666666666663</v>
      </c>
      <c r="G7" s="50">
        <v>0.86458333333333337</v>
      </c>
      <c r="H7" s="47">
        <f>(G7-F7)*24</f>
        <v>0.25000000000000178</v>
      </c>
      <c r="I7" s="51">
        <v>1</v>
      </c>
      <c r="J7" s="47"/>
    </row>
    <row r="8" spans="1:10">
      <c r="A8" s="47">
        <f>ROW()</f>
        <v>8</v>
      </c>
      <c r="B8" s="48">
        <v>44589</v>
      </c>
      <c r="C8" s="47">
        <v>25.2</v>
      </c>
      <c r="D8" s="50">
        <v>0.51041666666666663</v>
      </c>
      <c r="E8" s="47">
        <v>0.5</v>
      </c>
      <c r="F8" s="50">
        <v>0.89236111111111116</v>
      </c>
      <c r="G8" s="50">
        <v>0.93055555555555547</v>
      </c>
      <c r="H8" s="47">
        <f>(G8-F8)*24</f>
        <v>0.91666666666666341</v>
      </c>
      <c r="I8" s="51">
        <v>1</v>
      </c>
      <c r="J8" s="47"/>
    </row>
    <row r="9" spans="1:10">
      <c r="A9" s="47"/>
      <c r="B9" s="48">
        <v>44589</v>
      </c>
      <c r="C9" s="47">
        <v>25.3</v>
      </c>
      <c r="D9" s="50">
        <v>0.54166666666666663</v>
      </c>
      <c r="E9" s="47">
        <v>0.5</v>
      </c>
      <c r="F9" s="50">
        <v>0.9375</v>
      </c>
      <c r="G9" s="50">
        <v>0.96527777777777779</v>
      </c>
      <c r="H9" s="47">
        <f t="shared" ref="H9:H16" si="0">(G9-F9)*24</f>
        <v>0.66666666666666696</v>
      </c>
      <c r="I9" s="51">
        <v>1</v>
      </c>
      <c r="J9" s="47"/>
    </row>
    <row r="10" spans="1:10">
      <c r="A10" s="47">
        <f>ROW()</f>
        <v>10</v>
      </c>
      <c r="B10" s="48">
        <v>44589</v>
      </c>
      <c r="C10" s="47">
        <v>79.099999999999994</v>
      </c>
      <c r="D10" s="50">
        <v>0.5625</v>
      </c>
      <c r="E10" s="47">
        <v>0.5</v>
      </c>
      <c r="F10" s="50">
        <v>0.61111111111111105</v>
      </c>
      <c r="G10" s="50">
        <v>0.66319444444444442</v>
      </c>
      <c r="H10" s="47">
        <f t="shared" si="0"/>
        <v>1.2500000000000009</v>
      </c>
      <c r="I10" s="51">
        <v>1</v>
      </c>
      <c r="J10" s="47"/>
    </row>
    <row r="11" spans="1:10">
      <c r="A11" s="47">
        <f>ROW()</f>
        <v>11</v>
      </c>
      <c r="B11" s="48">
        <v>44589</v>
      </c>
      <c r="C11" s="47">
        <v>79.2</v>
      </c>
      <c r="D11" s="50">
        <v>0.5625</v>
      </c>
      <c r="E11" s="47">
        <v>2</v>
      </c>
      <c r="F11" s="50">
        <v>0.67708333333333337</v>
      </c>
      <c r="G11" s="50">
        <v>0.73958333333333337</v>
      </c>
      <c r="H11" s="47">
        <f t="shared" si="0"/>
        <v>1.5</v>
      </c>
      <c r="I11" s="51">
        <v>1</v>
      </c>
      <c r="J11" s="47"/>
    </row>
    <row r="12" spans="1:10">
      <c r="A12" s="47">
        <f>ROW()</f>
        <v>12</v>
      </c>
      <c r="B12" s="48">
        <v>44589</v>
      </c>
      <c r="C12" s="47">
        <v>79.3</v>
      </c>
      <c r="D12" s="50">
        <v>0.51041666666666663</v>
      </c>
      <c r="E12" s="47">
        <v>0.5</v>
      </c>
      <c r="F12" s="50">
        <v>0.76041666666666663</v>
      </c>
      <c r="G12" s="50">
        <v>0.83680555555555547</v>
      </c>
      <c r="H12" s="47">
        <f t="shared" si="0"/>
        <v>1.8333333333333321</v>
      </c>
      <c r="I12" s="51">
        <v>1</v>
      </c>
      <c r="J12" s="47"/>
    </row>
    <row r="13" spans="1:10">
      <c r="A13" s="47">
        <f>ROW()</f>
        <v>13</v>
      </c>
      <c r="B13" s="48">
        <v>44596</v>
      </c>
      <c r="C13" s="47">
        <v>79.099999999999994</v>
      </c>
      <c r="D13" s="50"/>
      <c r="E13" s="47"/>
      <c r="F13" s="50">
        <v>0.5625</v>
      </c>
      <c r="G13" s="50">
        <v>0.61458333333333337</v>
      </c>
      <c r="H13" s="47">
        <f t="shared" si="0"/>
        <v>1.2500000000000009</v>
      </c>
      <c r="I13" s="51">
        <v>1</v>
      </c>
      <c r="J13" s="47"/>
    </row>
    <row r="14" spans="1:10">
      <c r="A14" s="47">
        <f>ROW()</f>
        <v>14</v>
      </c>
      <c r="B14" s="48">
        <v>44596</v>
      </c>
      <c r="C14" s="47">
        <v>79.2</v>
      </c>
      <c r="D14" s="50"/>
      <c r="E14" s="47"/>
      <c r="F14" s="50">
        <v>0.61458333333333337</v>
      </c>
      <c r="G14" s="50">
        <v>0.64583333333333337</v>
      </c>
      <c r="H14" s="47">
        <f t="shared" si="0"/>
        <v>0.75</v>
      </c>
      <c r="I14" s="51">
        <v>1</v>
      </c>
      <c r="J14" s="47"/>
    </row>
    <row r="15" spans="1:10">
      <c r="A15" s="47">
        <f>ROW()</f>
        <v>15</v>
      </c>
      <c r="B15" s="48">
        <v>44596</v>
      </c>
      <c r="C15" s="47">
        <v>79.3</v>
      </c>
      <c r="D15" s="50">
        <v>0.54166666666666663</v>
      </c>
      <c r="E15" s="47">
        <v>0.5</v>
      </c>
      <c r="F15" s="50">
        <v>0.79513888888888884</v>
      </c>
      <c r="G15" s="50">
        <v>0.86458333333333337</v>
      </c>
      <c r="H15" s="47">
        <f t="shared" si="0"/>
        <v>1.6666666666666687</v>
      </c>
      <c r="I15" s="51">
        <v>1</v>
      </c>
      <c r="J15" s="47"/>
    </row>
    <row r="16" spans="1:10">
      <c r="A16" s="47">
        <f>ROW()</f>
        <v>16</v>
      </c>
      <c r="B16" s="48">
        <v>44601</v>
      </c>
      <c r="C16" s="47">
        <v>45.1</v>
      </c>
      <c r="D16" s="50">
        <v>0.51041666666666663</v>
      </c>
      <c r="E16" s="47">
        <v>0.5</v>
      </c>
      <c r="F16" s="50">
        <v>0.79513888888888884</v>
      </c>
      <c r="G16" s="50">
        <v>0.88541666666666663</v>
      </c>
      <c r="H16" s="47">
        <f t="shared" si="0"/>
        <v>2.166666666666667</v>
      </c>
      <c r="I16" s="51">
        <v>1</v>
      </c>
      <c r="J16" s="55"/>
    </row>
    <row r="17" spans="1:10">
      <c r="A17" s="47">
        <f>ROW()</f>
        <v>17</v>
      </c>
      <c r="B17" s="48">
        <v>44601</v>
      </c>
      <c r="C17" s="47">
        <v>45.2</v>
      </c>
      <c r="D17" s="50">
        <v>0.58333333333333337</v>
      </c>
      <c r="E17" s="47">
        <v>1</v>
      </c>
      <c r="F17" s="50">
        <v>0.87847222222222221</v>
      </c>
      <c r="G17" s="50">
        <v>0.90625</v>
      </c>
      <c r="H17" s="47">
        <f>(G17-F17)*24</f>
        <v>0.66666666666666696</v>
      </c>
      <c r="I17" s="51">
        <v>1</v>
      </c>
      <c r="J17" s="55"/>
    </row>
    <row r="18" spans="1:10">
      <c r="A18" s="47">
        <f>ROW()</f>
        <v>18</v>
      </c>
      <c r="B18" s="48">
        <v>44601</v>
      </c>
      <c r="C18" s="47">
        <v>45.3</v>
      </c>
      <c r="D18" s="50">
        <v>0.625</v>
      </c>
      <c r="E18" s="47">
        <v>1</v>
      </c>
      <c r="F18" s="50">
        <v>0.92013888888888884</v>
      </c>
      <c r="G18" s="50">
        <v>0.94097222222222221</v>
      </c>
      <c r="H18" s="47">
        <f>(G18-F18)*24</f>
        <v>0.50000000000000089</v>
      </c>
      <c r="I18" s="51">
        <v>1</v>
      </c>
      <c r="J18" s="55"/>
    </row>
    <row r="19" spans="1:10">
      <c r="A19" s="47">
        <f>ROW()</f>
        <v>19</v>
      </c>
      <c r="B19" s="48">
        <v>44602</v>
      </c>
      <c r="C19" s="47">
        <v>61.1</v>
      </c>
      <c r="D19" s="50">
        <v>0.70833333333333337</v>
      </c>
      <c r="E19" s="47">
        <v>1</v>
      </c>
      <c r="F19" s="50">
        <v>0.79513888888888884</v>
      </c>
      <c r="G19" s="50">
        <v>0.80208333333333337</v>
      </c>
      <c r="H19" s="47">
        <f>(G19-F19)*24</f>
        <v>0.16666666666666874</v>
      </c>
      <c r="I19" s="51">
        <v>1</v>
      </c>
      <c r="J19" s="55"/>
    </row>
    <row r="20" spans="1:10">
      <c r="A20" s="47">
        <f>ROW()</f>
        <v>20</v>
      </c>
      <c r="B20" s="48">
        <v>44602</v>
      </c>
      <c r="C20" s="47">
        <v>61.2</v>
      </c>
      <c r="D20" s="47"/>
      <c r="E20" s="47"/>
      <c r="F20" s="50">
        <v>0.79513888888888884</v>
      </c>
      <c r="G20" s="50">
        <v>0.82291666666666663</v>
      </c>
      <c r="H20" s="47">
        <f>(G20-F20)*24</f>
        <v>0.66666666666666696</v>
      </c>
      <c r="I20" s="51">
        <v>1</v>
      </c>
      <c r="J20" s="55"/>
    </row>
    <row r="21" spans="1:10">
      <c r="A21" s="47">
        <f>ROW()</f>
        <v>21</v>
      </c>
      <c r="B21" s="48">
        <v>44602</v>
      </c>
      <c r="C21" s="47">
        <v>61.3</v>
      </c>
      <c r="D21" s="50">
        <v>0.54166666666666663</v>
      </c>
      <c r="E21" s="47">
        <v>0.5</v>
      </c>
      <c r="F21" s="50">
        <v>0.83680555555555547</v>
      </c>
      <c r="G21" s="50">
        <v>0.88541666666666663</v>
      </c>
      <c r="H21" s="47">
        <f>(G21-F21)*24</f>
        <v>1.1666666666666679</v>
      </c>
      <c r="I21" s="51">
        <v>1</v>
      </c>
      <c r="J21" s="55"/>
    </row>
    <row r="22" spans="1:10">
      <c r="A22" s="47">
        <f>ROW()</f>
        <v>22</v>
      </c>
      <c r="B22" s="48">
        <v>44603</v>
      </c>
      <c r="C22" s="47">
        <v>29.1</v>
      </c>
      <c r="D22" s="50">
        <v>0.5625</v>
      </c>
      <c r="E22" s="47">
        <v>0.5</v>
      </c>
      <c r="F22" s="50">
        <v>0.4201388888888889</v>
      </c>
      <c r="G22" s="50">
        <v>0.42708333333333331</v>
      </c>
      <c r="H22" s="47"/>
      <c r="I22" s="51">
        <v>1</v>
      </c>
      <c r="J22" s="47"/>
    </row>
    <row r="23" spans="1:10">
      <c r="A23" s="47">
        <f>ROW()</f>
        <v>23</v>
      </c>
      <c r="B23" s="48">
        <v>44603</v>
      </c>
      <c r="C23" s="47">
        <v>29.2</v>
      </c>
      <c r="D23" s="50">
        <v>0.51041666666666663</v>
      </c>
      <c r="E23" s="47">
        <v>0.5</v>
      </c>
      <c r="F23" s="50">
        <v>0.46180555555555558</v>
      </c>
      <c r="G23" s="50">
        <v>0.46875</v>
      </c>
      <c r="H23" s="47">
        <f t="shared" ref="H23:H33" si="1">(G23-F23)*24</f>
        <v>0.16666666666666607</v>
      </c>
      <c r="I23" s="51">
        <v>1</v>
      </c>
      <c r="J23" s="55"/>
    </row>
    <row r="24" spans="1:10">
      <c r="A24" s="47">
        <f>ROW()</f>
        <v>24</v>
      </c>
      <c r="B24" s="48">
        <v>44603</v>
      </c>
      <c r="C24" s="47">
        <v>29.3</v>
      </c>
      <c r="D24" s="50">
        <v>0.60416666666666663</v>
      </c>
      <c r="E24" s="47">
        <v>1.1000000000000001</v>
      </c>
      <c r="F24" s="50">
        <v>0.46875</v>
      </c>
      <c r="G24" s="50">
        <v>0.49652777777777773</v>
      </c>
      <c r="H24" s="47">
        <f t="shared" si="1"/>
        <v>0.66666666666666563</v>
      </c>
      <c r="I24" s="51">
        <v>1</v>
      </c>
      <c r="J24" s="55"/>
    </row>
    <row r="25" spans="1:10">
      <c r="A25" s="47">
        <f>ROW()</f>
        <v>25</v>
      </c>
      <c r="B25" s="48">
        <v>44603</v>
      </c>
      <c r="C25" s="47">
        <v>68.099999999999994</v>
      </c>
      <c r="D25" s="50">
        <v>0.61458333333333337</v>
      </c>
      <c r="E25" s="47">
        <v>1.1000000000000001</v>
      </c>
      <c r="F25" s="50">
        <v>0.58680555555555558</v>
      </c>
      <c r="G25" s="50">
        <v>0.61458333333333337</v>
      </c>
      <c r="H25" s="47">
        <f t="shared" si="1"/>
        <v>0.66666666666666696</v>
      </c>
      <c r="I25" s="51">
        <v>1</v>
      </c>
      <c r="J25" s="55"/>
    </row>
    <row r="26" spans="1:10">
      <c r="A26" s="47">
        <f>ROW()</f>
        <v>26</v>
      </c>
      <c r="B26" s="48">
        <v>44603</v>
      </c>
      <c r="C26" s="47">
        <v>68.2</v>
      </c>
      <c r="D26" s="50">
        <v>0.625</v>
      </c>
      <c r="E26" s="47">
        <v>1.1000000000000001</v>
      </c>
      <c r="F26" s="50">
        <v>0.62847222222222221</v>
      </c>
      <c r="G26" s="50">
        <v>0.66319444444444442</v>
      </c>
      <c r="H26" s="47">
        <f t="shared" si="1"/>
        <v>0.83333333333333304</v>
      </c>
      <c r="I26" s="51">
        <v>1</v>
      </c>
      <c r="J26" s="47"/>
    </row>
    <row r="27" spans="1:10">
      <c r="A27" s="47">
        <f>ROW()</f>
        <v>27</v>
      </c>
      <c r="B27" s="48">
        <v>44603</v>
      </c>
      <c r="C27" s="47">
        <v>68.3</v>
      </c>
      <c r="D27" s="50">
        <v>0.79166666666666663</v>
      </c>
      <c r="E27" s="47">
        <v>1.1000000000000001</v>
      </c>
      <c r="F27" s="50">
        <v>0.67013888888888884</v>
      </c>
      <c r="G27" s="50">
        <v>0.69791666666666663</v>
      </c>
      <c r="H27" s="47">
        <f t="shared" si="1"/>
        <v>0.66666666666666696</v>
      </c>
      <c r="I27" s="51">
        <v>1</v>
      </c>
      <c r="J27" s="47"/>
    </row>
    <row r="28" spans="1:10">
      <c r="A28" s="47">
        <f>ROW()</f>
        <v>28</v>
      </c>
      <c r="B28" s="48">
        <v>44609</v>
      </c>
      <c r="C28" s="47">
        <v>29.1</v>
      </c>
      <c r="D28" s="50">
        <v>0.5625</v>
      </c>
      <c r="E28" s="47">
        <v>0.5</v>
      </c>
      <c r="F28" s="50">
        <v>0.79513888888888884</v>
      </c>
      <c r="G28" s="50">
        <v>0.80208333333333337</v>
      </c>
      <c r="H28" s="47">
        <f t="shared" si="1"/>
        <v>0.16666666666666874</v>
      </c>
      <c r="I28" s="51">
        <v>1</v>
      </c>
      <c r="J28" s="47"/>
    </row>
    <row r="29" spans="1:10">
      <c r="A29" s="47">
        <f>ROW()</f>
        <v>29</v>
      </c>
      <c r="B29" s="48">
        <v>44609</v>
      </c>
      <c r="C29" s="47">
        <v>29.2</v>
      </c>
      <c r="D29" s="50">
        <v>0.51041666666666663</v>
      </c>
      <c r="E29" s="47">
        <v>0.5</v>
      </c>
      <c r="F29" s="50">
        <v>0.79513888888888884</v>
      </c>
      <c r="G29" s="50">
        <v>0.82291666666666663</v>
      </c>
      <c r="H29" s="47">
        <f t="shared" si="1"/>
        <v>0.66666666666666696</v>
      </c>
      <c r="I29" s="51">
        <v>1</v>
      </c>
      <c r="J29" s="47"/>
    </row>
    <row r="30" spans="1:10">
      <c r="A30" s="47">
        <f>ROW()</f>
        <v>30</v>
      </c>
      <c r="B30" s="48">
        <v>44609</v>
      </c>
      <c r="C30" s="47">
        <v>29.3</v>
      </c>
      <c r="D30" s="50">
        <v>0.60416666666666663</v>
      </c>
      <c r="E30" s="47">
        <v>1.1000000000000001</v>
      </c>
      <c r="F30" s="50">
        <v>0.83680555555555547</v>
      </c>
      <c r="G30" s="50">
        <v>0.88541666666666663</v>
      </c>
      <c r="H30" s="47">
        <f t="shared" si="1"/>
        <v>1.1666666666666679</v>
      </c>
      <c r="I30" s="51">
        <v>1</v>
      </c>
      <c r="J30" s="47"/>
    </row>
    <row r="31" spans="1:10">
      <c r="A31" s="47">
        <f>ROW()</f>
        <v>31</v>
      </c>
      <c r="B31" s="48">
        <v>44609</v>
      </c>
      <c r="C31" s="47">
        <v>40.1</v>
      </c>
      <c r="D31" s="50"/>
      <c r="E31" s="47"/>
      <c r="F31" s="50">
        <v>0.5625</v>
      </c>
      <c r="G31" s="50">
        <v>0.61458333333333337</v>
      </c>
      <c r="H31" s="47">
        <f t="shared" si="1"/>
        <v>1.2500000000000009</v>
      </c>
      <c r="I31" s="51">
        <v>1</v>
      </c>
      <c r="J31" s="47"/>
    </row>
    <row r="32" spans="1:10">
      <c r="A32" s="47">
        <f>ROW()</f>
        <v>32</v>
      </c>
      <c r="B32" s="48">
        <v>44609</v>
      </c>
      <c r="C32" s="47">
        <v>40.200000000000003</v>
      </c>
      <c r="D32" s="50"/>
      <c r="E32" s="47"/>
      <c r="F32" s="50">
        <v>0.61458333333333337</v>
      </c>
      <c r="G32" s="50">
        <v>0.64583333333333337</v>
      </c>
      <c r="H32" s="47">
        <f t="shared" si="1"/>
        <v>0.75</v>
      </c>
      <c r="I32" s="51">
        <v>1</v>
      </c>
      <c r="J32" s="47"/>
    </row>
    <row r="33" spans="1:10">
      <c r="A33" s="47">
        <f>ROW()</f>
        <v>33</v>
      </c>
      <c r="B33" s="48">
        <v>44609</v>
      </c>
      <c r="C33" s="47">
        <v>40.299999999999997</v>
      </c>
      <c r="D33" s="47"/>
      <c r="E33" s="47"/>
      <c r="F33" s="50">
        <v>0.65625</v>
      </c>
      <c r="G33" s="50">
        <v>0.6875</v>
      </c>
      <c r="H33" s="47">
        <f t="shared" si="1"/>
        <v>0.75</v>
      </c>
      <c r="I33" s="51">
        <v>1</v>
      </c>
      <c r="J33" s="47"/>
    </row>
    <row r="34" spans="1:10">
      <c r="A34" s="47">
        <f>ROW()</f>
        <v>34</v>
      </c>
      <c r="B34" s="48">
        <v>44609</v>
      </c>
      <c r="C34" s="47">
        <v>68.099999999999994</v>
      </c>
      <c r="D34" s="50"/>
      <c r="E34" s="47"/>
      <c r="F34" s="50">
        <v>0.88541666666666663</v>
      </c>
      <c r="G34" s="50">
        <v>0.90625</v>
      </c>
      <c r="H34" s="47">
        <f>(G34-F34)*24</f>
        <v>0.50000000000000089</v>
      </c>
      <c r="I34" s="51">
        <v>1</v>
      </c>
      <c r="J34" s="47"/>
    </row>
    <row r="35" spans="1:10">
      <c r="A35" s="47">
        <f>ROW()</f>
        <v>35</v>
      </c>
      <c r="B35" s="48">
        <v>44609</v>
      </c>
      <c r="C35" s="47">
        <v>68.2</v>
      </c>
      <c r="D35" s="50"/>
      <c r="E35" s="47"/>
      <c r="F35" s="50">
        <v>0.90625</v>
      </c>
      <c r="G35" s="50">
        <v>0.92708333333333337</v>
      </c>
      <c r="H35" s="47">
        <f>(G35-F35)*24</f>
        <v>0.50000000000000089</v>
      </c>
      <c r="I35" s="51">
        <v>1</v>
      </c>
      <c r="J35" s="47"/>
    </row>
    <row r="36" spans="1:10">
      <c r="A36" s="47">
        <f>ROW()</f>
        <v>36</v>
      </c>
      <c r="B36" s="48">
        <v>44609</v>
      </c>
      <c r="C36" s="47">
        <v>68.3</v>
      </c>
      <c r="D36" s="50"/>
      <c r="E36" s="47"/>
      <c r="F36" s="50">
        <v>0.92708333333333337</v>
      </c>
      <c r="G36" s="50">
        <v>0.9375</v>
      </c>
      <c r="H36" s="47">
        <f>(G36-F36)*24</f>
        <v>0.24999999999999911</v>
      </c>
      <c r="I36" s="51">
        <v>1</v>
      </c>
      <c r="J36" s="47"/>
    </row>
    <row r="37" spans="1:10">
      <c r="A37" s="47">
        <f>ROW()</f>
        <v>37</v>
      </c>
      <c r="B37" s="48">
        <v>44610</v>
      </c>
      <c r="C37" s="47">
        <v>31.1</v>
      </c>
      <c r="D37" s="47"/>
      <c r="E37" s="47"/>
      <c r="F37" s="50">
        <v>0.41666666666666669</v>
      </c>
      <c r="G37" s="50">
        <v>0.42708333333333331</v>
      </c>
      <c r="H37" s="47">
        <f t="shared" ref="H37:H42" si="2">(G37-F37)*24</f>
        <v>0.24999999999999911</v>
      </c>
      <c r="I37" s="51">
        <v>1</v>
      </c>
      <c r="J37" s="47"/>
    </row>
    <row r="38" spans="1:10">
      <c r="A38" s="47">
        <f>ROW()</f>
        <v>38</v>
      </c>
      <c r="B38" s="48">
        <v>44610</v>
      </c>
      <c r="C38" s="47">
        <v>31.2</v>
      </c>
      <c r="D38" s="47"/>
      <c r="E38" s="47"/>
      <c r="F38" s="50">
        <v>0.42708333333333331</v>
      </c>
      <c r="G38" s="50">
        <v>0.4375</v>
      </c>
      <c r="H38" s="47">
        <f t="shared" si="2"/>
        <v>0.25000000000000044</v>
      </c>
      <c r="I38" s="51">
        <v>1</v>
      </c>
      <c r="J38" s="47"/>
    </row>
    <row r="39" spans="1:10">
      <c r="A39" s="47">
        <f>ROW()</f>
        <v>39</v>
      </c>
      <c r="B39" s="48">
        <v>44599</v>
      </c>
      <c r="C39" s="47">
        <v>69.099999999999994</v>
      </c>
      <c r="D39" s="47"/>
      <c r="E39" s="47"/>
      <c r="F39" s="50">
        <v>0.76041666666666663</v>
      </c>
      <c r="G39" s="50">
        <v>0.77083333333333337</v>
      </c>
      <c r="H39" s="47">
        <f t="shared" si="2"/>
        <v>0.25000000000000178</v>
      </c>
      <c r="I39" s="51">
        <v>1</v>
      </c>
      <c r="J39" s="47"/>
    </row>
    <row r="40" spans="1:10">
      <c r="A40" s="47">
        <f>ROW()</f>
        <v>40</v>
      </c>
      <c r="B40" s="48">
        <v>44599</v>
      </c>
      <c r="C40" s="47">
        <v>69.2</v>
      </c>
      <c r="D40" s="47"/>
      <c r="E40" s="47"/>
      <c r="F40" s="50">
        <v>0.77083333333333337</v>
      </c>
      <c r="G40" s="50">
        <v>0.78819444444444453</v>
      </c>
      <c r="H40" s="47">
        <f t="shared" si="2"/>
        <v>0.41666666666666785</v>
      </c>
      <c r="I40" s="51">
        <v>1</v>
      </c>
      <c r="J40" s="47"/>
    </row>
    <row r="41" spans="1:10">
      <c r="A41" s="47">
        <f>ROW()</f>
        <v>41</v>
      </c>
      <c r="B41" s="48">
        <v>44599</v>
      </c>
      <c r="C41" s="47">
        <v>69.3</v>
      </c>
      <c r="D41" s="47"/>
      <c r="E41" s="47"/>
      <c r="F41" s="50">
        <v>0.80208333333333337</v>
      </c>
      <c r="G41" s="50">
        <v>0.83333333333333337</v>
      </c>
      <c r="H41" s="47">
        <f t="shared" si="2"/>
        <v>0.75</v>
      </c>
      <c r="I41" s="51">
        <v>1</v>
      </c>
      <c r="J41" s="47"/>
    </row>
    <row r="42" spans="1:10">
      <c r="A42" s="47">
        <f>ROW()</f>
        <v>42</v>
      </c>
      <c r="B42" s="48">
        <v>44600</v>
      </c>
      <c r="C42" s="47">
        <v>70.099999999999994</v>
      </c>
      <c r="D42" s="47"/>
      <c r="E42" s="47"/>
      <c r="F42" s="50">
        <v>0.76041666666666663</v>
      </c>
      <c r="G42" s="50">
        <v>0.77083333333333337</v>
      </c>
      <c r="H42" s="47">
        <f t="shared" si="2"/>
        <v>0.25000000000000178</v>
      </c>
      <c r="I42" s="51">
        <v>1</v>
      </c>
      <c r="J42" s="47"/>
    </row>
    <row r="43" spans="1:10">
      <c r="A43" s="47">
        <f>ROW()</f>
        <v>43</v>
      </c>
      <c r="B43" s="48">
        <v>44600</v>
      </c>
      <c r="C43" s="47">
        <v>70.2</v>
      </c>
      <c r="D43" s="47"/>
      <c r="E43" s="47"/>
      <c r="F43" s="50">
        <v>0.77083333333333337</v>
      </c>
      <c r="G43" s="50">
        <v>0.78819444444444453</v>
      </c>
      <c r="H43" s="47">
        <f t="shared" ref="H43:H76" si="3">(G43-F43)*24</f>
        <v>0.41666666666666785</v>
      </c>
      <c r="I43" s="51">
        <v>1</v>
      </c>
      <c r="J43" s="47"/>
    </row>
    <row r="44" spans="1:10">
      <c r="A44" s="47">
        <f>ROW()</f>
        <v>44</v>
      </c>
      <c r="B44" s="48">
        <v>44600</v>
      </c>
      <c r="C44" s="47">
        <v>70.3</v>
      </c>
      <c r="D44" s="47"/>
      <c r="E44" s="47"/>
      <c r="F44" s="50">
        <v>0.80208333333333337</v>
      </c>
      <c r="G44" s="50">
        <v>0.83333333333333337</v>
      </c>
      <c r="H44" s="47">
        <f t="shared" si="3"/>
        <v>0.75</v>
      </c>
      <c r="I44" s="51">
        <v>1</v>
      </c>
      <c r="J44" s="47"/>
    </row>
    <row r="45" spans="1:10">
      <c r="A45" s="47">
        <f>ROW()</f>
        <v>45</v>
      </c>
      <c r="B45" s="48">
        <v>44600</v>
      </c>
      <c r="C45" s="47">
        <v>71.099999999999994</v>
      </c>
      <c r="D45" s="47"/>
      <c r="E45" s="47"/>
      <c r="F45" s="50">
        <v>0.84027777777777779</v>
      </c>
      <c r="G45" s="50">
        <v>0.85416666666666663</v>
      </c>
      <c r="H45" s="47">
        <f t="shared" si="3"/>
        <v>0.33333333333333215</v>
      </c>
      <c r="I45" s="51">
        <v>1</v>
      </c>
      <c r="J45" s="47"/>
    </row>
    <row r="46" spans="1:10">
      <c r="A46" s="47">
        <f>ROW()</f>
        <v>46</v>
      </c>
      <c r="B46" s="48">
        <v>44600</v>
      </c>
      <c r="C46" s="47">
        <v>71.2</v>
      </c>
      <c r="D46" s="47"/>
      <c r="E46" s="47"/>
      <c r="F46" s="50">
        <v>0.85763888888888884</v>
      </c>
      <c r="G46" s="50">
        <v>0.875</v>
      </c>
      <c r="H46" s="47">
        <f t="shared" si="3"/>
        <v>0.41666666666666785</v>
      </c>
      <c r="I46" s="51">
        <v>1</v>
      </c>
      <c r="J46" s="47"/>
    </row>
    <row r="47" spans="1:10">
      <c r="A47" s="47">
        <f>ROW()</f>
        <v>47</v>
      </c>
      <c r="B47" s="48">
        <v>44600</v>
      </c>
      <c r="C47" s="47">
        <v>71.3</v>
      </c>
      <c r="D47" s="47"/>
      <c r="E47" s="47"/>
      <c r="F47" s="50">
        <v>0.88541666666666663</v>
      </c>
      <c r="G47" s="50">
        <v>0.91666666666666663</v>
      </c>
      <c r="H47" s="47">
        <f t="shared" si="3"/>
        <v>0.75</v>
      </c>
      <c r="I47" s="51">
        <v>1</v>
      </c>
      <c r="J47" s="47"/>
    </row>
    <row r="48" spans="1:10">
      <c r="A48" s="47">
        <f>ROW()</f>
        <v>48</v>
      </c>
      <c r="B48" s="48">
        <v>44601</v>
      </c>
      <c r="C48" s="47">
        <v>72.099999999999994</v>
      </c>
      <c r="D48" s="47"/>
      <c r="E48" s="47"/>
      <c r="F48" s="50">
        <v>0.76041666666666663</v>
      </c>
      <c r="G48" s="50">
        <v>0.77083333333333337</v>
      </c>
      <c r="H48" s="47">
        <f t="shared" si="3"/>
        <v>0.25000000000000178</v>
      </c>
      <c r="I48" s="51">
        <v>1</v>
      </c>
      <c r="J48" s="47"/>
    </row>
    <row r="49" spans="1:10">
      <c r="A49" s="47">
        <f>ROW()</f>
        <v>49</v>
      </c>
      <c r="B49" s="48">
        <v>44601</v>
      </c>
      <c r="C49" s="47">
        <v>72.2</v>
      </c>
      <c r="D49" s="47"/>
      <c r="E49" s="47"/>
      <c r="F49" s="50">
        <v>0.77083333333333337</v>
      </c>
      <c r="G49" s="50">
        <v>0.78819444444444453</v>
      </c>
      <c r="H49" s="47">
        <f t="shared" si="3"/>
        <v>0.41666666666666785</v>
      </c>
      <c r="I49" s="51">
        <v>1</v>
      </c>
      <c r="J49" s="47"/>
    </row>
    <row r="50" spans="1:10">
      <c r="A50" s="47">
        <f>ROW()</f>
        <v>50</v>
      </c>
      <c r="B50" s="48">
        <v>44601</v>
      </c>
      <c r="C50" s="47">
        <v>72.3</v>
      </c>
      <c r="D50" s="47"/>
      <c r="E50" s="47"/>
      <c r="F50" s="50">
        <v>0.80208333333333337</v>
      </c>
      <c r="G50" s="50">
        <v>0.83333333333333337</v>
      </c>
      <c r="H50" s="47">
        <f t="shared" si="3"/>
        <v>0.75</v>
      </c>
      <c r="I50" s="51">
        <v>1</v>
      </c>
      <c r="J50" s="47"/>
    </row>
    <row r="51" spans="1:10">
      <c r="A51" s="47">
        <f>ROW()</f>
        <v>51</v>
      </c>
      <c r="B51" s="48">
        <v>44601</v>
      </c>
      <c r="C51" s="47">
        <v>73.099999999999994</v>
      </c>
      <c r="D51" s="47"/>
      <c r="E51" s="47"/>
      <c r="F51" s="50">
        <v>0.84027777777777779</v>
      </c>
      <c r="G51" s="50">
        <v>0.85416666666666663</v>
      </c>
      <c r="H51" s="47">
        <f t="shared" si="3"/>
        <v>0.33333333333333215</v>
      </c>
      <c r="I51" s="51">
        <v>1</v>
      </c>
      <c r="J51" s="47"/>
    </row>
    <row r="52" spans="1:10">
      <c r="A52" s="47">
        <f>ROW()</f>
        <v>52</v>
      </c>
      <c r="B52" s="48">
        <v>44601</v>
      </c>
      <c r="C52" s="47">
        <v>73.2</v>
      </c>
      <c r="D52" s="47"/>
      <c r="E52" s="47"/>
      <c r="F52" s="50">
        <v>0.85763888888888884</v>
      </c>
      <c r="G52" s="50">
        <v>0.875</v>
      </c>
      <c r="H52" s="47">
        <f t="shared" si="3"/>
        <v>0.41666666666666785</v>
      </c>
      <c r="I52" s="51">
        <v>1</v>
      </c>
      <c r="J52" s="47"/>
    </row>
    <row r="53" spans="1:10">
      <c r="A53" s="47">
        <f>ROW()</f>
        <v>53</v>
      </c>
      <c r="B53" s="48">
        <v>44601</v>
      </c>
      <c r="C53" s="47">
        <v>73.3</v>
      </c>
      <c r="D53" s="47"/>
      <c r="E53" s="47"/>
      <c r="F53" s="50">
        <v>0.88541666666666663</v>
      </c>
      <c r="G53" s="50">
        <v>0.91666666666666663</v>
      </c>
      <c r="H53" s="47">
        <f t="shared" si="3"/>
        <v>0.75</v>
      </c>
      <c r="I53" s="51">
        <v>1</v>
      </c>
      <c r="J53" s="47"/>
    </row>
    <row r="54" spans="1:10">
      <c r="A54" s="47">
        <f>ROW()</f>
        <v>54</v>
      </c>
      <c r="B54" s="48">
        <v>44602</v>
      </c>
      <c r="C54" s="47">
        <v>74.099999999999994</v>
      </c>
      <c r="D54" s="47"/>
      <c r="E54" s="47"/>
      <c r="F54" s="50">
        <v>0.92708333333333337</v>
      </c>
      <c r="G54" s="50">
        <v>0.9375</v>
      </c>
      <c r="H54" s="47">
        <f t="shared" si="3"/>
        <v>0.24999999999999911</v>
      </c>
      <c r="I54" s="51">
        <v>1</v>
      </c>
      <c r="J54" s="47"/>
    </row>
    <row r="55" spans="1:10">
      <c r="A55" s="47">
        <f>ROW()</f>
        <v>55</v>
      </c>
      <c r="B55" s="48">
        <v>44602</v>
      </c>
      <c r="C55" s="47">
        <v>74.2</v>
      </c>
      <c r="D55" s="47"/>
      <c r="E55" s="47"/>
      <c r="F55" s="50">
        <v>0.94097222222222221</v>
      </c>
      <c r="G55" s="50">
        <v>0.95833333333333337</v>
      </c>
      <c r="H55" s="47">
        <f t="shared" si="3"/>
        <v>0.41666666666666785</v>
      </c>
      <c r="I55" s="51">
        <v>1</v>
      </c>
      <c r="J55" s="47"/>
    </row>
    <row r="56" spans="1:10">
      <c r="A56" s="47">
        <f>ROW()</f>
        <v>56</v>
      </c>
      <c r="B56" s="48">
        <v>44602</v>
      </c>
      <c r="C56" s="47">
        <v>74.3</v>
      </c>
      <c r="D56" s="47"/>
      <c r="E56" s="47"/>
      <c r="F56" s="50">
        <v>0.96180555555555547</v>
      </c>
      <c r="G56" s="50">
        <v>0.97916666666666663</v>
      </c>
      <c r="H56" s="47">
        <f t="shared" si="3"/>
        <v>0.41666666666666785</v>
      </c>
      <c r="I56" s="51">
        <v>1</v>
      </c>
      <c r="J56" s="47"/>
    </row>
    <row r="57" spans="1:10">
      <c r="A57" s="47">
        <f>ROW()</f>
        <v>57</v>
      </c>
      <c r="B57" s="48">
        <v>44603</v>
      </c>
      <c r="C57" s="47">
        <v>79.099999999999994</v>
      </c>
      <c r="D57" s="47"/>
      <c r="E57" s="47"/>
      <c r="F57" s="50">
        <v>0.96875</v>
      </c>
      <c r="G57" s="50">
        <v>0.97916666666666663</v>
      </c>
      <c r="H57" s="47">
        <f t="shared" si="3"/>
        <v>0.24999999999999911</v>
      </c>
      <c r="I57" s="51">
        <v>1</v>
      </c>
      <c r="J57" s="47"/>
    </row>
    <row r="58" spans="1:10">
      <c r="A58" s="47">
        <f>ROW()</f>
        <v>58</v>
      </c>
      <c r="B58" s="48">
        <v>44603</v>
      </c>
      <c r="C58" s="47">
        <v>79.2</v>
      </c>
      <c r="D58" s="47"/>
      <c r="E58" s="47"/>
      <c r="F58" s="50">
        <v>0.98263888888888884</v>
      </c>
      <c r="G58" s="50">
        <v>0.99305555555555547</v>
      </c>
      <c r="H58" s="47">
        <f t="shared" si="3"/>
        <v>0.24999999999999911</v>
      </c>
      <c r="I58" s="51">
        <v>1</v>
      </c>
      <c r="J58" s="47"/>
    </row>
    <row r="59" spans="1:10">
      <c r="A59" s="47">
        <f>ROW()</f>
        <v>59</v>
      </c>
      <c r="B59" s="48">
        <v>44603</v>
      </c>
      <c r="C59" s="47">
        <v>79.3</v>
      </c>
      <c r="D59" s="47"/>
      <c r="E59" s="47"/>
      <c r="F59" s="50">
        <v>0.99652777777777779</v>
      </c>
      <c r="G59" s="50">
        <v>0.99930555555555556</v>
      </c>
      <c r="H59" s="47">
        <f t="shared" si="3"/>
        <v>6.666666666666643E-2</v>
      </c>
      <c r="I59" s="51">
        <v>1</v>
      </c>
      <c r="J59" s="47"/>
    </row>
    <row r="60" spans="1:10">
      <c r="A60" s="47">
        <f>ROW()</f>
        <v>60</v>
      </c>
      <c r="B60" s="48">
        <v>44610</v>
      </c>
      <c r="C60" s="47">
        <v>79.099999999999994</v>
      </c>
      <c r="D60" s="47"/>
      <c r="E60" s="47"/>
      <c r="F60" s="50">
        <v>0.59027777777777779</v>
      </c>
      <c r="G60" s="50">
        <v>0.60416666666666663</v>
      </c>
      <c r="H60" s="47">
        <f t="shared" si="3"/>
        <v>0.33333333333333215</v>
      </c>
      <c r="I60" s="51">
        <v>1</v>
      </c>
      <c r="J60" s="47"/>
    </row>
    <row r="61" spans="1:10">
      <c r="A61" s="47">
        <f>ROW()</f>
        <v>61</v>
      </c>
      <c r="B61" s="48">
        <v>44610</v>
      </c>
      <c r="C61" s="47">
        <v>79.2</v>
      </c>
      <c r="D61" s="47"/>
      <c r="E61" s="47"/>
      <c r="F61" s="50">
        <v>0.60763888888888895</v>
      </c>
      <c r="G61" s="50">
        <v>0.62152777777777779</v>
      </c>
      <c r="H61" s="47">
        <f t="shared" si="3"/>
        <v>0.33333333333333215</v>
      </c>
      <c r="I61" s="51">
        <v>1</v>
      </c>
      <c r="J61" s="47"/>
    </row>
    <row r="62" spans="1:10">
      <c r="A62" s="47">
        <f>ROW()</f>
        <v>62</v>
      </c>
      <c r="B62" s="48">
        <v>44610</v>
      </c>
      <c r="C62" s="47">
        <v>79.3</v>
      </c>
      <c r="D62" s="47"/>
      <c r="E62" s="47"/>
      <c r="F62" s="50">
        <v>0.63541666666666663</v>
      </c>
      <c r="G62" s="50">
        <v>0.66666666666666663</v>
      </c>
      <c r="H62" s="47">
        <f t="shared" si="3"/>
        <v>0.75</v>
      </c>
      <c r="I62" s="51">
        <v>1</v>
      </c>
      <c r="J62" s="47"/>
    </row>
    <row r="63" spans="1:10">
      <c r="A63" s="47">
        <f>ROW()</f>
        <v>63</v>
      </c>
      <c r="B63" s="48">
        <v>44588</v>
      </c>
      <c r="C63" s="47">
        <v>3.1</v>
      </c>
      <c r="D63" s="47"/>
      <c r="E63" s="47"/>
      <c r="F63" s="50">
        <v>0.59027777777777779</v>
      </c>
      <c r="G63" s="50">
        <v>0.65625</v>
      </c>
      <c r="H63" s="47">
        <f t="shared" si="3"/>
        <v>1.583333333333333</v>
      </c>
      <c r="I63" s="51">
        <v>1</v>
      </c>
      <c r="J63" s="47"/>
    </row>
    <row r="64" spans="1:10">
      <c r="A64" s="47">
        <f>ROW()</f>
        <v>64</v>
      </c>
      <c r="B64" s="48">
        <v>44588</v>
      </c>
      <c r="C64" s="47">
        <v>3.2</v>
      </c>
      <c r="D64" s="47"/>
      <c r="E64" s="47"/>
      <c r="F64" s="50">
        <v>0.76388888888888884</v>
      </c>
      <c r="G64" s="50">
        <v>0.84375</v>
      </c>
      <c r="H64" s="47">
        <f t="shared" si="3"/>
        <v>1.9166666666666679</v>
      </c>
      <c r="I64" s="51">
        <v>1</v>
      </c>
      <c r="J64" s="47"/>
    </row>
    <row r="65" spans="1:10">
      <c r="A65" s="47">
        <f>ROW()</f>
        <v>65</v>
      </c>
      <c r="B65" s="48">
        <v>44588</v>
      </c>
      <c r="C65" s="47">
        <v>8.1</v>
      </c>
      <c r="D65" s="47"/>
      <c r="E65" s="47"/>
      <c r="F65" s="50">
        <v>0.85416666666666663</v>
      </c>
      <c r="G65" s="50">
        <v>0.86458333333333337</v>
      </c>
      <c r="H65" s="47">
        <f t="shared" si="3"/>
        <v>0.25000000000000178</v>
      </c>
      <c r="I65" s="51">
        <v>1</v>
      </c>
      <c r="J65" s="47"/>
    </row>
    <row r="66" spans="1:10">
      <c r="A66" s="47">
        <f>ROW()</f>
        <v>66</v>
      </c>
      <c r="B66" s="48">
        <v>44588</v>
      </c>
      <c r="C66" s="47">
        <v>8.1999999999999993</v>
      </c>
      <c r="D66" s="47"/>
      <c r="E66" s="47"/>
      <c r="F66" s="50">
        <v>0.89236111111111116</v>
      </c>
      <c r="G66" s="50">
        <v>0.93055555555555547</v>
      </c>
      <c r="H66" s="47">
        <f t="shared" si="3"/>
        <v>0.91666666666666341</v>
      </c>
      <c r="I66" s="51">
        <v>1</v>
      </c>
      <c r="J66" s="47"/>
    </row>
    <row r="67" spans="1:10">
      <c r="A67" s="47">
        <f>ROW()</f>
        <v>67</v>
      </c>
      <c r="B67" s="48">
        <v>44588</v>
      </c>
      <c r="C67" s="47">
        <v>23.1</v>
      </c>
      <c r="D67" s="47"/>
      <c r="E67" s="47"/>
      <c r="F67" s="50">
        <v>0.9375</v>
      </c>
      <c r="G67" s="50">
        <v>0.96527777777777779</v>
      </c>
      <c r="H67" s="47">
        <f t="shared" si="3"/>
        <v>0.66666666666666696</v>
      </c>
      <c r="I67" s="51">
        <v>1</v>
      </c>
      <c r="J67" s="47"/>
    </row>
    <row r="68" spans="1:10">
      <c r="A68" s="47">
        <f>ROW()</f>
        <v>68</v>
      </c>
      <c r="B68" s="48">
        <v>44588</v>
      </c>
      <c r="C68" s="47">
        <v>23.2</v>
      </c>
      <c r="D68" s="47"/>
      <c r="E68" s="47"/>
      <c r="F68" s="50">
        <v>0.96527777777777779</v>
      </c>
      <c r="G68" s="50">
        <v>0.98611111111111116</v>
      </c>
      <c r="H68" s="47">
        <f t="shared" si="3"/>
        <v>0.50000000000000089</v>
      </c>
      <c r="I68" s="51">
        <v>1</v>
      </c>
      <c r="J68" s="47"/>
    </row>
    <row r="69" spans="1:10">
      <c r="A69" s="47">
        <f>ROW()</f>
        <v>69</v>
      </c>
      <c r="B69" s="48">
        <v>44600</v>
      </c>
      <c r="C69" s="47">
        <v>32.1</v>
      </c>
      <c r="D69" s="47"/>
      <c r="E69" s="47"/>
      <c r="F69" s="50">
        <v>0.92708333333333304</v>
      </c>
      <c r="G69" s="50">
        <v>0.9375</v>
      </c>
      <c r="H69" s="47">
        <f t="shared" si="3"/>
        <v>0.25000000000000711</v>
      </c>
      <c r="I69" s="51">
        <v>1</v>
      </c>
      <c r="J69" s="47"/>
    </row>
    <row r="70" spans="1:10">
      <c r="A70" s="47">
        <f>ROW()</f>
        <v>70</v>
      </c>
      <c r="B70" s="48">
        <v>44600</v>
      </c>
      <c r="C70" s="47">
        <v>32.200000000000003</v>
      </c>
      <c r="D70" s="47"/>
      <c r="E70" s="47"/>
      <c r="F70" s="50">
        <v>0.92708333333333304</v>
      </c>
      <c r="G70" s="50">
        <v>0.9375</v>
      </c>
      <c r="H70" s="47">
        <f t="shared" si="3"/>
        <v>0.25000000000000711</v>
      </c>
      <c r="I70" s="51">
        <v>1</v>
      </c>
      <c r="J70" s="47"/>
    </row>
    <row r="71" spans="1:10">
      <c r="A71" s="47">
        <f>ROW()</f>
        <v>71</v>
      </c>
      <c r="B71" s="48">
        <v>44603</v>
      </c>
      <c r="C71" s="47">
        <v>47.1</v>
      </c>
      <c r="D71" s="47"/>
      <c r="E71" s="47"/>
      <c r="F71" s="50">
        <v>0.85416666666666663</v>
      </c>
      <c r="G71" s="50">
        <v>0.86458333333333337</v>
      </c>
      <c r="H71" s="47">
        <f t="shared" si="3"/>
        <v>0.25000000000000178</v>
      </c>
      <c r="I71" s="51">
        <v>1</v>
      </c>
      <c r="J71" s="47"/>
    </row>
    <row r="72" spans="1:10">
      <c r="A72" s="47">
        <f>ROW()</f>
        <v>72</v>
      </c>
      <c r="B72" s="48">
        <v>44603</v>
      </c>
      <c r="C72" s="47">
        <v>47.2</v>
      </c>
      <c r="D72" s="47"/>
      <c r="E72" s="47"/>
      <c r="F72" s="50">
        <v>0.89236111111111116</v>
      </c>
      <c r="G72" s="50">
        <v>0.93055555555555547</v>
      </c>
      <c r="H72" s="47">
        <f t="shared" si="3"/>
        <v>0.91666666666666341</v>
      </c>
      <c r="I72" s="51">
        <v>1</v>
      </c>
      <c r="J72" s="47"/>
    </row>
    <row r="73" spans="1:10">
      <c r="A73" s="47">
        <f>ROW()</f>
        <v>73</v>
      </c>
      <c r="B73" s="48">
        <v>44603</v>
      </c>
      <c r="C73" s="47">
        <v>55.1</v>
      </c>
      <c r="D73" s="47"/>
      <c r="E73" s="47"/>
      <c r="F73" s="50">
        <v>0.9375</v>
      </c>
      <c r="G73" s="50">
        <v>0.96527777777777779</v>
      </c>
      <c r="H73" s="47">
        <f t="shared" si="3"/>
        <v>0.66666666666666696</v>
      </c>
      <c r="I73" s="51">
        <v>1</v>
      </c>
      <c r="J73" s="47"/>
    </row>
    <row r="74" spans="1:10">
      <c r="A74" s="47">
        <f>ROW()</f>
        <v>74</v>
      </c>
      <c r="B74" s="48">
        <v>44603</v>
      </c>
      <c r="C74" s="47">
        <v>55.2</v>
      </c>
      <c r="D74" s="47"/>
      <c r="E74" s="47"/>
      <c r="F74" s="50">
        <v>0.96527777777777779</v>
      </c>
      <c r="G74" s="50">
        <v>0.98611111111111116</v>
      </c>
      <c r="H74" s="47">
        <f t="shared" si="3"/>
        <v>0.50000000000000089</v>
      </c>
      <c r="I74" s="51">
        <v>1</v>
      </c>
      <c r="J74" s="47"/>
    </row>
    <row r="75" spans="1:10">
      <c r="A75" s="47">
        <f>ROW()</f>
        <v>75</v>
      </c>
      <c r="B75" s="48">
        <v>44603</v>
      </c>
      <c r="C75" s="47">
        <v>55.3</v>
      </c>
      <c r="D75" s="47"/>
      <c r="E75" s="47"/>
      <c r="F75" s="50">
        <v>0.85416666666666663</v>
      </c>
      <c r="G75" s="50">
        <v>0.86458333333333337</v>
      </c>
      <c r="H75" s="47">
        <f t="shared" si="3"/>
        <v>0.25000000000000178</v>
      </c>
      <c r="I75" s="51">
        <v>1</v>
      </c>
      <c r="J75" s="47"/>
    </row>
    <row r="76" spans="1:10">
      <c r="A76" s="47">
        <f>ROW()</f>
        <v>76</v>
      </c>
      <c r="B76" s="47"/>
      <c r="C76" s="47"/>
      <c r="D76" s="47"/>
      <c r="E76" s="47"/>
      <c r="F76" s="50">
        <v>0.89236111111111116</v>
      </c>
      <c r="G76" s="50">
        <v>0.93055555555555547</v>
      </c>
      <c r="H76" s="47">
        <f t="shared" si="3"/>
        <v>0.91666666666666341</v>
      </c>
      <c r="I76" s="51">
        <v>1</v>
      </c>
      <c r="J76" s="47"/>
    </row>
    <row r="79" spans="1:10">
      <c r="A79" t="s">
        <v>495</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51CD9-371A-4D4C-B601-3DEFF3D2308D}">
  <dimension ref="A1:J47"/>
  <sheetViews>
    <sheetView workbookViewId="0">
      <selection activeCell="B7" sqref="B7"/>
    </sheetView>
  </sheetViews>
  <sheetFormatPr defaultColWidth="8.85546875" defaultRowHeight="15"/>
  <cols>
    <col min="2" max="2" width="12.7109375" customWidth="1"/>
    <col min="3" max="3" width="9.140625"/>
    <col min="4" max="4" width="11" hidden="1" customWidth="1"/>
    <col min="5" max="5" width="10.7109375" hidden="1" customWidth="1"/>
    <col min="6" max="6" width="11" customWidth="1"/>
    <col min="7" max="8" width="11.42578125" customWidth="1"/>
    <col min="9" max="9" width="12.85546875" customWidth="1"/>
    <col min="10" max="10" width="57.140625" customWidth="1"/>
  </cols>
  <sheetData>
    <row r="1" spans="1:10">
      <c r="A1" t="s">
        <v>496</v>
      </c>
    </row>
    <row r="3" spans="1:10">
      <c r="D3" s="12" t="s">
        <v>490</v>
      </c>
      <c r="E3" s="12" t="s">
        <v>491</v>
      </c>
      <c r="F3" s="12" t="s">
        <v>492</v>
      </c>
      <c r="G3" s="12"/>
      <c r="H3" s="12" t="s">
        <v>491</v>
      </c>
    </row>
    <row r="4" spans="1:10">
      <c r="A4" s="56" t="s">
        <v>493</v>
      </c>
      <c r="B4" s="56" t="s">
        <v>7</v>
      </c>
      <c r="C4" s="56" t="s">
        <v>494</v>
      </c>
      <c r="D4" s="57" t="s">
        <v>436</v>
      </c>
      <c r="E4" s="57" t="s">
        <v>428</v>
      </c>
      <c r="F4" s="57" t="s">
        <v>436</v>
      </c>
      <c r="G4" s="57" t="s">
        <v>437</v>
      </c>
      <c r="H4" s="57" t="s">
        <v>428</v>
      </c>
      <c r="I4" s="57" t="s">
        <v>438</v>
      </c>
      <c r="J4" s="58" t="s">
        <v>8</v>
      </c>
    </row>
    <row r="5" spans="1:10">
      <c r="A5" s="47">
        <f>ROW()</f>
        <v>5</v>
      </c>
      <c r="B5" s="48">
        <v>44601</v>
      </c>
      <c r="C5" s="12">
        <v>1.1000000000000001</v>
      </c>
      <c r="D5" s="50"/>
      <c r="E5" s="47"/>
      <c r="F5" s="50">
        <v>0.91666666666666663</v>
      </c>
      <c r="G5" s="50">
        <v>0.9375</v>
      </c>
      <c r="H5" s="47">
        <f>(G5-F5)*24</f>
        <v>0.50000000000000089</v>
      </c>
      <c r="I5" s="51">
        <v>1</v>
      </c>
      <c r="J5" s="47"/>
    </row>
    <row r="6" spans="1:10">
      <c r="A6" s="47">
        <f>ROW()</f>
        <v>6</v>
      </c>
      <c r="B6" s="48">
        <v>44601</v>
      </c>
      <c r="C6" s="47">
        <v>1.2</v>
      </c>
      <c r="D6" s="50"/>
      <c r="E6" s="47"/>
      <c r="F6" s="50">
        <v>0.9375</v>
      </c>
      <c r="G6" s="50">
        <v>0.97916666666666663</v>
      </c>
      <c r="H6" s="47">
        <f>(G6-F6)*24</f>
        <v>0.99999999999999911</v>
      </c>
      <c r="I6" s="51">
        <v>1</v>
      </c>
      <c r="J6" s="47"/>
    </row>
    <row r="7" spans="1:10">
      <c r="A7" s="47">
        <f>ROW()</f>
        <v>7</v>
      </c>
      <c r="B7" s="48">
        <v>44601</v>
      </c>
      <c r="C7">
        <v>7.1</v>
      </c>
      <c r="D7" s="50"/>
      <c r="E7" s="47"/>
      <c r="F7" s="50">
        <v>0.97916666666666663</v>
      </c>
      <c r="G7" s="50">
        <v>0.99305555555555547</v>
      </c>
      <c r="H7" s="47">
        <f>(G7-F7)*24</f>
        <v>0.33333333333333215</v>
      </c>
      <c r="I7" s="51">
        <v>1</v>
      </c>
      <c r="J7" s="47"/>
    </row>
    <row r="8" spans="1:10">
      <c r="A8" s="47">
        <f>ROW()</f>
        <v>8</v>
      </c>
      <c r="B8" s="48">
        <v>44601</v>
      </c>
      <c r="C8" s="47">
        <v>7.2</v>
      </c>
      <c r="D8" s="50"/>
      <c r="E8" s="47"/>
      <c r="F8" s="50">
        <v>0.99305555555555547</v>
      </c>
      <c r="G8" s="50">
        <v>1</v>
      </c>
      <c r="H8" s="47">
        <f>(G8-F8)*24</f>
        <v>0.16666666666666874</v>
      </c>
      <c r="I8" s="51">
        <v>0.5</v>
      </c>
      <c r="J8" s="47"/>
    </row>
    <row r="9" spans="1:10">
      <c r="A9" s="47">
        <f>ROW()</f>
        <v>9</v>
      </c>
      <c r="B9" s="48">
        <v>44602</v>
      </c>
      <c r="C9" s="47">
        <v>7.2</v>
      </c>
      <c r="D9" s="50"/>
      <c r="E9" s="47"/>
      <c r="F9" s="50">
        <v>0</v>
      </c>
      <c r="G9" s="50">
        <v>1.0416666666666666E-2</v>
      </c>
      <c r="H9" s="47">
        <f t="shared" ref="H9:H16" si="0">(G9-F9)*24</f>
        <v>0.25</v>
      </c>
      <c r="I9" s="51">
        <v>0.5</v>
      </c>
      <c r="J9" s="47"/>
    </row>
    <row r="10" spans="1:10">
      <c r="A10" s="47">
        <f>ROW()</f>
        <v>10</v>
      </c>
      <c r="B10" s="48">
        <v>44602</v>
      </c>
      <c r="C10" s="47">
        <v>7.3</v>
      </c>
      <c r="D10" s="50"/>
      <c r="E10" s="47"/>
      <c r="F10" s="50">
        <v>1.0416666666666666E-2</v>
      </c>
      <c r="G10" s="50">
        <v>1.7361111111111112E-2</v>
      </c>
      <c r="H10" s="47">
        <f t="shared" si="0"/>
        <v>0.16666666666666669</v>
      </c>
      <c r="I10" s="51">
        <v>1</v>
      </c>
      <c r="J10" s="47"/>
    </row>
    <row r="11" spans="1:10">
      <c r="A11" s="47">
        <f>ROW()</f>
        <v>11</v>
      </c>
      <c r="B11" s="48">
        <v>44601</v>
      </c>
      <c r="C11" s="47">
        <v>12.1</v>
      </c>
      <c r="D11" s="50"/>
      <c r="E11" s="47"/>
      <c r="F11" s="50">
        <v>0.5625</v>
      </c>
      <c r="G11" s="50">
        <v>0.56944444444444442</v>
      </c>
      <c r="H11" s="47">
        <f>(G11-F11)*24</f>
        <v>0.16666666666666607</v>
      </c>
      <c r="I11" s="51">
        <v>1</v>
      </c>
      <c r="J11" s="47"/>
    </row>
    <row r="12" spans="1:10">
      <c r="A12" s="47">
        <f>ROW()</f>
        <v>12</v>
      </c>
      <c r="B12" s="48">
        <v>44601</v>
      </c>
      <c r="C12" s="47">
        <v>12.2</v>
      </c>
      <c r="D12" s="50"/>
      <c r="E12" s="47"/>
      <c r="F12" s="50">
        <v>0.56944444444444442</v>
      </c>
      <c r="G12" s="50">
        <v>0.58333333333333337</v>
      </c>
      <c r="H12" s="47">
        <f t="shared" si="0"/>
        <v>0.33333333333333481</v>
      </c>
      <c r="I12" s="51">
        <v>1</v>
      </c>
      <c r="J12" s="47"/>
    </row>
    <row r="13" spans="1:10">
      <c r="A13" s="47">
        <f>ROW()</f>
        <v>13</v>
      </c>
      <c r="B13" s="48">
        <v>44601</v>
      </c>
      <c r="C13" s="47">
        <v>12.3</v>
      </c>
      <c r="D13" s="50"/>
      <c r="E13" s="47"/>
      <c r="F13" s="50">
        <v>0.58333333333333337</v>
      </c>
      <c r="G13" s="50">
        <v>0.59027777777777779</v>
      </c>
      <c r="H13" s="47">
        <f t="shared" si="0"/>
        <v>0.16666666666666607</v>
      </c>
      <c r="I13" s="51">
        <v>1</v>
      </c>
      <c r="J13" s="47"/>
    </row>
    <row r="14" spans="1:10">
      <c r="A14" s="47">
        <f>ROW()</f>
        <v>14</v>
      </c>
      <c r="B14" s="48">
        <v>44610</v>
      </c>
      <c r="C14">
        <v>15.1</v>
      </c>
      <c r="D14" s="50"/>
      <c r="E14" s="47"/>
      <c r="F14" s="50">
        <v>0.54166666666666663</v>
      </c>
      <c r="G14" s="89">
        <v>0.57638888888888895</v>
      </c>
      <c r="H14" s="47">
        <f t="shared" si="0"/>
        <v>0.8333333333333357</v>
      </c>
      <c r="I14" s="51">
        <v>1</v>
      </c>
      <c r="J14" s="47"/>
    </row>
    <row r="15" spans="1:10">
      <c r="A15" s="47">
        <f>ROW()</f>
        <v>15</v>
      </c>
      <c r="B15" s="48">
        <v>44610</v>
      </c>
      <c r="C15" s="47">
        <v>15.2</v>
      </c>
      <c r="D15" s="50"/>
      <c r="E15" s="47"/>
      <c r="F15" s="50">
        <v>0.57638888888888895</v>
      </c>
      <c r="G15" s="50">
        <v>0.58333333333333337</v>
      </c>
      <c r="H15" s="47">
        <f t="shared" si="0"/>
        <v>0.16666666666666607</v>
      </c>
      <c r="I15" s="51">
        <v>1</v>
      </c>
      <c r="J15" s="47"/>
    </row>
    <row r="16" spans="1:10">
      <c r="A16" s="47">
        <f>ROW()</f>
        <v>16</v>
      </c>
      <c r="B16" s="48">
        <v>44602</v>
      </c>
      <c r="C16">
        <v>20.100000000000001</v>
      </c>
      <c r="D16" s="50"/>
      <c r="E16" s="47"/>
      <c r="F16" s="50">
        <v>0.45833333333333331</v>
      </c>
      <c r="G16" s="50">
        <v>0.47916666666666669</v>
      </c>
      <c r="H16" s="47">
        <f t="shared" si="0"/>
        <v>0.50000000000000089</v>
      </c>
      <c r="I16" s="51">
        <v>1</v>
      </c>
      <c r="J16" s="55"/>
    </row>
    <row r="17" spans="1:10">
      <c r="A17" s="47">
        <f>ROW()</f>
        <v>17</v>
      </c>
      <c r="B17" s="48">
        <v>44602</v>
      </c>
      <c r="C17" s="47">
        <v>20.2</v>
      </c>
      <c r="D17" s="50"/>
      <c r="E17" s="47"/>
      <c r="F17" s="50">
        <v>0.59027777777777779</v>
      </c>
      <c r="G17" s="50">
        <v>0.63194444444444442</v>
      </c>
      <c r="H17" s="47">
        <f>(G17-F17)*24</f>
        <v>0.99999999999999911</v>
      </c>
      <c r="I17" s="51">
        <v>1</v>
      </c>
      <c r="J17" s="55"/>
    </row>
    <row r="18" spans="1:10">
      <c r="A18" s="47">
        <f>ROW()</f>
        <v>18</v>
      </c>
      <c r="B18" s="48">
        <v>44602</v>
      </c>
      <c r="C18" s="47">
        <v>20.3</v>
      </c>
      <c r="D18" s="50"/>
      <c r="E18" s="47"/>
      <c r="F18" s="50">
        <v>0.66666666666666663</v>
      </c>
      <c r="G18" s="50">
        <v>0.67708333333333337</v>
      </c>
      <c r="H18" s="47">
        <f>(G18-F18)*24</f>
        <v>0.25000000000000178</v>
      </c>
      <c r="I18" s="51">
        <v>1</v>
      </c>
      <c r="J18" s="55"/>
    </row>
    <row r="19" spans="1:10">
      <c r="A19" s="47">
        <f>ROW()</f>
        <v>19</v>
      </c>
      <c r="B19" s="48">
        <v>44603</v>
      </c>
      <c r="C19">
        <v>30.1</v>
      </c>
      <c r="D19" s="50"/>
      <c r="E19" s="47"/>
      <c r="F19" s="50">
        <v>0.625</v>
      </c>
      <c r="G19" s="50">
        <v>0.63541666666666663</v>
      </c>
      <c r="H19" s="47">
        <f>(G19-F19)*24</f>
        <v>0.24999999999999911</v>
      </c>
      <c r="I19" s="51">
        <v>1</v>
      </c>
      <c r="J19" s="55"/>
    </row>
    <row r="20" spans="1:10">
      <c r="A20" s="47">
        <f>ROW()</f>
        <v>20</v>
      </c>
      <c r="B20" s="48">
        <v>44603</v>
      </c>
      <c r="C20" s="47">
        <v>30.2</v>
      </c>
      <c r="D20" s="47"/>
      <c r="E20" s="47"/>
      <c r="F20" s="50">
        <v>0.95833333333333337</v>
      </c>
      <c r="G20" s="50">
        <v>0.96875</v>
      </c>
      <c r="H20" s="47">
        <f t="shared" ref="H20:H22" si="1">(G20-F20)*24</f>
        <v>0.24999999999999911</v>
      </c>
      <c r="I20" s="51">
        <v>1</v>
      </c>
      <c r="J20" s="55"/>
    </row>
    <row r="21" spans="1:10">
      <c r="A21" s="47">
        <f>ROW()</f>
        <v>21</v>
      </c>
      <c r="B21" s="48">
        <v>44603</v>
      </c>
      <c r="C21" s="47">
        <v>30.3</v>
      </c>
      <c r="D21" s="50"/>
      <c r="E21" s="47"/>
      <c r="F21" s="50">
        <v>0.96875</v>
      </c>
      <c r="G21" s="50">
        <v>0.97916666666666663</v>
      </c>
      <c r="H21" s="47">
        <f t="shared" si="1"/>
        <v>0.24999999999999911</v>
      </c>
      <c r="I21" s="51">
        <v>1</v>
      </c>
      <c r="J21" s="55"/>
    </row>
    <row r="22" spans="1:10">
      <c r="A22" s="47">
        <f>ROW()</f>
        <v>22</v>
      </c>
      <c r="B22" s="48">
        <v>44603</v>
      </c>
      <c r="C22">
        <v>36.1</v>
      </c>
      <c r="D22" s="50"/>
      <c r="E22" s="47"/>
      <c r="F22" s="50">
        <v>0.65277777777777779</v>
      </c>
      <c r="G22" s="50">
        <v>0.65972222222222221</v>
      </c>
      <c r="H22" s="47">
        <f t="shared" si="1"/>
        <v>0.16666666666666607</v>
      </c>
      <c r="I22" s="51">
        <v>1</v>
      </c>
      <c r="J22" s="47"/>
    </row>
    <row r="23" spans="1:10">
      <c r="A23" s="47">
        <f>ROW()</f>
        <v>23</v>
      </c>
      <c r="B23" s="48">
        <v>44603</v>
      </c>
      <c r="C23" s="47">
        <v>36.200000000000003</v>
      </c>
      <c r="D23" s="50"/>
      <c r="E23" s="47"/>
      <c r="F23" s="50">
        <v>0.65972222222222221</v>
      </c>
      <c r="G23" s="50">
        <v>0.66666666666666663</v>
      </c>
      <c r="H23" s="47">
        <f>(G23-F23)*24</f>
        <v>0.16666666666666607</v>
      </c>
      <c r="I23" s="51">
        <v>1</v>
      </c>
      <c r="J23" s="55"/>
    </row>
    <row r="24" spans="1:10">
      <c r="A24" s="47">
        <f>ROW()</f>
        <v>24</v>
      </c>
      <c r="B24" s="48">
        <v>44603</v>
      </c>
      <c r="C24" s="47">
        <v>36.299999999999997</v>
      </c>
      <c r="D24" s="50"/>
      <c r="E24" s="47"/>
      <c r="F24" s="50">
        <v>0.66666666666666663</v>
      </c>
      <c r="G24" s="50">
        <v>0.67361111111111116</v>
      </c>
      <c r="H24" s="47">
        <f>(G24-F24)*24</f>
        <v>0.16666666666666874</v>
      </c>
      <c r="I24" s="51">
        <v>1</v>
      </c>
      <c r="J24" s="55"/>
    </row>
    <row r="25" spans="1:10">
      <c r="A25" s="47">
        <f>ROW()</f>
        <v>25</v>
      </c>
      <c r="B25" s="48">
        <v>44601</v>
      </c>
      <c r="C25" s="47">
        <v>41.1</v>
      </c>
      <c r="D25" s="50"/>
      <c r="E25" s="47"/>
      <c r="F25" s="50">
        <v>0.83333333333333337</v>
      </c>
      <c r="G25" s="50">
        <v>0.875</v>
      </c>
      <c r="H25" s="47">
        <f>(G25-F25)*24</f>
        <v>0.99999999999999911</v>
      </c>
      <c r="I25" s="51">
        <v>1</v>
      </c>
      <c r="J25" s="55"/>
    </row>
    <row r="26" spans="1:10">
      <c r="A26" s="47">
        <f>ROW()</f>
        <v>26</v>
      </c>
      <c r="B26" s="48">
        <v>44601</v>
      </c>
      <c r="C26" s="47">
        <v>41.2</v>
      </c>
      <c r="D26" s="50"/>
      <c r="E26" s="47"/>
      <c r="F26" s="50">
        <v>0.875</v>
      </c>
      <c r="G26" s="50">
        <v>0.91666666666666663</v>
      </c>
      <c r="H26" s="47">
        <f>(G26-F26)*24</f>
        <v>0.99999999999999911</v>
      </c>
      <c r="I26" s="51">
        <v>1</v>
      </c>
      <c r="J26" s="47"/>
    </row>
    <row r="27" spans="1:10">
      <c r="A27" s="47">
        <f>ROW()</f>
        <v>27</v>
      </c>
      <c r="B27" s="76">
        <v>44602</v>
      </c>
      <c r="C27" s="77">
        <v>41.3</v>
      </c>
      <c r="D27" s="78"/>
      <c r="E27" s="77"/>
      <c r="F27" s="78">
        <v>0.67361111111111116</v>
      </c>
      <c r="G27" s="78">
        <v>0.6875</v>
      </c>
      <c r="H27" s="77">
        <f>(G27-F27)*24</f>
        <v>0.33333333333333215</v>
      </c>
      <c r="I27" s="79">
        <v>1</v>
      </c>
      <c r="J27" s="47"/>
    </row>
    <row r="28" spans="1:10">
      <c r="A28" s="75">
        <f>ROW()</f>
        <v>28</v>
      </c>
      <c r="B28" s="83">
        <v>44599</v>
      </c>
      <c r="C28" s="74">
        <v>60.1</v>
      </c>
      <c r="D28" s="81"/>
      <c r="E28" s="74"/>
      <c r="F28" s="78">
        <v>0.91666666666666663</v>
      </c>
      <c r="G28" s="78">
        <v>0.95833333333333337</v>
      </c>
      <c r="H28" s="77">
        <f t="shared" ref="H28:H31" si="2">(G28-F28)*24</f>
        <v>1.0000000000000018</v>
      </c>
      <c r="I28" s="79">
        <v>1</v>
      </c>
      <c r="J28" s="69"/>
    </row>
    <row r="29" spans="1:10">
      <c r="A29" s="75">
        <f>ROW()</f>
        <v>29</v>
      </c>
      <c r="B29" s="83">
        <v>44599</v>
      </c>
      <c r="C29" s="74">
        <v>60.2</v>
      </c>
      <c r="D29" s="81"/>
      <c r="E29" s="74"/>
      <c r="F29" s="78">
        <v>0.95833333333333337</v>
      </c>
      <c r="G29" s="78">
        <v>0.97916666666666663</v>
      </c>
      <c r="H29" s="77">
        <f t="shared" si="2"/>
        <v>0.49999999999999822</v>
      </c>
      <c r="I29" s="79">
        <v>1</v>
      </c>
      <c r="J29" s="69"/>
    </row>
    <row r="30" spans="1:10">
      <c r="A30" s="47">
        <f>ROW()</f>
        <v>30</v>
      </c>
      <c r="B30" s="83">
        <v>44599</v>
      </c>
      <c r="C30" s="85">
        <v>60.3</v>
      </c>
      <c r="D30" s="82"/>
      <c r="E30" s="73"/>
      <c r="F30" s="78">
        <v>0.97916666666666663</v>
      </c>
      <c r="G30" s="78">
        <v>0.98611111111111116</v>
      </c>
      <c r="H30" s="77">
        <f t="shared" si="2"/>
        <v>0.16666666666666874</v>
      </c>
      <c r="I30" s="79">
        <v>1</v>
      </c>
      <c r="J30" s="47"/>
    </row>
    <row r="31" spans="1:10">
      <c r="A31" s="47">
        <f>ROW()</f>
        <v>31</v>
      </c>
      <c r="B31" s="83">
        <v>44603</v>
      </c>
      <c r="C31" s="74">
        <v>63.1</v>
      </c>
      <c r="D31" s="84"/>
      <c r="E31" s="47"/>
      <c r="F31" s="50">
        <v>0.58333333333333337</v>
      </c>
      <c r="G31" s="50">
        <v>0.61111111111111105</v>
      </c>
      <c r="H31" s="77">
        <f t="shared" si="2"/>
        <v>0.6666666666666643</v>
      </c>
      <c r="I31" s="79">
        <v>1</v>
      </c>
      <c r="J31" s="47"/>
    </row>
    <row r="32" spans="1:10">
      <c r="A32" s="47">
        <f>ROW()</f>
        <v>32</v>
      </c>
      <c r="B32" s="83">
        <v>44603</v>
      </c>
      <c r="C32" s="74">
        <v>63.2</v>
      </c>
      <c r="D32" s="84"/>
      <c r="E32" s="47"/>
      <c r="F32" s="50">
        <v>0.61111111111111105</v>
      </c>
      <c r="G32" s="50">
        <v>0.62152777777777779</v>
      </c>
      <c r="H32" s="47">
        <f t="shared" ref="H32:H36" si="3">(G32-F32)*24</f>
        <v>0.25000000000000178</v>
      </c>
      <c r="I32" s="79">
        <v>1</v>
      </c>
      <c r="J32" s="47"/>
    </row>
    <row r="33" spans="1:10">
      <c r="A33" s="47">
        <f>ROW()</f>
        <v>33</v>
      </c>
      <c r="B33" s="83">
        <v>44603</v>
      </c>
      <c r="C33" s="74">
        <v>63.3</v>
      </c>
      <c r="D33" s="69"/>
      <c r="E33" s="47"/>
      <c r="F33" s="50">
        <v>0.61458333333333337</v>
      </c>
      <c r="G33" s="50">
        <v>0.625</v>
      </c>
      <c r="H33" s="47">
        <f t="shared" si="3"/>
        <v>0.24999999999999911</v>
      </c>
      <c r="I33" s="79">
        <v>1</v>
      </c>
      <c r="J33" s="47"/>
    </row>
    <row r="34" spans="1:10">
      <c r="A34" s="47">
        <f>ROW()</f>
        <v>34</v>
      </c>
      <c r="B34" s="83">
        <v>44606</v>
      </c>
      <c r="C34" s="73">
        <v>69.099999999999994</v>
      </c>
      <c r="D34" s="50"/>
      <c r="E34" s="47"/>
      <c r="F34" s="50">
        <v>0.70833333333333337</v>
      </c>
      <c r="G34" s="50">
        <v>0.77083333333333337</v>
      </c>
      <c r="H34" s="47">
        <f t="shared" si="3"/>
        <v>1.5</v>
      </c>
      <c r="I34" s="79">
        <v>1</v>
      </c>
      <c r="J34" s="47"/>
    </row>
    <row r="35" spans="1:10">
      <c r="A35" s="47">
        <f>ROW()</f>
        <v>35</v>
      </c>
      <c r="B35" s="83">
        <v>44606</v>
      </c>
      <c r="C35" s="47">
        <v>69.2</v>
      </c>
      <c r="D35" s="50"/>
      <c r="E35" s="47"/>
      <c r="F35" s="50">
        <v>0.77083333333333337</v>
      </c>
      <c r="G35" s="50">
        <v>0.8125</v>
      </c>
      <c r="H35" s="47">
        <f t="shared" si="3"/>
        <v>0.99999999999999911</v>
      </c>
      <c r="I35" s="79">
        <v>1</v>
      </c>
      <c r="J35" s="47"/>
    </row>
    <row r="36" spans="1:10">
      <c r="A36" s="47">
        <f>ROW()</f>
        <v>36</v>
      </c>
      <c r="B36" s="83">
        <v>44606</v>
      </c>
      <c r="C36" s="47">
        <v>69.3</v>
      </c>
      <c r="D36" s="50"/>
      <c r="E36" s="47"/>
      <c r="F36" s="50">
        <v>0.8125</v>
      </c>
      <c r="G36" s="50">
        <v>0.83333333333333337</v>
      </c>
      <c r="H36" s="47">
        <f>(G36-F36)*24</f>
        <v>0.50000000000000089</v>
      </c>
      <c r="I36" s="79">
        <v>1</v>
      </c>
      <c r="J36" s="47"/>
    </row>
    <row r="37" spans="1:10">
      <c r="A37" s="47">
        <f>ROW()</f>
        <v>37</v>
      </c>
      <c r="B37" s="48">
        <v>44610</v>
      </c>
      <c r="C37" s="47">
        <v>62.1</v>
      </c>
      <c r="D37" s="47"/>
      <c r="E37" s="47"/>
      <c r="F37" s="50">
        <v>0.58333333333333337</v>
      </c>
      <c r="G37" s="50">
        <v>0.59375</v>
      </c>
      <c r="H37" s="47">
        <f>(G37-F37)*24</f>
        <v>0.24999999999999911</v>
      </c>
      <c r="I37" s="79">
        <v>1</v>
      </c>
      <c r="J37" s="47"/>
    </row>
    <row r="38" spans="1:10">
      <c r="A38" s="47">
        <f>ROW()</f>
        <v>38</v>
      </c>
      <c r="B38" s="48">
        <v>44610</v>
      </c>
      <c r="C38" s="47">
        <v>62.2</v>
      </c>
      <c r="D38" s="47"/>
      <c r="E38" s="47"/>
      <c r="F38" s="50">
        <v>0.59375</v>
      </c>
      <c r="G38" s="50">
        <v>0.61458333333333337</v>
      </c>
      <c r="H38" s="47">
        <f>(G38-F38)*24</f>
        <v>0.50000000000000089</v>
      </c>
      <c r="I38" s="79">
        <v>1</v>
      </c>
      <c r="J38" s="47"/>
    </row>
    <row r="39" spans="1:10">
      <c r="A39" s="47">
        <f>ROW()</f>
        <v>39</v>
      </c>
      <c r="B39" s="48">
        <v>44610</v>
      </c>
      <c r="C39" s="47">
        <v>62.3</v>
      </c>
      <c r="D39" s="47"/>
      <c r="E39" s="47"/>
      <c r="F39" s="50">
        <v>0.59375</v>
      </c>
      <c r="G39" s="50">
        <v>0.62013888888888891</v>
      </c>
      <c r="H39" s="47">
        <f>(G39-F39)*24</f>
        <v>0.63333333333333375</v>
      </c>
      <c r="I39" s="79">
        <v>1</v>
      </c>
      <c r="J39" s="47"/>
    </row>
    <row r="40" spans="1:10">
      <c r="A40" s="47"/>
      <c r="B40" s="47"/>
      <c r="C40" s="47"/>
      <c r="D40" s="47"/>
      <c r="E40" s="47"/>
      <c r="F40" s="47"/>
      <c r="G40" s="47"/>
      <c r="H40" s="47"/>
      <c r="I40" s="79"/>
      <c r="J40" s="47"/>
    </row>
    <row r="41" spans="1:10">
      <c r="A41" s="47"/>
      <c r="B41" s="47"/>
      <c r="C41" s="47"/>
      <c r="D41" s="47"/>
      <c r="E41" s="47"/>
      <c r="F41" s="47"/>
      <c r="G41" s="47"/>
      <c r="H41" s="47"/>
      <c r="I41" s="79"/>
      <c r="J41" s="47"/>
    </row>
    <row r="42" spans="1:10">
      <c r="A42" s="47"/>
      <c r="B42" s="47"/>
      <c r="C42" s="47"/>
      <c r="D42" s="47"/>
      <c r="E42" s="47"/>
      <c r="F42" s="47"/>
      <c r="G42" s="47"/>
      <c r="H42" s="47"/>
      <c r="I42" s="93"/>
      <c r="J42" s="47"/>
    </row>
    <row r="47" spans="1:10">
      <c r="A47" t="s">
        <v>495</v>
      </c>
    </row>
  </sheetData>
  <pageMargins left="0.7" right="0.7" top="0.75" bottom="0.75" header="0.3" footer="0.3"/>
  <pageSetup orientation="portrait"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47ECB-65BC-4D47-8ECC-42471C0CC4D6}">
  <dimension ref="A1:M43"/>
  <sheetViews>
    <sheetView workbookViewId="0">
      <selection activeCell="L15" sqref="L15"/>
    </sheetView>
  </sheetViews>
  <sheetFormatPr defaultColWidth="8.85546875" defaultRowHeight="15"/>
  <cols>
    <col min="2" max="2" width="12.7109375" customWidth="1"/>
    <col min="3" max="3" width="9.140625"/>
    <col min="4" max="4" width="11" hidden="1" customWidth="1"/>
    <col min="5" max="5" width="10.7109375" hidden="1" customWidth="1"/>
    <col min="6" max="6" width="10.7109375" customWidth="1"/>
    <col min="7" max="8" width="11.42578125" customWidth="1"/>
    <col min="9" max="9" width="12.85546875" customWidth="1"/>
    <col min="10" max="10" width="73.85546875" customWidth="1"/>
  </cols>
  <sheetData>
    <row r="1" spans="1:10">
      <c r="A1" t="s">
        <v>497</v>
      </c>
    </row>
    <row r="3" spans="1:10">
      <c r="D3" s="12" t="s">
        <v>490</v>
      </c>
      <c r="E3" s="12" t="s">
        <v>491</v>
      </c>
      <c r="F3" s="12" t="s">
        <v>492</v>
      </c>
      <c r="G3" s="12"/>
      <c r="H3" s="12" t="s">
        <v>491</v>
      </c>
    </row>
    <row r="4" spans="1:10">
      <c r="A4" s="62" t="s">
        <v>493</v>
      </c>
      <c r="B4" s="56" t="s">
        <v>7</v>
      </c>
      <c r="C4" s="62" t="s">
        <v>494</v>
      </c>
      <c r="D4" s="57" t="s">
        <v>436</v>
      </c>
      <c r="E4" s="57" t="s">
        <v>428</v>
      </c>
      <c r="F4" s="57" t="s">
        <v>436</v>
      </c>
      <c r="G4" s="63" t="s">
        <v>437</v>
      </c>
      <c r="H4" s="63" t="s">
        <v>428</v>
      </c>
      <c r="I4" s="63" t="s">
        <v>438</v>
      </c>
      <c r="J4" s="64" t="s">
        <v>8</v>
      </c>
    </row>
    <row r="5" spans="1:10">
      <c r="A5" s="47">
        <f>ROW()</f>
        <v>5</v>
      </c>
      <c r="B5" s="48">
        <v>44581</v>
      </c>
      <c r="C5" s="47">
        <v>6.1</v>
      </c>
      <c r="D5" s="50"/>
      <c r="E5" s="47"/>
      <c r="F5" s="50">
        <v>0.75</v>
      </c>
      <c r="G5" s="50">
        <v>0.79166666666666663</v>
      </c>
      <c r="H5" s="47">
        <f>(G5-F5)*24</f>
        <v>0.99999999999999911</v>
      </c>
      <c r="I5" s="51">
        <v>1</v>
      </c>
      <c r="J5" s="47" t="s">
        <v>442</v>
      </c>
    </row>
    <row r="6" spans="1:10">
      <c r="A6" s="47">
        <f>ROW()</f>
        <v>6</v>
      </c>
      <c r="B6" s="48">
        <v>44582</v>
      </c>
      <c r="C6" s="47">
        <v>6.2</v>
      </c>
      <c r="D6" s="50"/>
      <c r="E6" s="47"/>
      <c r="F6" s="50">
        <v>0.41666666666666669</v>
      </c>
      <c r="G6" s="50">
        <v>0.4375</v>
      </c>
      <c r="H6" s="47">
        <f>(G6-F6)*24</f>
        <v>0.49999999999999956</v>
      </c>
      <c r="I6" s="51">
        <v>1</v>
      </c>
      <c r="J6" s="47" t="s">
        <v>443</v>
      </c>
    </row>
    <row r="7" spans="1:10">
      <c r="A7" s="47">
        <f>ROW()</f>
        <v>7</v>
      </c>
      <c r="B7" s="48">
        <v>44589</v>
      </c>
      <c r="C7" s="47">
        <v>2.1</v>
      </c>
      <c r="D7" s="50"/>
      <c r="E7" s="47"/>
      <c r="F7" s="50">
        <v>0.79513888888888884</v>
      </c>
      <c r="G7" s="50">
        <v>0.80208333333333337</v>
      </c>
      <c r="H7" s="47">
        <f>(G7-F7)*24</f>
        <v>0.16666666666666874</v>
      </c>
      <c r="I7" s="51">
        <v>1</v>
      </c>
      <c r="J7" s="47" t="s">
        <v>444</v>
      </c>
    </row>
    <row r="8" spans="1:10">
      <c r="A8" s="47">
        <f>ROW()</f>
        <v>8</v>
      </c>
      <c r="B8" s="48">
        <v>44589</v>
      </c>
      <c r="C8" s="47">
        <v>2.2000000000000002</v>
      </c>
      <c r="D8" s="50"/>
      <c r="E8" s="47"/>
      <c r="F8" s="50">
        <v>0.80208333333333337</v>
      </c>
      <c r="G8" s="50">
        <v>0.80902777777777779</v>
      </c>
      <c r="H8" s="47">
        <f>(G8-F8)*24</f>
        <v>0.16666666666666607</v>
      </c>
      <c r="I8" s="51">
        <v>1</v>
      </c>
      <c r="J8" s="47" t="s">
        <v>445</v>
      </c>
    </row>
    <row r="9" spans="1:10">
      <c r="A9" s="47">
        <f>ROW()</f>
        <v>9</v>
      </c>
      <c r="B9" s="48">
        <v>44588</v>
      </c>
      <c r="C9" s="47">
        <v>9.1</v>
      </c>
      <c r="D9" s="50"/>
      <c r="E9" s="47"/>
      <c r="F9" s="50">
        <v>0.625</v>
      </c>
      <c r="G9" s="50">
        <v>0.72916666666666663</v>
      </c>
      <c r="H9" s="47">
        <f t="shared" ref="H9:H16" si="0">(G9-F9)*24</f>
        <v>2.4999999999999991</v>
      </c>
      <c r="I9" s="51">
        <v>1</v>
      </c>
      <c r="J9" s="47" t="s">
        <v>446</v>
      </c>
    </row>
    <row r="10" spans="1:10">
      <c r="A10" s="47">
        <f>ROW()</f>
        <v>10</v>
      </c>
      <c r="B10" s="48">
        <v>44589</v>
      </c>
      <c r="C10" s="47">
        <v>9.1999999999999993</v>
      </c>
      <c r="D10" s="50"/>
      <c r="E10" s="47"/>
      <c r="F10" s="50">
        <v>0.41666666666666669</v>
      </c>
      <c r="G10" s="50">
        <v>0.47916666666666669</v>
      </c>
      <c r="H10" s="47">
        <f t="shared" si="0"/>
        <v>1.5</v>
      </c>
      <c r="I10" s="51">
        <v>1</v>
      </c>
      <c r="J10" s="47" t="s">
        <v>447</v>
      </c>
    </row>
    <row r="11" spans="1:10">
      <c r="A11" s="47">
        <f>ROW()</f>
        <v>11</v>
      </c>
      <c r="B11" s="48">
        <v>44581</v>
      </c>
      <c r="C11" s="47">
        <v>10.1</v>
      </c>
      <c r="D11" s="50"/>
      <c r="E11" s="47"/>
      <c r="F11" s="50">
        <v>0.58333333333333337</v>
      </c>
      <c r="G11" s="50">
        <v>0.66666666666666663</v>
      </c>
      <c r="H11" s="47">
        <f t="shared" si="0"/>
        <v>1.9999999999999982</v>
      </c>
      <c r="I11" s="51">
        <v>1</v>
      </c>
      <c r="J11" s="47" t="s">
        <v>448</v>
      </c>
    </row>
    <row r="12" spans="1:10">
      <c r="A12" s="47">
        <f>ROW()</f>
        <v>12</v>
      </c>
      <c r="B12" s="48">
        <v>44581</v>
      </c>
      <c r="C12" s="47">
        <v>10.199999999999999</v>
      </c>
      <c r="D12" s="50"/>
      <c r="E12" s="47"/>
      <c r="F12" s="50">
        <v>0.75</v>
      </c>
      <c r="G12" s="50">
        <v>0.83333333333333337</v>
      </c>
      <c r="H12" s="47">
        <f t="shared" si="0"/>
        <v>2.0000000000000009</v>
      </c>
      <c r="I12" s="51">
        <v>1</v>
      </c>
      <c r="J12" s="47" t="s">
        <v>449</v>
      </c>
    </row>
    <row r="13" spans="1:10">
      <c r="A13" s="47">
        <f>ROW()</f>
        <v>13</v>
      </c>
      <c r="B13" s="48">
        <v>44582</v>
      </c>
      <c r="C13" s="47">
        <v>10.3</v>
      </c>
      <c r="D13" s="50"/>
      <c r="E13" s="47"/>
      <c r="F13" s="50">
        <v>0.60416666666666663</v>
      </c>
      <c r="G13" s="50">
        <v>0.72916666666666663</v>
      </c>
      <c r="H13" s="47">
        <f t="shared" si="0"/>
        <v>3</v>
      </c>
      <c r="I13" s="51">
        <v>1</v>
      </c>
      <c r="J13" s="47" t="s">
        <v>450</v>
      </c>
    </row>
    <row r="14" spans="1:10">
      <c r="A14" s="47">
        <f>ROW()</f>
        <v>14</v>
      </c>
      <c r="B14" s="48">
        <v>44601</v>
      </c>
      <c r="C14" s="47">
        <v>58.1</v>
      </c>
      <c r="D14" s="50"/>
      <c r="E14" s="47"/>
      <c r="F14" s="50">
        <v>0.75</v>
      </c>
      <c r="G14" s="50">
        <v>0.8125</v>
      </c>
      <c r="H14" s="47">
        <f t="shared" si="0"/>
        <v>1.5</v>
      </c>
      <c r="I14" s="51">
        <v>1</v>
      </c>
      <c r="J14" s="47" t="s">
        <v>451</v>
      </c>
    </row>
    <row r="15" spans="1:10">
      <c r="A15" s="47">
        <f>ROW()</f>
        <v>15</v>
      </c>
      <c r="B15" s="48">
        <v>44602</v>
      </c>
      <c r="C15" s="47">
        <v>58.2</v>
      </c>
      <c r="D15" s="50"/>
      <c r="E15" s="47"/>
      <c r="F15" s="50">
        <v>0.29166666666666669</v>
      </c>
      <c r="G15" s="50">
        <v>0.45833333333333331</v>
      </c>
      <c r="H15" s="47">
        <f t="shared" si="0"/>
        <v>3.9999999999999991</v>
      </c>
      <c r="I15" s="51">
        <v>1</v>
      </c>
      <c r="J15" s="47" t="s">
        <v>452</v>
      </c>
    </row>
    <row r="16" spans="1:10">
      <c r="A16" s="47">
        <f>ROW()</f>
        <v>16</v>
      </c>
      <c r="B16" s="48">
        <v>44602</v>
      </c>
      <c r="C16" s="47">
        <v>58.3</v>
      </c>
      <c r="D16" s="50"/>
      <c r="E16" s="47"/>
      <c r="F16" s="50">
        <v>0.5625</v>
      </c>
      <c r="G16" s="50">
        <v>0.60416666666666663</v>
      </c>
      <c r="H16" s="47">
        <f t="shared" si="0"/>
        <v>0.99999999999999911</v>
      </c>
      <c r="I16" s="51">
        <v>1</v>
      </c>
      <c r="J16" s="55" t="s">
        <v>445</v>
      </c>
    </row>
    <row r="17" spans="1:13">
      <c r="A17" s="47">
        <f>ROW()</f>
        <v>17</v>
      </c>
      <c r="B17" s="48">
        <v>44602</v>
      </c>
      <c r="C17" s="47">
        <v>44.1</v>
      </c>
      <c r="D17" s="50"/>
      <c r="E17" s="47"/>
      <c r="F17" s="50">
        <v>0.60416666666666663</v>
      </c>
      <c r="G17" s="50">
        <v>0.625</v>
      </c>
      <c r="H17" s="47">
        <f t="shared" ref="H17:H22" si="1">(G17-F17)*24</f>
        <v>0.50000000000000089</v>
      </c>
      <c r="I17" s="51">
        <v>1</v>
      </c>
      <c r="J17" s="55" t="s">
        <v>453</v>
      </c>
    </row>
    <row r="18" spans="1:13">
      <c r="A18" s="47">
        <f>ROW()</f>
        <v>18</v>
      </c>
      <c r="B18" s="48">
        <v>44602</v>
      </c>
      <c r="C18" s="47">
        <v>44.2</v>
      </c>
      <c r="D18" s="50"/>
      <c r="E18" s="47"/>
      <c r="F18" s="50">
        <v>0.625</v>
      </c>
      <c r="G18" s="50">
        <v>0.65625</v>
      </c>
      <c r="H18" s="47">
        <f t="shared" si="1"/>
        <v>0.75</v>
      </c>
      <c r="I18" s="51">
        <v>1</v>
      </c>
      <c r="J18" s="55" t="s">
        <v>454</v>
      </c>
    </row>
    <row r="19" spans="1:13">
      <c r="A19" s="47">
        <f>ROW()</f>
        <v>19</v>
      </c>
      <c r="B19" s="48">
        <v>44602</v>
      </c>
      <c r="C19" s="47">
        <v>44.3</v>
      </c>
      <c r="D19" s="50"/>
      <c r="E19" s="47"/>
      <c r="F19" s="50">
        <v>0.65625</v>
      </c>
      <c r="G19" s="50">
        <v>0.66666666666666663</v>
      </c>
      <c r="H19" s="47">
        <f t="shared" si="1"/>
        <v>0.24999999999999911</v>
      </c>
      <c r="I19" s="51">
        <v>1</v>
      </c>
      <c r="J19" s="55" t="s">
        <v>445</v>
      </c>
    </row>
    <row r="20" spans="1:13">
      <c r="A20" s="47">
        <f>ROW()</f>
        <v>20</v>
      </c>
      <c r="B20" s="48">
        <v>44602</v>
      </c>
      <c r="C20" s="47">
        <v>13.1</v>
      </c>
      <c r="D20" s="50"/>
      <c r="E20" s="47"/>
      <c r="F20" s="50">
        <v>0.66666666666666663</v>
      </c>
      <c r="G20" s="50">
        <v>0.67708333333333337</v>
      </c>
      <c r="H20" s="47">
        <f t="shared" si="1"/>
        <v>0.25000000000000178</v>
      </c>
      <c r="I20" s="51">
        <v>1</v>
      </c>
      <c r="J20" s="55" t="s">
        <v>455</v>
      </c>
    </row>
    <row r="21" spans="1:13">
      <c r="A21" s="47">
        <f>ROW()</f>
        <v>21</v>
      </c>
      <c r="B21" s="48">
        <v>44602</v>
      </c>
      <c r="C21" s="47">
        <v>13.2</v>
      </c>
      <c r="D21" s="50"/>
      <c r="E21" s="47"/>
      <c r="F21" s="50">
        <v>0.67708333333333337</v>
      </c>
      <c r="G21" s="50">
        <v>0.70833333333333337</v>
      </c>
      <c r="H21" s="47">
        <f t="shared" si="1"/>
        <v>0.75</v>
      </c>
      <c r="I21" s="51">
        <v>1</v>
      </c>
      <c r="J21" s="55" t="s">
        <v>456</v>
      </c>
    </row>
    <row r="22" spans="1:13">
      <c r="A22" s="47">
        <f>ROW()</f>
        <v>22</v>
      </c>
      <c r="B22" s="48">
        <v>44602</v>
      </c>
      <c r="C22" s="47">
        <v>13.3</v>
      </c>
      <c r="D22" s="47"/>
      <c r="E22" s="47"/>
      <c r="F22" s="50">
        <v>0.70833333333333337</v>
      </c>
      <c r="G22" s="50">
        <v>0.72916666666666663</v>
      </c>
      <c r="H22" s="47">
        <f t="shared" si="1"/>
        <v>0.49999999999999822</v>
      </c>
      <c r="I22" s="51">
        <v>1</v>
      </c>
      <c r="J22" s="47" t="s">
        <v>445</v>
      </c>
    </row>
    <row r="23" spans="1:13">
      <c r="A23" s="47">
        <f>ROW()</f>
        <v>23</v>
      </c>
      <c r="B23" s="48">
        <v>44602</v>
      </c>
      <c r="C23" s="47">
        <v>66.099999999999994</v>
      </c>
      <c r="D23" s="50"/>
      <c r="E23" s="47"/>
      <c r="F23" s="50">
        <v>0.70833333333333337</v>
      </c>
      <c r="G23" s="50">
        <v>0.72916666666666663</v>
      </c>
      <c r="H23" s="47">
        <f t="shared" ref="H23:H34" si="2">(G23-F23)*24</f>
        <v>0.49999999999999822</v>
      </c>
      <c r="I23" s="51">
        <v>1</v>
      </c>
      <c r="J23" s="55" t="s">
        <v>457</v>
      </c>
    </row>
    <row r="24" spans="1:13">
      <c r="A24" s="47">
        <f>ROW()</f>
        <v>24</v>
      </c>
      <c r="B24" s="48">
        <v>44602</v>
      </c>
      <c r="C24" s="47">
        <v>66.2</v>
      </c>
      <c r="D24" s="50"/>
      <c r="E24" s="47"/>
      <c r="F24" s="50">
        <v>0.72916666666666663</v>
      </c>
      <c r="G24" s="50">
        <v>0.77083333333333337</v>
      </c>
      <c r="H24" s="47">
        <f t="shared" si="2"/>
        <v>1.0000000000000018</v>
      </c>
      <c r="I24" s="51">
        <v>1</v>
      </c>
      <c r="J24" s="55" t="s">
        <v>458</v>
      </c>
    </row>
    <row r="25" spans="1:13">
      <c r="A25" s="47">
        <f>ROW()</f>
        <v>25</v>
      </c>
      <c r="B25" s="48">
        <v>44602</v>
      </c>
      <c r="C25" s="47">
        <v>66.3</v>
      </c>
      <c r="D25" s="50"/>
      <c r="E25" s="47"/>
      <c r="F25" s="50">
        <v>0.77083333333333337</v>
      </c>
      <c r="G25" s="50">
        <v>0.79166666666666663</v>
      </c>
      <c r="H25" s="47">
        <f t="shared" si="2"/>
        <v>0.49999999999999822</v>
      </c>
      <c r="I25" s="51">
        <v>1</v>
      </c>
      <c r="J25" s="55" t="s">
        <v>445</v>
      </c>
    </row>
    <row r="26" spans="1:13">
      <c r="A26" s="47">
        <f>ROW()</f>
        <v>26</v>
      </c>
      <c r="B26" s="48">
        <v>44605</v>
      </c>
      <c r="C26" s="47">
        <v>18.100000000000001</v>
      </c>
      <c r="D26" s="50"/>
      <c r="E26" s="47"/>
      <c r="F26" s="50">
        <v>0.375</v>
      </c>
      <c r="G26" s="50">
        <v>0.45833333333333331</v>
      </c>
      <c r="H26" s="47">
        <f t="shared" si="2"/>
        <v>1.9999999999999996</v>
      </c>
      <c r="I26" s="51">
        <v>1</v>
      </c>
      <c r="J26" s="47" t="s">
        <v>459</v>
      </c>
    </row>
    <row r="27" spans="1:13">
      <c r="A27" s="47">
        <f>ROW()</f>
        <v>27</v>
      </c>
      <c r="B27" s="48">
        <v>44605</v>
      </c>
      <c r="C27" s="47">
        <v>18.2</v>
      </c>
      <c r="D27" s="50"/>
      <c r="E27" s="47"/>
      <c r="F27" s="50">
        <v>0.5</v>
      </c>
      <c r="G27" s="50">
        <v>0.54166666666666663</v>
      </c>
      <c r="H27" s="47">
        <f t="shared" si="2"/>
        <v>0.99999999999999911</v>
      </c>
      <c r="I27" s="51">
        <v>1</v>
      </c>
      <c r="J27" s="47" t="s">
        <v>460</v>
      </c>
    </row>
    <row r="28" spans="1:13">
      <c r="A28" s="47">
        <f>ROW()</f>
        <v>28</v>
      </c>
      <c r="B28" s="48">
        <v>44609</v>
      </c>
      <c r="C28" s="47">
        <v>18.3</v>
      </c>
      <c r="D28" s="50"/>
      <c r="E28" s="47"/>
      <c r="F28" s="50">
        <v>0.6875</v>
      </c>
      <c r="G28" s="50">
        <v>0.72916666666666663</v>
      </c>
      <c r="H28" s="47">
        <f t="shared" si="2"/>
        <v>0.99999999999999911</v>
      </c>
      <c r="I28" s="51">
        <v>1</v>
      </c>
      <c r="J28" s="55" t="s">
        <v>445</v>
      </c>
    </row>
    <row r="29" spans="1:13">
      <c r="A29" s="47">
        <f>ROW()</f>
        <v>29</v>
      </c>
      <c r="B29" s="48">
        <v>44606</v>
      </c>
      <c r="C29" s="47">
        <v>38.1</v>
      </c>
      <c r="D29" s="50"/>
      <c r="E29" s="47"/>
      <c r="F29" s="50">
        <v>0.70833333333333337</v>
      </c>
      <c r="G29" s="50">
        <v>0.77083333333333337</v>
      </c>
      <c r="H29" s="47">
        <f t="shared" si="2"/>
        <v>1.5</v>
      </c>
      <c r="I29" s="51">
        <v>1</v>
      </c>
      <c r="J29" s="47" t="s">
        <v>461</v>
      </c>
    </row>
    <row r="30" spans="1:13">
      <c r="A30" s="47">
        <f>ROW()</f>
        <v>30</v>
      </c>
      <c r="B30" s="48">
        <v>44606</v>
      </c>
      <c r="C30" s="47">
        <v>38.200000000000003</v>
      </c>
      <c r="D30" s="50"/>
      <c r="E30" s="47"/>
      <c r="F30" s="50">
        <v>0.77083333333333337</v>
      </c>
      <c r="G30" s="50">
        <v>0.85416666666666663</v>
      </c>
      <c r="H30" s="47">
        <f t="shared" si="2"/>
        <v>1.9999999999999982</v>
      </c>
      <c r="I30" s="51">
        <v>1</v>
      </c>
      <c r="J30" s="47" t="s">
        <v>462</v>
      </c>
      <c r="M30" s="71"/>
    </row>
    <row r="31" spans="1:13">
      <c r="A31" s="47">
        <v>31</v>
      </c>
      <c r="B31" s="48">
        <v>44609</v>
      </c>
      <c r="C31" s="47">
        <v>38.299999999999997</v>
      </c>
      <c r="D31" s="50"/>
      <c r="E31" s="47"/>
      <c r="F31" s="50">
        <v>0.72916666666666663</v>
      </c>
      <c r="G31" s="50">
        <v>0.77083333333333337</v>
      </c>
      <c r="H31" s="47">
        <f t="shared" si="2"/>
        <v>1.0000000000000018</v>
      </c>
      <c r="I31" s="51">
        <v>1</v>
      </c>
      <c r="J31" s="55" t="s">
        <v>445</v>
      </c>
    </row>
    <row r="32" spans="1:13">
      <c r="A32" s="47">
        <f>ROW()</f>
        <v>32</v>
      </c>
      <c r="B32" s="48">
        <v>44609</v>
      </c>
      <c r="C32" s="47">
        <v>78.099999999999994</v>
      </c>
      <c r="D32" s="50"/>
      <c r="E32" s="47"/>
      <c r="F32" s="50">
        <v>0.66666666666666663</v>
      </c>
      <c r="G32" s="50">
        <v>0.6875</v>
      </c>
      <c r="H32" s="47">
        <f t="shared" si="2"/>
        <v>0.50000000000000089</v>
      </c>
      <c r="I32" s="51">
        <v>1</v>
      </c>
      <c r="J32" s="47" t="s">
        <v>463</v>
      </c>
    </row>
    <row r="33" spans="1:10">
      <c r="A33" s="47">
        <f>ROW()</f>
        <v>33</v>
      </c>
      <c r="B33" s="48">
        <v>44609</v>
      </c>
      <c r="C33" s="47">
        <v>78.2</v>
      </c>
      <c r="D33" s="47"/>
      <c r="E33" s="47"/>
      <c r="F33" s="50">
        <v>0.66666666666666663</v>
      </c>
      <c r="G33" s="50">
        <v>0.6875</v>
      </c>
      <c r="H33" s="47">
        <f t="shared" si="2"/>
        <v>0.50000000000000089</v>
      </c>
      <c r="I33" s="51">
        <v>1</v>
      </c>
      <c r="J33" s="47" t="s">
        <v>464</v>
      </c>
    </row>
    <row r="34" spans="1:10">
      <c r="A34" s="47">
        <f>ROW()</f>
        <v>34</v>
      </c>
      <c r="B34" s="48">
        <v>44609</v>
      </c>
      <c r="C34" s="47">
        <v>78.3</v>
      </c>
      <c r="D34" s="50"/>
      <c r="E34" s="47"/>
      <c r="F34" s="50">
        <v>0.6875</v>
      </c>
      <c r="G34" s="50">
        <v>0.70833333333333337</v>
      </c>
      <c r="H34" s="47">
        <f t="shared" si="2"/>
        <v>0.50000000000000089</v>
      </c>
      <c r="I34" s="51">
        <v>1</v>
      </c>
      <c r="J34" s="47" t="s">
        <v>465</v>
      </c>
    </row>
    <row r="35" spans="1:10">
      <c r="A35" s="47">
        <f>ROW()</f>
        <v>35</v>
      </c>
      <c r="B35" s="48">
        <v>44610</v>
      </c>
      <c r="C35" s="47">
        <v>19.100000000000001</v>
      </c>
      <c r="D35" s="47"/>
      <c r="E35" s="47"/>
      <c r="F35" s="50">
        <v>0.54166666666666663</v>
      </c>
      <c r="G35" s="50">
        <v>0.58333333333333337</v>
      </c>
      <c r="H35" s="47">
        <f t="shared" ref="H35:H38" si="3">(G35-F35)*24</f>
        <v>1.0000000000000018</v>
      </c>
      <c r="I35" s="51">
        <v>1</v>
      </c>
      <c r="J35" s="47" t="s">
        <v>466</v>
      </c>
    </row>
    <row r="36" spans="1:10">
      <c r="A36" s="47">
        <f>ROW()</f>
        <v>36</v>
      </c>
      <c r="B36" s="48">
        <v>44610</v>
      </c>
      <c r="C36" s="47">
        <v>19.2</v>
      </c>
      <c r="D36" s="47"/>
      <c r="E36" s="47"/>
      <c r="F36" s="50">
        <v>0.58333333333333337</v>
      </c>
      <c r="G36" s="50">
        <v>0.625</v>
      </c>
      <c r="H36" s="47">
        <f t="shared" si="3"/>
        <v>0.99999999999999911</v>
      </c>
      <c r="I36" s="51">
        <v>1</v>
      </c>
      <c r="J36" s="47" t="s">
        <v>467</v>
      </c>
    </row>
    <row r="37" spans="1:10">
      <c r="A37" s="47">
        <f>ROW()</f>
        <v>37</v>
      </c>
      <c r="B37" s="47"/>
      <c r="C37" s="47"/>
      <c r="D37" s="47"/>
      <c r="E37" s="47"/>
      <c r="F37" s="47"/>
      <c r="G37" s="47"/>
      <c r="H37" s="47">
        <f t="shared" si="3"/>
        <v>0</v>
      </c>
      <c r="I37" s="47"/>
      <c r="J37" s="47"/>
    </row>
    <row r="38" spans="1:10">
      <c r="A38" s="47">
        <f>ROW()</f>
        <v>38</v>
      </c>
      <c r="B38" s="47"/>
      <c r="C38" s="47"/>
      <c r="D38" s="47"/>
      <c r="E38" s="47"/>
      <c r="F38" s="47"/>
      <c r="G38" s="47"/>
      <c r="H38" s="47">
        <f t="shared" si="3"/>
        <v>0</v>
      </c>
      <c r="I38" s="47"/>
      <c r="J38" s="47"/>
    </row>
    <row r="43" spans="1:10">
      <c r="A43" t="s">
        <v>495</v>
      </c>
    </row>
  </sheetData>
  <pageMargins left="0.7" right="0.7" top="0.75" bottom="0.75" header="0.3" footer="0.3"/>
  <pageSetup orientation="portrait"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1943A-613D-4F6C-BA1A-351CED64A69A}">
  <dimension ref="A1:J49"/>
  <sheetViews>
    <sheetView topLeftCell="A29" workbookViewId="0">
      <selection activeCell="G49" sqref="G49"/>
    </sheetView>
  </sheetViews>
  <sheetFormatPr defaultColWidth="8.85546875" defaultRowHeight="15"/>
  <cols>
    <col min="2" max="2" width="12.7109375" customWidth="1"/>
    <col min="3" max="3" width="9.140625"/>
    <col min="4" max="4" width="11" hidden="1" customWidth="1"/>
    <col min="5" max="5" width="10.7109375" hidden="1" customWidth="1"/>
    <col min="6" max="6" width="10.7109375" customWidth="1"/>
    <col min="7" max="8" width="11.42578125" customWidth="1"/>
    <col min="9" max="9" width="12.85546875" customWidth="1"/>
    <col min="10" max="10" width="64.28515625" customWidth="1"/>
  </cols>
  <sheetData>
    <row r="1" spans="1:10">
      <c r="A1" t="s">
        <v>498</v>
      </c>
    </row>
    <row r="3" spans="1:10">
      <c r="D3" s="12" t="s">
        <v>490</v>
      </c>
      <c r="E3" s="12" t="s">
        <v>491</v>
      </c>
      <c r="F3" s="12" t="s">
        <v>492</v>
      </c>
      <c r="G3" s="12"/>
      <c r="H3" s="12" t="s">
        <v>491</v>
      </c>
    </row>
    <row r="4" spans="1:10">
      <c r="A4" s="56" t="s">
        <v>493</v>
      </c>
      <c r="B4" s="56" t="s">
        <v>7</v>
      </c>
      <c r="C4" s="56" t="s">
        <v>494</v>
      </c>
      <c r="D4" s="57" t="s">
        <v>436</v>
      </c>
      <c r="E4" s="57" t="s">
        <v>428</v>
      </c>
      <c r="F4" s="57" t="s">
        <v>436</v>
      </c>
      <c r="G4" s="57" t="s">
        <v>437</v>
      </c>
      <c r="H4" s="57" t="s">
        <v>428</v>
      </c>
      <c r="I4" s="57" t="s">
        <v>438</v>
      </c>
      <c r="J4" s="58" t="s">
        <v>8</v>
      </c>
    </row>
    <row r="5" spans="1:10">
      <c r="A5" s="47">
        <f>ROW()</f>
        <v>5</v>
      </c>
      <c r="B5" s="48">
        <v>44588</v>
      </c>
      <c r="C5" s="47">
        <v>4.0999999999999996</v>
      </c>
      <c r="D5" s="50"/>
      <c r="E5" s="47"/>
      <c r="F5" s="50">
        <v>0.41666666666666669</v>
      </c>
      <c r="G5" s="50">
        <v>0.42708333333333331</v>
      </c>
      <c r="H5" s="47">
        <f>(G5-F5)*24</f>
        <v>0.24999999999999911</v>
      </c>
      <c r="I5" s="51">
        <v>1</v>
      </c>
      <c r="J5" s="47" t="s">
        <v>468</v>
      </c>
    </row>
    <row r="6" spans="1:10">
      <c r="A6" s="47">
        <f>ROW()</f>
        <v>6</v>
      </c>
      <c r="B6" s="48">
        <v>44581</v>
      </c>
      <c r="C6" s="47">
        <v>10.1</v>
      </c>
      <c r="D6" s="50"/>
      <c r="E6" s="47"/>
      <c r="F6" s="50">
        <v>0.58333333333333337</v>
      </c>
      <c r="G6" s="50">
        <v>0.66666666666666663</v>
      </c>
      <c r="H6" s="47">
        <f>(G6-F6)*24</f>
        <v>1.9999999999999982</v>
      </c>
      <c r="I6" s="51">
        <v>1</v>
      </c>
      <c r="J6" s="47" t="s">
        <v>469</v>
      </c>
    </row>
    <row r="7" spans="1:10">
      <c r="A7" s="47">
        <f>ROW()</f>
        <v>7</v>
      </c>
      <c r="B7" s="48">
        <v>44582</v>
      </c>
      <c r="C7" s="47">
        <v>10.199999999999999</v>
      </c>
      <c r="D7" s="50"/>
      <c r="E7" s="47"/>
      <c r="F7" s="50">
        <v>0.41666666666666669</v>
      </c>
      <c r="G7" s="50">
        <v>0.5</v>
      </c>
      <c r="H7" s="47">
        <f>(G7-F7)*24</f>
        <v>1.9999999999999996</v>
      </c>
      <c r="I7" s="51">
        <v>1</v>
      </c>
      <c r="J7" s="47" t="s">
        <v>470</v>
      </c>
    </row>
    <row r="8" spans="1:10">
      <c r="A8" s="47">
        <f>ROW()</f>
        <v>8</v>
      </c>
      <c r="B8" s="48">
        <v>44583</v>
      </c>
      <c r="C8" s="47">
        <v>10.3</v>
      </c>
      <c r="D8" s="50"/>
      <c r="E8" s="47"/>
      <c r="F8" s="50">
        <v>0.60416666666666663</v>
      </c>
      <c r="G8" s="50">
        <v>0.72916666666666663</v>
      </c>
      <c r="H8" s="47">
        <f>(G8-F8)*24</f>
        <v>3</v>
      </c>
      <c r="I8" s="51">
        <v>1</v>
      </c>
      <c r="J8" s="47" t="s">
        <v>471</v>
      </c>
    </row>
    <row r="9" spans="1:10">
      <c r="A9" s="47">
        <f>ROW()</f>
        <v>9</v>
      </c>
      <c r="B9" s="48">
        <v>44584</v>
      </c>
      <c r="C9" s="47">
        <v>11.1</v>
      </c>
      <c r="D9" s="50"/>
      <c r="E9" s="47"/>
      <c r="F9" s="50">
        <v>0.33333333333333331</v>
      </c>
      <c r="G9" s="50">
        <v>0.375</v>
      </c>
      <c r="H9" s="47">
        <f t="shared" ref="H9:H16" si="0">(G9-F9)*24</f>
        <v>1.0000000000000004</v>
      </c>
      <c r="I9" s="51">
        <v>1</v>
      </c>
      <c r="J9" s="47" t="s">
        <v>472</v>
      </c>
    </row>
    <row r="10" spans="1:10">
      <c r="A10" s="47">
        <f>ROW()</f>
        <v>10</v>
      </c>
      <c r="B10" s="48">
        <v>44585</v>
      </c>
      <c r="C10" s="47">
        <v>11.2</v>
      </c>
      <c r="D10" s="50"/>
      <c r="E10" s="47"/>
      <c r="F10" s="50">
        <v>0.41666666666666669</v>
      </c>
      <c r="G10" s="50">
        <v>0.5</v>
      </c>
      <c r="H10" s="47">
        <f t="shared" si="0"/>
        <v>1.9999999999999996</v>
      </c>
      <c r="I10" s="51">
        <v>1</v>
      </c>
      <c r="J10" s="47" t="s">
        <v>473</v>
      </c>
    </row>
    <row r="11" spans="1:10">
      <c r="A11" s="47">
        <f>ROW()</f>
        <v>11</v>
      </c>
      <c r="B11" s="48">
        <v>44586</v>
      </c>
      <c r="C11" s="47">
        <v>11.3</v>
      </c>
      <c r="D11" s="50"/>
      <c r="E11" s="47"/>
      <c r="F11" s="50">
        <v>0.125</v>
      </c>
      <c r="G11" s="50">
        <v>0.16666666666666666</v>
      </c>
      <c r="H11" s="47">
        <f t="shared" si="0"/>
        <v>0.99999999999999978</v>
      </c>
      <c r="I11" s="51">
        <v>1</v>
      </c>
      <c r="J11" s="47" t="s">
        <v>474</v>
      </c>
    </row>
    <row r="12" spans="1:10" ht="30.75">
      <c r="A12" s="47">
        <f>ROW()</f>
        <v>12</v>
      </c>
      <c r="B12" s="48">
        <v>44595</v>
      </c>
      <c r="C12" s="47">
        <v>14.1</v>
      </c>
      <c r="D12" s="50"/>
      <c r="E12" s="47"/>
      <c r="F12" s="50">
        <v>8.3333333333333329E-2</v>
      </c>
      <c r="G12" s="50">
        <v>0.10416666666666667</v>
      </c>
      <c r="H12" s="47">
        <f t="shared" si="0"/>
        <v>0.50000000000000022</v>
      </c>
      <c r="I12" s="51">
        <v>1</v>
      </c>
      <c r="J12" s="2" t="s">
        <v>475</v>
      </c>
    </row>
    <row r="13" spans="1:10" ht="30.75">
      <c r="A13" s="47">
        <f>ROW()</f>
        <v>13</v>
      </c>
      <c r="B13" s="48">
        <v>44597</v>
      </c>
      <c r="C13" s="47">
        <v>14.2</v>
      </c>
      <c r="D13" s="50"/>
      <c r="E13" s="47"/>
      <c r="F13" s="50">
        <v>0.10416666666666667</v>
      </c>
      <c r="G13" s="50">
        <v>0.13194444444444445</v>
      </c>
      <c r="H13" s="47">
        <f t="shared" si="0"/>
        <v>0.66666666666666663</v>
      </c>
      <c r="I13" s="51">
        <v>1</v>
      </c>
      <c r="J13" s="67" t="s">
        <v>476</v>
      </c>
    </row>
    <row r="14" spans="1:10" ht="30.75">
      <c r="A14" s="47">
        <f>ROW()</f>
        <v>14</v>
      </c>
      <c r="B14" s="48">
        <v>44599</v>
      </c>
      <c r="C14" s="47">
        <v>14.3</v>
      </c>
      <c r="D14" s="50"/>
      <c r="E14" s="47"/>
      <c r="F14" s="50">
        <v>0.13541666666666666</v>
      </c>
      <c r="G14" s="50">
        <v>0.16666666666666666</v>
      </c>
      <c r="H14" s="47">
        <f t="shared" si="0"/>
        <v>0.75</v>
      </c>
      <c r="I14" s="51">
        <v>1</v>
      </c>
      <c r="J14" s="67" t="s">
        <v>477</v>
      </c>
    </row>
    <row r="15" spans="1:10" ht="30.75">
      <c r="A15" s="47">
        <f>ROW()</f>
        <v>15</v>
      </c>
      <c r="B15" s="48">
        <v>44597</v>
      </c>
      <c r="C15" s="47">
        <v>22.1</v>
      </c>
      <c r="D15" s="50"/>
      <c r="E15" s="47"/>
      <c r="F15" s="50">
        <v>0.79166666666666663</v>
      </c>
      <c r="G15" s="50">
        <v>0.80902777777777779</v>
      </c>
      <c r="H15" s="47">
        <f t="shared" si="0"/>
        <v>0.41666666666666785</v>
      </c>
      <c r="I15" s="51">
        <v>1</v>
      </c>
      <c r="J15" s="67" t="s">
        <v>478</v>
      </c>
    </row>
    <row r="16" spans="1:10" ht="30.75">
      <c r="A16" s="47">
        <f>ROW()</f>
        <v>16</v>
      </c>
      <c r="B16" s="48">
        <v>44599</v>
      </c>
      <c r="C16" s="47">
        <v>22.2</v>
      </c>
      <c r="D16" s="50"/>
      <c r="E16" s="47"/>
      <c r="F16" s="50">
        <v>0.8125</v>
      </c>
      <c r="G16" s="50">
        <v>0.83680555555555547</v>
      </c>
      <c r="H16" s="47">
        <f t="shared" si="0"/>
        <v>0.58333333333333126</v>
      </c>
      <c r="I16" s="51">
        <v>1</v>
      </c>
      <c r="J16" s="68" t="s">
        <v>479</v>
      </c>
    </row>
    <row r="17" spans="1:10">
      <c r="A17" s="47">
        <f>ROW()</f>
        <v>17</v>
      </c>
      <c r="B17" s="48">
        <v>44601</v>
      </c>
      <c r="C17" s="47">
        <v>22.3</v>
      </c>
      <c r="D17" s="50"/>
      <c r="E17" s="47"/>
      <c r="F17" s="50">
        <v>0.84027777777777779</v>
      </c>
      <c r="G17" s="50">
        <v>0.86249999999999993</v>
      </c>
      <c r="H17" s="47">
        <f>(G17-F17)*24</f>
        <v>0.53333333333333144</v>
      </c>
      <c r="I17" s="51">
        <v>1</v>
      </c>
      <c r="J17" s="55" t="s">
        <v>480</v>
      </c>
    </row>
    <row r="18" spans="1:10">
      <c r="A18" s="47">
        <f>ROW()</f>
        <v>18</v>
      </c>
      <c r="B18" s="48">
        <v>44588</v>
      </c>
      <c r="C18" s="47">
        <v>24.1</v>
      </c>
      <c r="D18" s="50"/>
      <c r="E18" s="47"/>
      <c r="F18" s="50">
        <v>4.1666666666666664E-2</v>
      </c>
      <c r="G18" s="50">
        <v>5.5555555555555552E-2</v>
      </c>
      <c r="H18" s="47">
        <f>(G18-F18)*24</f>
        <v>0.33333333333333331</v>
      </c>
      <c r="I18" s="51">
        <v>1</v>
      </c>
      <c r="J18" s="55" t="s">
        <v>481</v>
      </c>
    </row>
    <row r="19" spans="1:10" ht="30.75">
      <c r="A19" s="47">
        <f>ROW()</f>
        <v>19</v>
      </c>
      <c r="B19" s="48">
        <v>44588</v>
      </c>
      <c r="C19" s="47">
        <v>24.2</v>
      </c>
      <c r="D19" s="50"/>
      <c r="E19" s="47"/>
      <c r="F19" s="50">
        <v>5.9027777777777783E-2</v>
      </c>
      <c r="G19" s="50">
        <v>7.2916666666666671E-2</v>
      </c>
      <c r="H19" s="47">
        <f>(G19-F19)*24</f>
        <v>0.33333333333333331</v>
      </c>
      <c r="I19" s="51">
        <v>1</v>
      </c>
      <c r="J19" s="68" t="s">
        <v>482</v>
      </c>
    </row>
    <row r="20" spans="1:10">
      <c r="A20" s="47">
        <f>ROW()</f>
        <v>20</v>
      </c>
      <c r="B20" s="48">
        <v>44589</v>
      </c>
      <c r="C20" s="47">
        <v>24.3</v>
      </c>
      <c r="D20" s="50"/>
      <c r="E20" s="47"/>
      <c r="F20" s="50">
        <v>8.3333333333333329E-2</v>
      </c>
      <c r="G20" s="50">
        <v>9.7222222222222224E-2</v>
      </c>
      <c r="H20" s="47">
        <f>(G20-F20)*24</f>
        <v>0.33333333333333348</v>
      </c>
      <c r="I20" s="51">
        <v>1</v>
      </c>
      <c r="J20" s="55" t="s">
        <v>483</v>
      </c>
    </row>
    <row r="21" spans="1:10">
      <c r="A21" s="47">
        <f>ROW()</f>
        <v>21</v>
      </c>
      <c r="B21" s="48">
        <v>44598</v>
      </c>
      <c r="C21" s="47">
        <v>46.1</v>
      </c>
      <c r="D21" s="50"/>
      <c r="E21" s="47"/>
      <c r="F21" s="50">
        <v>0.83333333333333337</v>
      </c>
      <c r="G21" s="50">
        <v>0.86111111111111116</v>
      </c>
      <c r="H21" s="47">
        <f t="shared" ref="H21:H31" si="1">(G21-F21)*24</f>
        <v>0.66666666666666696</v>
      </c>
      <c r="I21" s="51">
        <v>1</v>
      </c>
      <c r="J21" s="55" t="s">
        <v>484</v>
      </c>
    </row>
    <row r="22" spans="1:10">
      <c r="A22" s="47">
        <f>ROW()</f>
        <v>22</v>
      </c>
      <c r="B22" s="48">
        <v>44600</v>
      </c>
      <c r="C22" s="47">
        <v>46.2</v>
      </c>
      <c r="D22" s="50"/>
      <c r="E22" s="47"/>
      <c r="F22" s="50">
        <v>0.86458333333333337</v>
      </c>
      <c r="G22" s="50">
        <v>0.89583333333333337</v>
      </c>
      <c r="H22" s="47">
        <f t="shared" si="1"/>
        <v>0.75</v>
      </c>
      <c r="I22" s="51">
        <v>1</v>
      </c>
      <c r="J22" s="55" t="s">
        <v>485</v>
      </c>
    </row>
    <row r="23" spans="1:10">
      <c r="A23" s="47">
        <f>ROW()</f>
        <v>23</v>
      </c>
      <c r="B23" s="48">
        <v>44601</v>
      </c>
      <c r="C23" s="47">
        <v>46.3</v>
      </c>
      <c r="D23" s="50"/>
      <c r="E23" s="47"/>
      <c r="F23" s="50">
        <v>0.90625</v>
      </c>
      <c r="G23" s="50">
        <v>0.9375</v>
      </c>
      <c r="H23" s="47">
        <f t="shared" si="1"/>
        <v>0.75</v>
      </c>
      <c r="I23" s="51">
        <v>1</v>
      </c>
      <c r="J23" s="55" t="s">
        <v>486</v>
      </c>
    </row>
    <row r="24" spans="1:10">
      <c r="A24" s="47">
        <f>ROW()</f>
        <v>24</v>
      </c>
      <c r="B24" s="48">
        <v>44597</v>
      </c>
      <c r="C24" s="47">
        <v>53.1</v>
      </c>
      <c r="D24" s="50"/>
      <c r="E24" s="47"/>
      <c r="F24" s="50">
        <v>0.25</v>
      </c>
      <c r="G24" s="50">
        <v>0.2638888888888889</v>
      </c>
      <c r="H24" s="47">
        <f t="shared" si="1"/>
        <v>0.33333333333333348</v>
      </c>
      <c r="I24" s="51">
        <v>1</v>
      </c>
      <c r="J24" t="s">
        <v>355</v>
      </c>
    </row>
    <row r="25" spans="1:10">
      <c r="A25" s="47">
        <f>ROW()</f>
        <v>25</v>
      </c>
      <c r="B25" s="48">
        <v>44598</v>
      </c>
      <c r="C25" s="47">
        <v>53.2</v>
      </c>
      <c r="D25" s="50"/>
      <c r="E25" s="47"/>
      <c r="F25" s="50">
        <v>0.2638888888888889</v>
      </c>
      <c r="G25" s="50">
        <v>0.27777777777777779</v>
      </c>
      <c r="H25" s="47">
        <f t="shared" si="1"/>
        <v>0.33333333333333348</v>
      </c>
      <c r="I25" s="51">
        <v>1</v>
      </c>
      <c r="J25" t="s">
        <v>356</v>
      </c>
    </row>
    <row r="26" spans="1:10">
      <c r="A26" s="47">
        <f>ROW()</f>
        <v>26</v>
      </c>
      <c r="B26" s="48">
        <v>44602</v>
      </c>
      <c r="C26" s="47">
        <v>53.3</v>
      </c>
      <c r="D26" s="50"/>
      <c r="E26" s="47"/>
      <c r="F26" s="50">
        <v>0.28125</v>
      </c>
      <c r="G26" s="50">
        <v>0.30208333333333331</v>
      </c>
      <c r="H26" s="47">
        <f t="shared" si="1"/>
        <v>0.49999999999999956</v>
      </c>
      <c r="I26" s="51">
        <v>1</v>
      </c>
      <c r="J26" s="47" t="s">
        <v>487</v>
      </c>
    </row>
    <row r="27" spans="1:10">
      <c r="A27" s="47">
        <f>ROW()</f>
        <v>27</v>
      </c>
      <c r="B27" s="48">
        <v>44595</v>
      </c>
      <c r="C27" s="47">
        <v>59.1</v>
      </c>
      <c r="D27" s="50"/>
      <c r="E27" s="47"/>
      <c r="F27" s="50">
        <v>0.125</v>
      </c>
      <c r="G27" s="50">
        <v>0.16666666666666666</v>
      </c>
      <c r="H27" s="47">
        <f t="shared" si="1"/>
        <v>0.99999999999999978</v>
      </c>
      <c r="I27" s="51">
        <v>1</v>
      </c>
      <c r="J27" t="s">
        <v>376</v>
      </c>
    </row>
    <row r="28" spans="1:10">
      <c r="A28" s="47">
        <f>ROW()</f>
        <v>28</v>
      </c>
      <c r="B28" s="48">
        <v>44596</v>
      </c>
      <c r="C28" s="47">
        <v>59.2</v>
      </c>
      <c r="D28" s="50"/>
      <c r="E28" s="47"/>
      <c r="F28" s="50">
        <v>0.22916666666666666</v>
      </c>
      <c r="G28" s="50">
        <v>0.30555555555555552</v>
      </c>
      <c r="H28" s="47">
        <f t="shared" si="1"/>
        <v>1.8333333333333328</v>
      </c>
      <c r="I28" s="51">
        <v>1</v>
      </c>
      <c r="J28" t="s">
        <v>377</v>
      </c>
    </row>
    <row r="29" spans="1:10" ht="30.75">
      <c r="A29" s="47">
        <f>ROW()</f>
        <v>29</v>
      </c>
      <c r="B29" s="48">
        <v>44597</v>
      </c>
      <c r="C29" s="47">
        <v>59.3</v>
      </c>
      <c r="D29" s="50"/>
      <c r="E29" s="47"/>
      <c r="F29" s="50">
        <v>0.83333333333333337</v>
      </c>
      <c r="G29" s="50">
        <v>0.86805555555555547</v>
      </c>
      <c r="H29" s="47">
        <f t="shared" si="1"/>
        <v>0.83333333333333037</v>
      </c>
      <c r="I29" s="51">
        <v>1</v>
      </c>
      <c r="J29" s="2" t="s">
        <v>378</v>
      </c>
    </row>
    <row r="30" spans="1:10">
      <c r="A30" s="47">
        <f>ROW()</f>
        <v>30</v>
      </c>
      <c r="B30" s="48">
        <v>44599</v>
      </c>
      <c r="C30" s="47">
        <v>65.099999999999994</v>
      </c>
      <c r="D30" s="50"/>
      <c r="E30" s="47"/>
      <c r="F30" s="50">
        <v>0.11458333333333333</v>
      </c>
      <c r="G30" s="50">
        <v>0.1423611111111111</v>
      </c>
      <c r="H30" s="47">
        <f t="shared" si="1"/>
        <v>0.66666666666666663</v>
      </c>
      <c r="I30" s="51">
        <v>1</v>
      </c>
      <c r="J30" t="s">
        <v>382</v>
      </c>
    </row>
    <row r="31" spans="1:10">
      <c r="A31" s="47">
        <f>ROW()</f>
        <v>31</v>
      </c>
      <c r="B31" s="48">
        <v>44601</v>
      </c>
      <c r="C31" s="47">
        <v>65.2</v>
      </c>
      <c r="D31" s="47"/>
      <c r="E31" s="47"/>
      <c r="F31" s="50">
        <v>0.1875</v>
      </c>
      <c r="G31" s="50">
        <v>0.20833333333333334</v>
      </c>
      <c r="H31" s="47">
        <f t="shared" si="1"/>
        <v>0.50000000000000022</v>
      </c>
      <c r="I31" s="51">
        <v>1</v>
      </c>
      <c r="J31" t="s">
        <v>383</v>
      </c>
    </row>
    <row r="32" spans="1:10">
      <c r="A32" s="47">
        <f>ROW()</f>
        <v>32</v>
      </c>
      <c r="B32" s="48">
        <v>44602</v>
      </c>
      <c r="C32" s="47">
        <v>65.3</v>
      </c>
      <c r="D32" s="50"/>
      <c r="E32" s="47"/>
      <c r="F32" s="50">
        <v>0.21875</v>
      </c>
      <c r="G32" s="50">
        <v>0.23611111111111113</v>
      </c>
      <c r="H32" s="47">
        <f>(G32-F32)*24</f>
        <v>0.41666666666666718</v>
      </c>
      <c r="I32" s="51">
        <v>1</v>
      </c>
      <c r="J32" t="s">
        <v>384</v>
      </c>
    </row>
    <row r="33" spans="1:10">
      <c r="A33" s="47">
        <f>ROW()</f>
        <v>33</v>
      </c>
      <c r="B33" s="48">
        <v>44598</v>
      </c>
      <c r="C33" s="47">
        <v>67.099999999999994</v>
      </c>
      <c r="D33" s="50"/>
      <c r="E33" s="47"/>
      <c r="F33" s="50">
        <v>0.23958333333333334</v>
      </c>
      <c r="G33" s="50">
        <v>0.25347222222222221</v>
      </c>
      <c r="H33" s="47">
        <f>(G33-F33)*24</f>
        <v>0.33333333333333282</v>
      </c>
      <c r="I33" s="51">
        <v>1</v>
      </c>
      <c r="J33" t="s">
        <v>382</v>
      </c>
    </row>
    <row r="34" spans="1:10">
      <c r="A34" s="47">
        <f>ROW()</f>
        <v>34</v>
      </c>
      <c r="B34" s="48">
        <v>44600</v>
      </c>
      <c r="C34" s="47">
        <v>67.2</v>
      </c>
      <c r="D34" s="50"/>
      <c r="E34" s="47"/>
      <c r="F34" s="50">
        <v>0.875</v>
      </c>
      <c r="G34" s="50">
        <v>0.89236111111111116</v>
      </c>
      <c r="H34" s="47">
        <f>(G34-F34)*24</f>
        <v>0.41666666666666785</v>
      </c>
      <c r="I34" s="51">
        <v>1</v>
      </c>
      <c r="J34" t="s">
        <v>383</v>
      </c>
    </row>
    <row r="35" spans="1:10">
      <c r="A35" s="47">
        <f>ROW()</f>
        <v>35</v>
      </c>
      <c r="B35" s="48">
        <v>44601</v>
      </c>
      <c r="C35" s="47">
        <v>67.3</v>
      </c>
      <c r="D35" s="47"/>
      <c r="E35" s="47"/>
      <c r="F35" s="50">
        <v>0.91666666666666663</v>
      </c>
      <c r="G35" s="50">
        <v>0.93472222222222223</v>
      </c>
      <c r="H35" s="47">
        <f t="shared" ref="H35:H43" si="2">(G35-F35)*24</f>
        <v>0.43333333333333446</v>
      </c>
      <c r="I35" s="51">
        <v>1</v>
      </c>
      <c r="J35" t="s">
        <v>384</v>
      </c>
    </row>
    <row r="36" spans="1:10">
      <c r="A36" s="47">
        <f>ROW()</f>
        <v>36</v>
      </c>
      <c r="B36" s="48">
        <v>44602</v>
      </c>
      <c r="C36" s="47">
        <v>74.099999999999994</v>
      </c>
      <c r="D36" s="47"/>
      <c r="E36" s="47"/>
      <c r="F36" s="50">
        <v>0.9375</v>
      </c>
      <c r="G36" s="50">
        <v>0.95486111111111116</v>
      </c>
      <c r="H36" s="47">
        <f t="shared" si="2"/>
        <v>0.41666666666666785</v>
      </c>
      <c r="I36" s="51">
        <v>1</v>
      </c>
      <c r="J36" t="s">
        <v>407</v>
      </c>
    </row>
    <row r="37" spans="1:10">
      <c r="A37" s="47">
        <f>ROW()</f>
        <v>37</v>
      </c>
      <c r="B37" s="48">
        <v>44603</v>
      </c>
      <c r="C37" s="47">
        <v>74.2</v>
      </c>
      <c r="D37" s="47"/>
      <c r="E37" s="47"/>
      <c r="F37" s="50">
        <v>0.97916666666666663</v>
      </c>
      <c r="G37" s="50">
        <v>0.98958333333333337</v>
      </c>
      <c r="H37" s="47">
        <f t="shared" si="2"/>
        <v>0.25000000000000178</v>
      </c>
      <c r="I37" s="51">
        <v>1</v>
      </c>
      <c r="J37" t="s">
        <v>408</v>
      </c>
    </row>
    <row r="38" spans="1:10">
      <c r="A38" s="47">
        <f>ROW()</f>
        <v>38</v>
      </c>
      <c r="B38" s="48">
        <v>44601</v>
      </c>
      <c r="C38" s="47">
        <v>74.3</v>
      </c>
      <c r="D38" s="47"/>
      <c r="E38" s="47"/>
      <c r="F38" s="50">
        <v>0.5</v>
      </c>
      <c r="G38" s="50">
        <v>0.52430555555555558</v>
      </c>
      <c r="H38" s="47">
        <f t="shared" si="2"/>
        <v>0.58333333333333393</v>
      </c>
      <c r="I38" s="51">
        <v>1</v>
      </c>
      <c r="J38" t="s">
        <v>407</v>
      </c>
    </row>
    <row r="39" spans="1:10">
      <c r="A39" s="47">
        <f>ROW()</f>
        <v>39</v>
      </c>
      <c r="B39" s="48">
        <v>44605</v>
      </c>
      <c r="C39" s="47">
        <v>77.099999999999994</v>
      </c>
      <c r="D39" s="47"/>
      <c r="E39" s="47"/>
      <c r="F39" s="50">
        <v>0.875</v>
      </c>
      <c r="G39" s="50">
        <v>0.91666666666666663</v>
      </c>
      <c r="H39" s="47">
        <f t="shared" si="2"/>
        <v>0.99999999999999911</v>
      </c>
      <c r="I39" s="51">
        <v>1</v>
      </c>
      <c r="J39" t="s">
        <v>416</v>
      </c>
    </row>
    <row r="40" spans="1:10">
      <c r="A40" s="47">
        <f>ROW()</f>
        <v>40</v>
      </c>
      <c r="B40" s="48">
        <v>44607</v>
      </c>
      <c r="C40" s="47">
        <v>77.2</v>
      </c>
      <c r="D40" s="47"/>
      <c r="E40" s="47"/>
      <c r="F40" s="50">
        <v>0.58333333333333337</v>
      </c>
      <c r="G40" s="50">
        <v>0.70833333333333337</v>
      </c>
      <c r="H40" s="47">
        <f t="shared" si="2"/>
        <v>3</v>
      </c>
      <c r="I40" s="51">
        <v>1</v>
      </c>
      <c r="J40" t="s">
        <v>417</v>
      </c>
    </row>
    <row r="41" spans="1:10">
      <c r="A41" s="47">
        <f>ROW()</f>
        <v>41</v>
      </c>
      <c r="B41" s="48">
        <v>44609</v>
      </c>
      <c r="C41">
        <v>77.3</v>
      </c>
      <c r="F41" s="50">
        <v>0.79166666666666663</v>
      </c>
      <c r="G41" s="50">
        <v>0.83333333333333337</v>
      </c>
      <c r="H41" s="47">
        <f t="shared" si="2"/>
        <v>1.0000000000000018</v>
      </c>
      <c r="I41" s="51">
        <v>1</v>
      </c>
      <c r="J41" t="s">
        <v>418</v>
      </c>
    </row>
    <row r="42" spans="1:10">
      <c r="A42" s="47"/>
      <c r="B42" s="21"/>
      <c r="F42" s="47"/>
      <c r="G42" s="47"/>
      <c r="H42" s="47"/>
      <c r="I42" s="51"/>
    </row>
    <row r="43" spans="1:10">
      <c r="A43" s="47"/>
      <c r="B43" s="21"/>
      <c r="F43" s="47"/>
      <c r="G43" s="47"/>
      <c r="H43" s="47"/>
      <c r="I43" s="51"/>
    </row>
    <row r="44" spans="1:10">
      <c r="I44" s="51"/>
    </row>
    <row r="45" spans="1:10">
      <c r="A45" t="s">
        <v>495</v>
      </c>
      <c r="I45" s="51"/>
    </row>
    <row r="46" spans="1:10">
      <c r="I46" s="51"/>
    </row>
    <row r="47" spans="1:10">
      <c r="I47" s="51"/>
    </row>
    <row r="48" spans="1:10">
      <c r="I48" s="51"/>
    </row>
    <row r="49" spans="9:9">
      <c r="I49" s="51"/>
    </row>
  </sheetData>
  <pageMargins left="0.7" right="0.7" top="0.75" bottom="0.75" header="0.3" footer="0.3"/>
  <pageSetup orientation="portrait"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17FBA-D743-4962-A542-FC8A7132FBCF}">
  <dimension ref="A1:J46"/>
  <sheetViews>
    <sheetView topLeftCell="A26" workbookViewId="0">
      <selection activeCell="M15" sqref="M15"/>
    </sheetView>
  </sheetViews>
  <sheetFormatPr defaultColWidth="8.85546875" defaultRowHeight="15"/>
  <cols>
    <col min="2" max="2" width="12.7109375" customWidth="1"/>
    <col min="3" max="3" width="9.140625"/>
    <col min="4" max="4" width="11" hidden="1" customWidth="1"/>
    <col min="5" max="5" width="10.7109375" hidden="1" customWidth="1"/>
    <col min="6" max="6" width="10.7109375" customWidth="1"/>
    <col min="7" max="8" width="11.42578125" customWidth="1"/>
    <col min="9" max="9" width="12.85546875" customWidth="1"/>
    <col min="10" max="10" width="57.140625" customWidth="1"/>
  </cols>
  <sheetData>
    <row r="1" spans="1:10">
      <c r="A1" t="s">
        <v>499</v>
      </c>
    </row>
    <row r="3" spans="1:10">
      <c r="D3" s="12" t="s">
        <v>490</v>
      </c>
      <c r="E3" s="12" t="s">
        <v>491</v>
      </c>
      <c r="F3" s="12" t="s">
        <v>492</v>
      </c>
      <c r="G3" s="12"/>
      <c r="H3" s="12" t="s">
        <v>491</v>
      </c>
    </row>
    <row r="4" spans="1:10">
      <c r="A4" s="56" t="s">
        <v>493</v>
      </c>
      <c r="B4" s="56" t="s">
        <v>7</v>
      </c>
      <c r="C4" s="56" t="s">
        <v>494</v>
      </c>
      <c r="D4" s="57" t="s">
        <v>436</v>
      </c>
      <c r="E4" s="57" t="s">
        <v>428</v>
      </c>
      <c r="F4" s="57" t="s">
        <v>436</v>
      </c>
      <c r="G4" s="57" t="s">
        <v>437</v>
      </c>
      <c r="H4" s="57" t="s">
        <v>428</v>
      </c>
      <c r="I4" s="57" t="s">
        <v>438</v>
      </c>
      <c r="J4" s="58" t="s">
        <v>8</v>
      </c>
    </row>
    <row r="5" spans="1:10">
      <c r="A5" s="47">
        <f>ROW()</f>
        <v>5</v>
      </c>
      <c r="B5" s="48">
        <v>44581</v>
      </c>
      <c r="C5" s="47">
        <v>17.2</v>
      </c>
      <c r="D5" s="50">
        <v>0.54166666666666663</v>
      </c>
      <c r="E5" s="47">
        <v>0.5</v>
      </c>
      <c r="F5" s="50">
        <v>0.60416666666666663</v>
      </c>
      <c r="G5" s="50">
        <v>0.65625</v>
      </c>
      <c r="H5" s="47">
        <f>(G5-F5)*24</f>
        <v>1.2500000000000009</v>
      </c>
      <c r="I5" s="51">
        <v>1</v>
      </c>
      <c r="J5" s="47"/>
    </row>
    <row r="6" spans="1:10">
      <c r="A6" s="47">
        <f>ROW()</f>
        <v>6</v>
      </c>
      <c r="B6" s="48">
        <v>44582</v>
      </c>
      <c r="C6" s="47">
        <v>17.100000000000001</v>
      </c>
      <c r="D6" s="50">
        <v>0.5625</v>
      </c>
      <c r="E6" s="47">
        <v>0.5</v>
      </c>
      <c r="F6" s="50">
        <v>0.60416666666666663</v>
      </c>
      <c r="G6" s="50">
        <v>0.65625</v>
      </c>
      <c r="H6" s="47">
        <f>(G6-F6)*24</f>
        <v>1.2500000000000009</v>
      </c>
      <c r="I6" s="51">
        <v>1</v>
      </c>
      <c r="J6" s="47"/>
    </row>
    <row r="7" spans="1:10">
      <c r="A7" s="47">
        <f>ROW()</f>
        <v>7</v>
      </c>
      <c r="B7" s="48">
        <v>44583</v>
      </c>
      <c r="C7" s="47">
        <v>17.3</v>
      </c>
      <c r="D7" s="50">
        <v>0.5625</v>
      </c>
      <c r="E7" s="47">
        <v>2</v>
      </c>
      <c r="F7" s="50">
        <v>0.79166666666666663</v>
      </c>
      <c r="G7" s="50">
        <v>0.83333333333333337</v>
      </c>
      <c r="H7" s="47">
        <f>(G7-F7)*24</f>
        <v>1.0000000000000018</v>
      </c>
      <c r="I7" s="51">
        <v>1</v>
      </c>
      <c r="J7" s="47"/>
    </row>
    <row r="8" spans="1:10">
      <c r="A8" s="47">
        <f>ROW()</f>
        <v>8</v>
      </c>
      <c r="B8" s="48">
        <v>44588</v>
      </c>
      <c r="C8" s="47">
        <v>25.2</v>
      </c>
      <c r="D8" s="50">
        <v>0.51041666666666663</v>
      </c>
      <c r="E8" s="47">
        <v>0.5</v>
      </c>
      <c r="F8" s="50">
        <v>0.625</v>
      </c>
      <c r="G8" s="50">
        <v>0.66666666666666663</v>
      </c>
      <c r="H8" s="47">
        <f>(G8-F8)*24</f>
        <v>0.99999999999999911</v>
      </c>
      <c r="I8" s="51">
        <v>1</v>
      </c>
      <c r="J8" s="47"/>
    </row>
    <row r="9" spans="1:10">
      <c r="A9" s="47">
        <f>ROW()</f>
        <v>9</v>
      </c>
      <c r="B9" s="48">
        <v>44589</v>
      </c>
      <c r="C9" s="47">
        <v>25.1</v>
      </c>
      <c r="D9" s="50">
        <v>0.54166666666666663</v>
      </c>
      <c r="E9" s="47">
        <v>0.5</v>
      </c>
      <c r="F9" s="50">
        <v>0.70833333333333337</v>
      </c>
      <c r="G9" s="50">
        <v>0.97916666666666663</v>
      </c>
      <c r="H9" s="47">
        <f>(G9-F9)*24</f>
        <v>6.4999999999999982</v>
      </c>
      <c r="I9" s="51">
        <v>1</v>
      </c>
      <c r="J9" s="47"/>
    </row>
    <row r="10" spans="1:10">
      <c r="A10" s="47">
        <f>ROW()</f>
        <v>10</v>
      </c>
      <c r="B10" s="48">
        <v>44589</v>
      </c>
      <c r="C10" s="47">
        <v>25.3</v>
      </c>
      <c r="D10" s="50">
        <v>0.5625</v>
      </c>
      <c r="E10" s="47">
        <v>0.5</v>
      </c>
      <c r="F10" s="50">
        <v>0.875</v>
      </c>
      <c r="G10" s="50">
        <v>0.97916666666666663</v>
      </c>
      <c r="H10" s="47">
        <f>(G10-F10)*24</f>
        <v>2.4999999999999991</v>
      </c>
      <c r="I10" s="51">
        <v>1</v>
      </c>
      <c r="J10" s="47"/>
    </row>
    <row r="11" spans="1:10">
      <c r="A11" s="47">
        <f>ROW()</f>
        <v>11</v>
      </c>
      <c r="B11" s="48">
        <v>44596</v>
      </c>
      <c r="C11" s="47">
        <v>43.2</v>
      </c>
      <c r="D11" s="50"/>
      <c r="E11" s="47"/>
      <c r="F11" s="50">
        <v>0.60416666666666663</v>
      </c>
      <c r="G11" s="50">
        <v>0.65625</v>
      </c>
      <c r="H11" s="47">
        <f t="shared" ref="H9:H16" si="0">(G11-F11)*24</f>
        <v>1.2500000000000009</v>
      </c>
      <c r="I11" s="51">
        <v>1</v>
      </c>
      <c r="J11" s="47"/>
    </row>
    <row r="12" spans="1:10">
      <c r="A12" s="47">
        <f>ROW()</f>
        <v>12</v>
      </c>
      <c r="B12" s="48">
        <v>44596</v>
      </c>
      <c r="C12" s="47">
        <v>43.1</v>
      </c>
      <c r="D12" s="50"/>
      <c r="E12" s="47"/>
      <c r="F12" s="50">
        <v>0.60416666666666663</v>
      </c>
      <c r="G12" s="50">
        <v>0.65625</v>
      </c>
      <c r="H12" s="47">
        <f t="shared" si="0"/>
        <v>1.2500000000000009</v>
      </c>
      <c r="I12" s="51">
        <v>1</v>
      </c>
      <c r="J12" s="47"/>
    </row>
    <row r="13" spans="1:10">
      <c r="A13" s="47">
        <f>ROW()</f>
        <v>13</v>
      </c>
      <c r="B13" s="48">
        <v>44596</v>
      </c>
      <c r="C13" s="47">
        <v>43.3</v>
      </c>
      <c r="D13" s="50"/>
      <c r="E13" s="47"/>
      <c r="F13" s="50">
        <v>0.60416666666666663</v>
      </c>
      <c r="G13" s="50">
        <v>0.65625</v>
      </c>
      <c r="H13" s="47">
        <f t="shared" si="0"/>
        <v>1.2500000000000009</v>
      </c>
      <c r="I13" s="51">
        <v>1</v>
      </c>
      <c r="J13" s="47"/>
    </row>
    <row r="14" spans="1:10">
      <c r="A14" s="47">
        <f>ROW()</f>
        <v>14</v>
      </c>
      <c r="B14" s="48">
        <v>44597</v>
      </c>
      <c r="C14" s="47">
        <v>71.099999999999994</v>
      </c>
      <c r="D14" s="50"/>
      <c r="E14" s="47"/>
      <c r="F14" s="50">
        <v>0.66666666666666663</v>
      </c>
      <c r="G14" s="50">
        <v>0.75</v>
      </c>
      <c r="H14" s="47">
        <f t="shared" si="0"/>
        <v>2.0000000000000009</v>
      </c>
      <c r="I14" s="51">
        <v>1</v>
      </c>
      <c r="J14" s="47"/>
    </row>
    <row r="15" spans="1:10">
      <c r="A15" s="47">
        <f>ROW()</f>
        <v>15</v>
      </c>
      <c r="B15" s="48">
        <v>44600</v>
      </c>
      <c r="C15" s="47">
        <v>71.2</v>
      </c>
      <c r="D15" s="50"/>
      <c r="E15" s="47"/>
      <c r="F15" s="50">
        <v>0.54166666666666663</v>
      </c>
      <c r="G15" s="50">
        <v>0.64583333333333337</v>
      </c>
      <c r="H15" s="47">
        <f t="shared" si="0"/>
        <v>2.5000000000000018</v>
      </c>
      <c r="I15" s="51">
        <v>1</v>
      </c>
      <c r="J15" s="47"/>
    </row>
    <row r="16" spans="1:10">
      <c r="A16" s="47">
        <f>ROW()</f>
        <v>16</v>
      </c>
      <c r="B16" s="48">
        <v>44601</v>
      </c>
      <c r="C16" s="47">
        <v>71.2</v>
      </c>
      <c r="D16" s="50"/>
      <c r="E16" s="47"/>
      <c r="F16" s="50">
        <v>0.54166666666666663</v>
      </c>
      <c r="G16" s="50">
        <v>0.64583333333333337</v>
      </c>
      <c r="H16" s="47">
        <f t="shared" si="0"/>
        <v>2.5000000000000018</v>
      </c>
      <c r="I16" s="51">
        <v>1</v>
      </c>
      <c r="J16" s="55"/>
    </row>
    <row r="17" spans="1:10">
      <c r="A17" s="47">
        <f>ROW()</f>
        <v>17</v>
      </c>
      <c r="B17" s="48">
        <v>44602</v>
      </c>
      <c r="C17" s="47">
        <v>71.3</v>
      </c>
      <c r="D17" s="50"/>
      <c r="E17" s="47"/>
      <c r="F17" s="50">
        <v>0.54166666666666663</v>
      </c>
      <c r="G17" s="50">
        <v>0.65625</v>
      </c>
      <c r="H17" s="47">
        <f>(G17-F17)*24</f>
        <v>2.7500000000000009</v>
      </c>
      <c r="I17" s="51">
        <v>1</v>
      </c>
      <c r="J17" s="55"/>
    </row>
    <row r="18" spans="1:10">
      <c r="A18" s="47">
        <f>ROW()</f>
        <v>18</v>
      </c>
      <c r="B18" s="48">
        <v>44602</v>
      </c>
      <c r="C18" s="47">
        <v>71.3</v>
      </c>
      <c r="D18" s="50"/>
      <c r="E18" s="47"/>
      <c r="F18" s="50">
        <v>0.75</v>
      </c>
      <c r="G18" s="50">
        <v>0.87847222222222221</v>
      </c>
      <c r="H18" s="47">
        <f>(G18-F18)*24</f>
        <v>3.083333333333333</v>
      </c>
      <c r="I18" s="51">
        <v>1</v>
      </c>
      <c r="J18" s="55"/>
    </row>
    <row r="19" spans="1:10">
      <c r="A19" s="47">
        <f>ROW()</f>
        <v>19</v>
      </c>
      <c r="B19" s="48">
        <v>44603</v>
      </c>
      <c r="C19" s="47">
        <v>5.0999999999999996</v>
      </c>
      <c r="D19" s="50"/>
      <c r="E19" s="47"/>
      <c r="F19" s="50">
        <v>0.66666666666666663</v>
      </c>
      <c r="G19" s="50">
        <v>0.6875</v>
      </c>
      <c r="H19" s="47">
        <f>(G19-F19)*24</f>
        <v>0.50000000000000089</v>
      </c>
      <c r="I19" s="51">
        <v>1</v>
      </c>
      <c r="J19" s="55"/>
    </row>
    <row r="20" spans="1:10">
      <c r="A20" s="47">
        <f>ROW()</f>
        <v>20</v>
      </c>
      <c r="B20" s="48">
        <v>44603</v>
      </c>
      <c r="C20" s="47">
        <v>5.2</v>
      </c>
      <c r="D20" s="50"/>
      <c r="E20" s="47"/>
      <c r="F20" s="50">
        <v>0.6875</v>
      </c>
      <c r="G20" s="50">
        <v>0.70833333333333337</v>
      </c>
      <c r="H20" s="47">
        <f>(G20-F20)*24</f>
        <v>0.50000000000000089</v>
      </c>
      <c r="I20" s="51">
        <v>1</v>
      </c>
      <c r="J20" s="55"/>
    </row>
    <row r="21" spans="1:10">
      <c r="A21" s="47">
        <f>ROW()</f>
        <v>21</v>
      </c>
      <c r="B21" s="48">
        <v>44603</v>
      </c>
      <c r="C21" s="47">
        <v>5.3</v>
      </c>
      <c r="D21" s="50"/>
      <c r="E21" s="47"/>
      <c r="F21" s="50">
        <v>0.70833333333333337</v>
      </c>
      <c r="G21" s="50">
        <v>0.75</v>
      </c>
      <c r="H21" s="47">
        <f>(G21-F21)*24</f>
        <v>0.99999999999999911</v>
      </c>
      <c r="I21" s="51">
        <v>1</v>
      </c>
      <c r="J21" s="55"/>
    </row>
    <row r="22" spans="1:10">
      <c r="A22" s="47">
        <f>ROW()</f>
        <v>22</v>
      </c>
      <c r="B22" s="48">
        <v>44603</v>
      </c>
      <c r="C22" s="47">
        <v>35.1</v>
      </c>
      <c r="D22" s="47"/>
      <c r="E22" s="47"/>
      <c r="F22" s="50">
        <v>0.75</v>
      </c>
      <c r="G22" s="50">
        <v>0.97916666666666663</v>
      </c>
      <c r="H22" s="47">
        <f>(G22-F22)*24</f>
        <v>5.4999999999999991</v>
      </c>
      <c r="I22" s="51">
        <v>1</v>
      </c>
      <c r="J22" s="47"/>
    </row>
    <row r="23" spans="1:10">
      <c r="A23" s="47">
        <f>ROW()</f>
        <v>23</v>
      </c>
      <c r="B23" s="48">
        <v>44603</v>
      </c>
      <c r="C23" s="47">
        <v>35.200000000000003</v>
      </c>
      <c r="D23" s="50"/>
      <c r="E23" s="47"/>
      <c r="F23" s="50">
        <v>0.75</v>
      </c>
      <c r="G23" s="50">
        <v>0.97916666666666663</v>
      </c>
      <c r="H23" s="47">
        <f t="shared" ref="H23:H32" si="1">(G23-F23)*24</f>
        <v>5.4999999999999991</v>
      </c>
      <c r="I23" s="51">
        <v>1</v>
      </c>
      <c r="J23" s="55"/>
    </row>
    <row r="24" spans="1:10">
      <c r="A24" s="47">
        <f>ROW()</f>
        <v>24</v>
      </c>
      <c r="B24" s="48">
        <v>44603</v>
      </c>
      <c r="C24" s="47">
        <v>76.099999999999994</v>
      </c>
      <c r="D24" s="50"/>
      <c r="E24" s="47"/>
      <c r="F24" s="50">
        <v>0.66666666666666663</v>
      </c>
      <c r="G24" s="50">
        <v>0.97916666666666663</v>
      </c>
      <c r="H24" s="47">
        <f t="shared" si="1"/>
        <v>7.5</v>
      </c>
      <c r="I24" s="51">
        <v>1</v>
      </c>
      <c r="J24" s="55"/>
    </row>
    <row r="25" spans="1:10">
      <c r="A25" s="47">
        <f>ROW()</f>
        <v>25</v>
      </c>
      <c r="B25" s="48">
        <v>44603</v>
      </c>
      <c r="C25" s="47">
        <v>76.2</v>
      </c>
      <c r="D25" s="50"/>
      <c r="E25" s="47"/>
      <c r="F25" s="50">
        <v>0.75</v>
      </c>
      <c r="G25" s="50">
        <v>0.97916666666666663</v>
      </c>
      <c r="H25" s="47">
        <f t="shared" si="1"/>
        <v>5.4999999999999991</v>
      </c>
      <c r="I25" s="51">
        <v>1</v>
      </c>
      <c r="J25" s="55"/>
    </row>
    <row r="26" spans="1:10">
      <c r="A26" s="47">
        <f>ROW()</f>
        <v>26</v>
      </c>
      <c r="B26" s="48">
        <v>44603</v>
      </c>
      <c r="C26" s="47">
        <v>76.3</v>
      </c>
      <c r="D26" s="50"/>
      <c r="E26" s="47"/>
      <c r="F26" s="50">
        <v>0.75</v>
      </c>
      <c r="G26" s="50">
        <v>0.97916666666666663</v>
      </c>
      <c r="H26" s="47">
        <f t="shared" si="1"/>
        <v>5.4999999999999991</v>
      </c>
      <c r="I26" s="51">
        <v>1</v>
      </c>
      <c r="J26" s="47"/>
    </row>
    <row r="27" spans="1:10">
      <c r="A27" s="47">
        <f>ROW()</f>
        <v>27</v>
      </c>
      <c r="B27" s="48">
        <v>44609</v>
      </c>
      <c r="C27" s="47">
        <v>28.2</v>
      </c>
      <c r="D27" s="50"/>
      <c r="E27" s="47"/>
      <c r="F27" s="50">
        <v>0.5625</v>
      </c>
      <c r="G27" s="50">
        <v>0.58333333333333337</v>
      </c>
      <c r="H27" s="47">
        <f t="shared" si="1"/>
        <v>0.50000000000000089</v>
      </c>
      <c r="I27" s="51">
        <v>1</v>
      </c>
      <c r="J27" s="47"/>
    </row>
    <row r="28" spans="1:10">
      <c r="A28" s="47">
        <f>ROW()</f>
        <v>28</v>
      </c>
      <c r="B28" s="48">
        <v>44609</v>
      </c>
      <c r="C28" s="47">
        <v>28.1</v>
      </c>
      <c r="D28" s="50"/>
      <c r="E28" s="47"/>
      <c r="F28" s="50">
        <v>0.58333333333333337</v>
      </c>
      <c r="G28" s="50">
        <v>0.625</v>
      </c>
      <c r="H28" s="47">
        <f t="shared" si="1"/>
        <v>0.99999999999999911</v>
      </c>
      <c r="I28" s="51">
        <v>1</v>
      </c>
      <c r="J28" s="47"/>
    </row>
    <row r="29" spans="1:10">
      <c r="A29" s="47">
        <f>ROW()</f>
        <v>29</v>
      </c>
      <c r="B29" s="48">
        <v>44609</v>
      </c>
      <c r="C29" s="47">
        <v>28.3</v>
      </c>
      <c r="D29" s="50"/>
      <c r="E29" s="47"/>
      <c r="F29" s="50">
        <v>0.58333333333333337</v>
      </c>
      <c r="G29" s="50">
        <v>0.625</v>
      </c>
      <c r="H29" s="47">
        <f t="shared" si="1"/>
        <v>0.99999999999999911</v>
      </c>
      <c r="I29" s="51">
        <v>1</v>
      </c>
      <c r="J29" s="47"/>
    </row>
    <row r="30" spans="1:10">
      <c r="A30" s="47">
        <f>ROW()</f>
        <v>30</v>
      </c>
      <c r="B30" s="48">
        <v>44609</v>
      </c>
      <c r="C30" s="47">
        <v>80.099999999999994</v>
      </c>
      <c r="D30" s="50"/>
      <c r="E30" s="47"/>
      <c r="F30" s="50">
        <v>0.625</v>
      </c>
      <c r="G30" s="50">
        <v>0.66666666666666663</v>
      </c>
      <c r="H30" s="47">
        <f t="shared" si="1"/>
        <v>0.99999999999999911</v>
      </c>
      <c r="I30" s="51">
        <v>1</v>
      </c>
      <c r="J30" s="47"/>
    </row>
    <row r="31" spans="1:10">
      <c r="A31" s="47">
        <f>ROW()</f>
        <v>31</v>
      </c>
      <c r="B31" s="48">
        <v>44609</v>
      </c>
      <c r="C31" s="47">
        <v>80.2</v>
      </c>
      <c r="D31" s="50"/>
      <c r="E31" s="47"/>
      <c r="F31" s="50">
        <v>0.58333333333333337</v>
      </c>
      <c r="G31" s="50">
        <v>0.625</v>
      </c>
      <c r="H31" s="47">
        <f t="shared" si="1"/>
        <v>0.99999999999999911</v>
      </c>
      <c r="I31" s="51">
        <v>1</v>
      </c>
      <c r="J31" s="47"/>
    </row>
    <row r="32" spans="1:10">
      <c r="A32" s="47">
        <f>ROW()</f>
        <v>32</v>
      </c>
      <c r="B32" s="48">
        <v>44609</v>
      </c>
      <c r="C32" s="47">
        <v>80.3</v>
      </c>
      <c r="D32" s="50"/>
      <c r="E32" s="47"/>
      <c r="F32" s="50">
        <v>0.58333333333333337</v>
      </c>
      <c r="G32" s="50">
        <v>0.625</v>
      </c>
      <c r="H32" s="47">
        <f t="shared" si="1"/>
        <v>0.99999999999999911</v>
      </c>
      <c r="I32" s="51">
        <v>1</v>
      </c>
      <c r="J32" s="47"/>
    </row>
    <row r="33" spans="1:10">
      <c r="A33" s="47">
        <f>ROW()</f>
        <v>33</v>
      </c>
      <c r="B33" s="48">
        <v>44609</v>
      </c>
      <c r="C33" s="47">
        <v>78.2</v>
      </c>
      <c r="D33" s="47"/>
      <c r="E33" s="47"/>
      <c r="F33" s="50">
        <v>0.83333333333333337</v>
      </c>
      <c r="G33" s="50">
        <v>0.99930555555555556</v>
      </c>
      <c r="H33" s="47">
        <f>(G33-F33)*24</f>
        <v>3.9833333333333325</v>
      </c>
      <c r="I33" s="51">
        <v>1</v>
      </c>
      <c r="J33" s="47"/>
    </row>
    <row r="34" spans="1:10">
      <c r="A34" s="47">
        <f>ROW()</f>
        <v>34</v>
      </c>
      <c r="B34" s="48">
        <v>44610</v>
      </c>
      <c r="C34" s="47">
        <v>77.3</v>
      </c>
      <c r="D34" s="50"/>
      <c r="E34" s="47"/>
      <c r="F34" s="50">
        <v>0.4375</v>
      </c>
      <c r="G34" s="50">
        <v>0.48541666666666666</v>
      </c>
      <c r="H34" s="47">
        <f>(G34-F34)*24</f>
        <v>1.1499999999999999</v>
      </c>
      <c r="I34" s="51">
        <v>1</v>
      </c>
      <c r="J34" s="47"/>
    </row>
    <row r="35" spans="1:10">
      <c r="A35" s="47">
        <f>ROW()</f>
        <v>35</v>
      </c>
      <c r="B35" s="48">
        <v>44610</v>
      </c>
      <c r="C35" s="47">
        <v>28.3</v>
      </c>
      <c r="D35" s="50"/>
      <c r="E35" s="47"/>
      <c r="F35" s="50">
        <v>0.4375</v>
      </c>
      <c r="G35" s="50">
        <v>0.48541666666666666</v>
      </c>
      <c r="H35" s="47">
        <f>(G35-F35)*24</f>
        <v>1.1499999999999999</v>
      </c>
      <c r="I35" s="51">
        <v>1</v>
      </c>
      <c r="J35" s="47"/>
    </row>
    <row r="36" spans="1:10">
      <c r="A36" s="47">
        <f>ROW()</f>
        <v>36</v>
      </c>
      <c r="B36" s="48">
        <v>44610</v>
      </c>
      <c r="C36" s="47">
        <v>76.400000000000006</v>
      </c>
      <c r="D36" s="47"/>
      <c r="E36" s="47"/>
      <c r="F36" s="50">
        <v>0.5625</v>
      </c>
      <c r="G36" s="50">
        <v>0.66666666666666663</v>
      </c>
      <c r="H36" s="47">
        <f>(G36-F36)*24</f>
        <v>2.4999999999999991</v>
      </c>
      <c r="I36" s="51">
        <v>1</v>
      </c>
      <c r="J36" s="47"/>
    </row>
    <row r="37" spans="1:10">
      <c r="A37" s="47"/>
      <c r="B37" s="47"/>
      <c r="C37" s="47"/>
      <c r="D37" s="47"/>
      <c r="E37" s="47"/>
      <c r="F37" s="47"/>
      <c r="G37" s="47"/>
      <c r="H37" s="47"/>
      <c r="I37" s="47"/>
      <c r="J37" s="47"/>
    </row>
    <row r="38" spans="1:10">
      <c r="A38" s="47"/>
      <c r="B38" s="47"/>
      <c r="C38" s="47"/>
      <c r="D38" s="47"/>
      <c r="E38" s="47"/>
      <c r="F38" s="47"/>
      <c r="G38" s="47"/>
      <c r="H38" s="47"/>
      <c r="I38" s="47"/>
      <c r="J38" s="47"/>
    </row>
    <row r="39" spans="1:10">
      <c r="A39" s="47"/>
      <c r="B39" s="47"/>
      <c r="C39" s="47"/>
      <c r="D39" s="47"/>
      <c r="E39" s="47"/>
      <c r="F39" s="47"/>
      <c r="G39" s="47"/>
      <c r="H39" s="47"/>
      <c r="I39" s="47"/>
      <c r="J39" s="47"/>
    </row>
    <row r="40" spans="1:10">
      <c r="A40" s="47"/>
      <c r="B40" s="47"/>
      <c r="C40" s="47"/>
      <c r="D40" s="47"/>
      <c r="E40" s="47"/>
      <c r="F40" s="47"/>
      <c r="G40" s="47"/>
      <c r="H40" s="47"/>
      <c r="I40" s="47"/>
      <c r="J40" s="47"/>
    </row>
    <row r="41" spans="1:10">
      <c r="A41" s="47"/>
      <c r="B41" s="47"/>
      <c r="C41" s="47"/>
      <c r="D41" s="47"/>
      <c r="E41" s="47"/>
      <c r="F41" s="47"/>
      <c r="G41" s="47"/>
      <c r="H41" s="47"/>
      <c r="I41" s="47"/>
      <c r="J41" s="47"/>
    </row>
    <row r="46" spans="1:10">
      <c r="A46" t="s">
        <v>495</v>
      </c>
    </row>
  </sheetData>
  <pageMargins left="0.7" right="0.7" top="0.75" bottom="0.75" header="0.3" footer="0.3"/>
  <pageSetup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F55B-3D9D-43A5-992E-52684368AE39}">
  <dimension ref="A1:J41"/>
  <sheetViews>
    <sheetView workbookViewId="0">
      <selection activeCell="N14" sqref="N14"/>
    </sheetView>
  </sheetViews>
  <sheetFormatPr defaultColWidth="8.85546875" defaultRowHeight="15"/>
  <cols>
    <col min="2" max="2" width="12.7109375" customWidth="1"/>
    <col min="3" max="3" width="9.140625"/>
    <col min="4" max="4" width="11" hidden="1" customWidth="1"/>
    <col min="5" max="5" width="10.7109375" hidden="1" customWidth="1"/>
    <col min="6" max="6" width="10.7109375" customWidth="1"/>
    <col min="7" max="8" width="11.42578125" customWidth="1"/>
    <col min="9" max="9" width="12.85546875" customWidth="1"/>
    <col min="10" max="10" width="57.140625" customWidth="1"/>
  </cols>
  <sheetData>
    <row r="1" spans="1:10">
      <c r="A1" t="s">
        <v>500</v>
      </c>
    </row>
    <row r="3" spans="1:10">
      <c r="D3" s="12" t="s">
        <v>490</v>
      </c>
      <c r="E3" s="12" t="s">
        <v>491</v>
      </c>
      <c r="F3" s="12" t="s">
        <v>492</v>
      </c>
      <c r="G3" s="12"/>
      <c r="H3" s="12" t="s">
        <v>491</v>
      </c>
    </row>
    <row r="4" spans="1:10">
      <c r="A4" s="56" t="s">
        <v>493</v>
      </c>
      <c r="B4" s="56" t="s">
        <v>7</v>
      </c>
      <c r="C4" s="62" t="s">
        <v>494</v>
      </c>
      <c r="D4" s="57" t="s">
        <v>436</v>
      </c>
      <c r="E4" s="57" t="s">
        <v>428</v>
      </c>
      <c r="F4" s="57" t="s">
        <v>436</v>
      </c>
      <c r="G4" s="57" t="s">
        <v>437</v>
      </c>
      <c r="H4" s="57" t="s">
        <v>428</v>
      </c>
      <c r="I4" s="57" t="s">
        <v>438</v>
      </c>
      <c r="J4" s="58" t="s">
        <v>8</v>
      </c>
    </row>
    <row r="5" spans="1:10">
      <c r="A5" s="47">
        <f>ROW()</f>
        <v>5</v>
      </c>
      <c r="B5" s="21">
        <v>44609</v>
      </c>
      <c r="C5" s="74">
        <v>16.100000000000001</v>
      </c>
      <c r="D5" s="84"/>
      <c r="E5" s="47"/>
      <c r="F5" s="50">
        <v>0.59027777777777779</v>
      </c>
      <c r="G5" s="50">
        <v>0.65625</v>
      </c>
      <c r="H5" s="47">
        <f>(G5-F5)*24</f>
        <v>1.583333333333333</v>
      </c>
      <c r="I5" s="51">
        <v>1</v>
      </c>
      <c r="J5" t="s">
        <v>312</v>
      </c>
    </row>
    <row r="6" spans="1:10">
      <c r="A6" s="47">
        <f>ROW()</f>
        <v>6</v>
      </c>
      <c r="B6" s="21">
        <v>44609</v>
      </c>
      <c r="C6" s="74">
        <v>16.2</v>
      </c>
      <c r="D6" s="84"/>
      <c r="E6" s="47"/>
      <c r="F6" s="50">
        <v>0.76388888888888884</v>
      </c>
      <c r="G6" s="50">
        <v>0.84375</v>
      </c>
      <c r="H6" s="47">
        <f>(G6-F6)*24</f>
        <v>1.9166666666666679</v>
      </c>
      <c r="I6" s="51">
        <v>1</v>
      </c>
      <c r="J6" t="s">
        <v>313</v>
      </c>
    </row>
    <row r="7" spans="1:10">
      <c r="A7" s="47">
        <f>ROW()</f>
        <v>7</v>
      </c>
      <c r="B7" s="21">
        <v>44609</v>
      </c>
      <c r="C7" s="74">
        <v>16.3</v>
      </c>
      <c r="D7" s="84"/>
      <c r="E7" s="47"/>
      <c r="F7" s="50">
        <v>0.85416666666666663</v>
      </c>
      <c r="G7" s="50">
        <v>0.86458333333333337</v>
      </c>
      <c r="H7" s="47">
        <f>(G7-F7)*24</f>
        <v>0.25000000000000178</v>
      </c>
      <c r="I7" s="51">
        <v>1</v>
      </c>
      <c r="J7" t="s">
        <v>302</v>
      </c>
    </row>
    <row r="8" spans="1:10">
      <c r="A8" s="47">
        <f>ROW()</f>
        <v>8</v>
      </c>
      <c r="B8" s="21">
        <v>44607</v>
      </c>
      <c r="C8" s="74">
        <v>21.1</v>
      </c>
      <c r="D8" s="84"/>
      <c r="E8" s="47"/>
      <c r="F8" s="50">
        <v>0.89236111111111116</v>
      </c>
      <c r="G8" s="50">
        <v>0.93055555555555547</v>
      </c>
      <c r="H8" s="47">
        <f>(G8-F8)*24</f>
        <v>0.91666666666666341</v>
      </c>
      <c r="I8" s="51">
        <v>1</v>
      </c>
      <c r="J8" t="s">
        <v>312</v>
      </c>
    </row>
    <row r="9" spans="1:10">
      <c r="A9" s="47">
        <f>ROW()</f>
        <v>9</v>
      </c>
      <c r="B9" s="21">
        <v>44607</v>
      </c>
      <c r="C9" s="74">
        <v>21.2</v>
      </c>
      <c r="D9" s="84"/>
      <c r="E9" s="47"/>
      <c r="F9" s="50">
        <v>0.9375</v>
      </c>
      <c r="G9" s="50">
        <v>0.96527777777777779</v>
      </c>
      <c r="H9" s="47">
        <f t="shared" ref="H9:H23" si="0">(G9-F9)*24</f>
        <v>0.66666666666666696</v>
      </c>
      <c r="I9" s="51">
        <v>1</v>
      </c>
      <c r="J9" t="s">
        <v>313</v>
      </c>
    </row>
    <row r="10" spans="1:10">
      <c r="A10" s="47">
        <f>ROW()</f>
        <v>10</v>
      </c>
      <c r="B10" s="21">
        <v>44607</v>
      </c>
      <c r="C10" s="74">
        <v>21.3</v>
      </c>
      <c r="D10" s="84"/>
      <c r="E10" s="47"/>
      <c r="F10" s="50">
        <v>0.61111111111111105</v>
      </c>
      <c r="G10" s="50">
        <v>0.66319444444444442</v>
      </c>
      <c r="H10" s="47">
        <f t="shared" si="0"/>
        <v>1.2500000000000009</v>
      </c>
      <c r="I10" s="51">
        <v>1</v>
      </c>
      <c r="J10" t="s">
        <v>302</v>
      </c>
    </row>
    <row r="11" spans="1:10">
      <c r="A11" s="47">
        <f>ROW()</f>
        <v>11</v>
      </c>
      <c r="B11" s="21">
        <v>44605</v>
      </c>
      <c r="C11" s="74">
        <v>27.1</v>
      </c>
      <c r="D11" s="84"/>
      <c r="E11" s="47"/>
      <c r="F11" s="50">
        <v>0.67708333333333337</v>
      </c>
      <c r="G11" s="50">
        <v>0.73958333333333337</v>
      </c>
      <c r="H11" s="47">
        <f t="shared" si="0"/>
        <v>1.5</v>
      </c>
      <c r="I11" s="51">
        <v>1</v>
      </c>
      <c r="J11" t="s">
        <v>318</v>
      </c>
    </row>
    <row r="12" spans="1:10">
      <c r="A12" s="47">
        <f>ROW()</f>
        <v>12</v>
      </c>
      <c r="B12" s="21">
        <v>44605</v>
      </c>
      <c r="C12" s="74">
        <v>27.2</v>
      </c>
      <c r="D12" s="84"/>
      <c r="E12" s="47"/>
      <c r="F12" s="50">
        <v>0.76041666666666663</v>
      </c>
      <c r="G12" s="50">
        <v>0.83680555555555547</v>
      </c>
      <c r="H12" s="47">
        <f t="shared" si="0"/>
        <v>1.8333333333333321</v>
      </c>
      <c r="I12" s="51">
        <v>1</v>
      </c>
      <c r="J12" t="s">
        <v>319</v>
      </c>
    </row>
    <row r="13" spans="1:10">
      <c r="A13" s="47">
        <f>ROW()</f>
        <v>13</v>
      </c>
      <c r="B13" s="21">
        <v>44605</v>
      </c>
      <c r="C13" s="74">
        <v>27.3</v>
      </c>
      <c r="D13" s="84"/>
      <c r="E13" s="47"/>
      <c r="F13" s="50">
        <v>0.5625</v>
      </c>
      <c r="G13" s="50">
        <v>0.61458333333333337</v>
      </c>
      <c r="H13" s="47">
        <f t="shared" si="0"/>
        <v>1.2500000000000009</v>
      </c>
      <c r="I13" s="51">
        <v>1</v>
      </c>
      <c r="J13" t="s">
        <v>302</v>
      </c>
    </row>
    <row r="14" spans="1:10">
      <c r="A14" s="47">
        <f>ROW()</f>
        <v>14</v>
      </c>
      <c r="B14" s="25">
        <v>44602</v>
      </c>
      <c r="C14" s="74">
        <v>33.1</v>
      </c>
      <c r="D14" s="84"/>
      <c r="E14" s="47"/>
      <c r="F14" s="50">
        <v>0.61458333333333337</v>
      </c>
      <c r="G14" s="50">
        <v>0.64583333333333337</v>
      </c>
      <c r="H14" s="47">
        <f t="shared" si="0"/>
        <v>0.75</v>
      </c>
      <c r="I14" s="51">
        <v>1</v>
      </c>
      <c r="J14" t="s">
        <v>327</v>
      </c>
    </row>
    <row r="15" spans="1:10">
      <c r="A15" s="47">
        <f>ROW()</f>
        <v>15</v>
      </c>
      <c r="B15" s="21">
        <v>44602</v>
      </c>
      <c r="C15" s="74">
        <v>33.200000000000003</v>
      </c>
      <c r="D15" s="84"/>
      <c r="E15" s="47"/>
      <c r="F15" s="50">
        <v>0.79513888888888884</v>
      </c>
      <c r="G15" s="50">
        <v>0.86458333333333337</v>
      </c>
      <c r="H15" s="47">
        <f t="shared" si="0"/>
        <v>1.6666666666666687</v>
      </c>
      <c r="I15" s="51">
        <v>1</v>
      </c>
      <c r="J15" t="s">
        <v>328</v>
      </c>
    </row>
    <row r="16" spans="1:10">
      <c r="A16" s="47">
        <f>ROW()</f>
        <v>16</v>
      </c>
      <c r="B16" s="21">
        <v>44608</v>
      </c>
      <c r="C16" s="74">
        <v>37.1</v>
      </c>
      <c r="D16" s="84"/>
      <c r="E16" s="47"/>
      <c r="F16" s="50">
        <v>0.625</v>
      </c>
      <c r="G16" s="50">
        <v>0.72916666666666663</v>
      </c>
      <c r="H16" s="47">
        <f t="shared" si="0"/>
        <v>2.4999999999999991</v>
      </c>
      <c r="I16" s="51">
        <v>1</v>
      </c>
      <c r="J16" t="s">
        <v>332</v>
      </c>
    </row>
    <row r="17" spans="1:10">
      <c r="A17" s="47">
        <f>ROW()</f>
        <v>17</v>
      </c>
      <c r="B17" s="21">
        <v>44608</v>
      </c>
      <c r="C17" s="74">
        <v>37.200000000000003</v>
      </c>
      <c r="D17" s="84"/>
      <c r="E17" s="47"/>
      <c r="F17" s="50">
        <v>0.41666666666666669</v>
      </c>
      <c r="G17" s="50">
        <v>0.47916666666666669</v>
      </c>
      <c r="H17" s="47">
        <f t="shared" si="0"/>
        <v>1.5</v>
      </c>
      <c r="I17" s="51">
        <v>1</v>
      </c>
      <c r="J17" t="s">
        <v>333</v>
      </c>
    </row>
    <row r="18" spans="1:10">
      <c r="A18" s="47">
        <f>ROW()</f>
        <v>18</v>
      </c>
      <c r="B18" s="21">
        <v>44608</v>
      </c>
      <c r="C18" s="74">
        <v>37.299999999999997</v>
      </c>
      <c r="D18" s="84"/>
      <c r="E18" s="47"/>
      <c r="F18" s="50">
        <v>0.58333333333333337</v>
      </c>
      <c r="G18" s="50">
        <v>0.66666666666666663</v>
      </c>
      <c r="H18" s="47">
        <f t="shared" si="0"/>
        <v>1.9999999999999982</v>
      </c>
      <c r="I18" s="51">
        <v>1</v>
      </c>
      <c r="J18" t="s">
        <v>302</v>
      </c>
    </row>
    <row r="19" spans="1:10">
      <c r="A19" s="47">
        <f>ROW()</f>
        <v>19</v>
      </c>
      <c r="B19" s="21">
        <v>44605</v>
      </c>
      <c r="C19" s="74">
        <v>39.1</v>
      </c>
      <c r="D19" s="84"/>
      <c r="E19" s="47"/>
      <c r="F19" s="50">
        <v>0.75</v>
      </c>
      <c r="G19" s="50">
        <v>0.83333333333333337</v>
      </c>
      <c r="H19" s="47">
        <f t="shared" si="0"/>
        <v>2.0000000000000009</v>
      </c>
      <c r="I19" s="51">
        <v>1</v>
      </c>
      <c r="J19" t="s">
        <v>335</v>
      </c>
    </row>
    <row r="20" spans="1:10">
      <c r="A20" s="47">
        <f>ROW()</f>
        <v>20</v>
      </c>
      <c r="B20" s="21">
        <v>44605</v>
      </c>
      <c r="C20" s="74">
        <v>39.200000000000003</v>
      </c>
      <c r="D20" s="84"/>
      <c r="E20" s="47"/>
      <c r="F20" s="50">
        <v>0.60416666666666663</v>
      </c>
      <c r="G20" s="50">
        <v>0.72916666666666663</v>
      </c>
      <c r="H20" s="47">
        <f t="shared" si="0"/>
        <v>3</v>
      </c>
      <c r="I20" s="51">
        <v>1</v>
      </c>
      <c r="J20" t="s">
        <v>333</v>
      </c>
    </row>
    <row r="21" spans="1:10">
      <c r="A21" s="47">
        <f>ROW()</f>
        <v>21</v>
      </c>
      <c r="B21" s="21">
        <v>44605</v>
      </c>
      <c r="C21" s="74">
        <v>39.299999999999997</v>
      </c>
      <c r="D21" s="84"/>
      <c r="E21" s="47"/>
      <c r="F21" s="50">
        <v>0.75</v>
      </c>
      <c r="G21" s="50">
        <v>0.8125</v>
      </c>
      <c r="H21" s="47">
        <f t="shared" si="0"/>
        <v>1.5</v>
      </c>
      <c r="I21" s="51">
        <v>1</v>
      </c>
      <c r="J21" t="s">
        <v>302</v>
      </c>
    </row>
    <row r="22" spans="1:10">
      <c r="A22" s="47">
        <f>ROW()</f>
        <v>22</v>
      </c>
      <c r="B22" s="21">
        <v>44601</v>
      </c>
      <c r="C22" s="74">
        <v>42.1</v>
      </c>
      <c r="D22" s="69"/>
      <c r="E22" s="47"/>
      <c r="F22" s="50">
        <v>0.29166666666666669</v>
      </c>
      <c r="G22" s="50">
        <v>0.45833333333333331</v>
      </c>
      <c r="H22" s="47">
        <f t="shared" si="0"/>
        <v>3.9999999999999991</v>
      </c>
      <c r="I22" s="51">
        <v>1</v>
      </c>
      <c r="J22" t="s">
        <v>340</v>
      </c>
    </row>
    <row r="23" spans="1:10">
      <c r="A23" s="47">
        <f>ROW()</f>
        <v>23</v>
      </c>
      <c r="B23" s="21">
        <v>44602</v>
      </c>
      <c r="C23" s="74">
        <v>42.2</v>
      </c>
      <c r="D23" s="84"/>
      <c r="E23" s="47"/>
      <c r="F23" s="50">
        <v>0.5625</v>
      </c>
      <c r="G23" s="50">
        <v>0.60416666666666663</v>
      </c>
      <c r="H23" s="47">
        <f t="shared" si="0"/>
        <v>0.99999999999999911</v>
      </c>
      <c r="I23" s="51">
        <v>1</v>
      </c>
      <c r="J23" t="s">
        <v>339</v>
      </c>
    </row>
    <row r="24" spans="1:10">
      <c r="A24" s="47">
        <f>ROW()</f>
        <v>24</v>
      </c>
      <c r="B24" s="21">
        <v>44602</v>
      </c>
      <c r="C24" s="74">
        <v>42.3</v>
      </c>
      <c r="D24" s="84"/>
      <c r="E24" s="47"/>
      <c r="F24" s="50">
        <v>0.46875</v>
      </c>
      <c r="G24" s="50">
        <v>0.49652777777777773</v>
      </c>
      <c r="H24" s="47">
        <f t="shared" ref="H23:H33" si="1">(G24-F24)*24</f>
        <v>0.66666666666666563</v>
      </c>
      <c r="I24" s="51">
        <v>1</v>
      </c>
      <c r="J24" t="s">
        <v>326</v>
      </c>
    </row>
    <row r="25" spans="1:10">
      <c r="A25" s="47">
        <f>ROW()</f>
        <v>25</v>
      </c>
      <c r="B25" s="21">
        <v>44600</v>
      </c>
      <c r="C25" s="74">
        <v>49.1</v>
      </c>
      <c r="D25" s="84"/>
      <c r="E25" s="47"/>
      <c r="F25" s="50">
        <v>0.58680555555555558</v>
      </c>
      <c r="G25" s="50">
        <v>0.61458333333333337</v>
      </c>
      <c r="H25" s="47">
        <f t="shared" si="1"/>
        <v>0.66666666666666696</v>
      </c>
      <c r="I25" s="51">
        <v>1</v>
      </c>
      <c r="J25" t="s">
        <v>352</v>
      </c>
    </row>
    <row r="26" spans="1:10">
      <c r="A26" s="47">
        <f>ROW()</f>
        <v>26</v>
      </c>
      <c r="B26" s="21">
        <v>44600</v>
      </c>
      <c r="C26" s="74">
        <v>49.2</v>
      </c>
      <c r="D26" s="84"/>
      <c r="E26" s="47"/>
      <c r="F26" s="50">
        <v>0.62847222222222221</v>
      </c>
      <c r="G26" s="50">
        <v>0.66319444444444442</v>
      </c>
      <c r="H26" s="47">
        <f t="shared" si="1"/>
        <v>0.83333333333333304</v>
      </c>
      <c r="I26" s="51">
        <v>1</v>
      </c>
      <c r="J26" t="s">
        <v>313</v>
      </c>
    </row>
    <row r="27" spans="1:10">
      <c r="A27" s="47">
        <f>ROW()</f>
        <v>27</v>
      </c>
      <c r="B27" s="21">
        <v>44600</v>
      </c>
      <c r="C27" s="74">
        <v>49.3</v>
      </c>
      <c r="D27" s="84"/>
      <c r="E27" s="47"/>
      <c r="F27" s="50">
        <v>0.67013888888888884</v>
      </c>
      <c r="G27" s="50">
        <v>0.69791666666666663</v>
      </c>
      <c r="H27" s="47">
        <f t="shared" si="1"/>
        <v>0.66666666666666696</v>
      </c>
      <c r="I27" s="51">
        <v>1</v>
      </c>
      <c r="J27" t="s">
        <v>350</v>
      </c>
    </row>
    <row r="28" spans="1:10">
      <c r="A28" s="47">
        <f>ROW()</f>
        <v>28</v>
      </c>
      <c r="B28" s="25">
        <v>44600</v>
      </c>
      <c r="C28" s="74">
        <v>52.1</v>
      </c>
      <c r="D28" s="84"/>
      <c r="E28" s="47"/>
      <c r="F28" s="50">
        <v>0.79513888888888884</v>
      </c>
      <c r="G28" s="50">
        <v>0.80208333333333337</v>
      </c>
      <c r="H28" s="47">
        <f t="shared" si="1"/>
        <v>0.16666666666666874</v>
      </c>
      <c r="I28" s="51">
        <v>1</v>
      </c>
      <c r="J28" t="s">
        <v>295</v>
      </c>
    </row>
    <row r="29" spans="1:10">
      <c r="A29" s="47">
        <f>ROW()</f>
        <v>29</v>
      </c>
      <c r="B29" s="25">
        <v>44600</v>
      </c>
      <c r="C29" s="74">
        <v>52.2</v>
      </c>
      <c r="D29" s="84"/>
      <c r="E29" s="47"/>
      <c r="F29" s="50">
        <v>0.79513888888888884</v>
      </c>
      <c r="G29" s="50">
        <v>0.82291666666666663</v>
      </c>
      <c r="H29" s="47">
        <f t="shared" si="1"/>
        <v>0.66666666666666696</v>
      </c>
      <c r="I29" s="51">
        <v>1</v>
      </c>
      <c r="J29" t="s">
        <v>347</v>
      </c>
    </row>
    <row r="30" spans="1:10">
      <c r="A30" s="47">
        <f>ROW()</f>
        <v>30</v>
      </c>
      <c r="B30" s="21">
        <v>44602</v>
      </c>
      <c r="C30" s="74">
        <v>54.1</v>
      </c>
      <c r="D30" s="84"/>
      <c r="E30" s="47"/>
      <c r="F30" s="50">
        <v>0.75</v>
      </c>
      <c r="G30" s="50">
        <v>0.87847222222222221</v>
      </c>
      <c r="H30" s="47">
        <f>(G30-F30)*24</f>
        <v>3.083333333333333</v>
      </c>
      <c r="I30" s="51">
        <v>1</v>
      </c>
      <c r="J30" t="s">
        <v>359</v>
      </c>
    </row>
    <row r="31" spans="1:10">
      <c r="A31" s="47">
        <f>ROW()</f>
        <v>31</v>
      </c>
      <c r="B31" s="21">
        <v>44602</v>
      </c>
      <c r="C31" s="74">
        <v>54.2</v>
      </c>
      <c r="D31" s="84"/>
      <c r="E31" s="47"/>
      <c r="F31" s="50">
        <v>0.66666666666666663</v>
      </c>
      <c r="G31" s="50">
        <v>0.6875</v>
      </c>
      <c r="H31" s="47">
        <f>(G31-F31)*24</f>
        <v>0.50000000000000089</v>
      </c>
      <c r="I31" s="51">
        <v>1</v>
      </c>
      <c r="J31" t="s">
        <v>360</v>
      </c>
    </row>
    <row r="32" spans="1:10">
      <c r="A32" s="47">
        <f>ROW()</f>
        <v>32</v>
      </c>
      <c r="B32" s="21">
        <v>44602</v>
      </c>
      <c r="C32" s="74">
        <v>54.3</v>
      </c>
      <c r="D32" s="84"/>
      <c r="E32" s="47"/>
      <c r="F32" s="50">
        <v>0.6875</v>
      </c>
      <c r="G32" s="50">
        <v>0.70833333333333337</v>
      </c>
      <c r="H32" s="47">
        <f>(G32-F32)*24</f>
        <v>0.50000000000000089</v>
      </c>
      <c r="I32" s="51">
        <v>1</v>
      </c>
      <c r="J32" t="s">
        <v>361</v>
      </c>
    </row>
    <row r="33" spans="1:10">
      <c r="A33" s="47">
        <f>ROW()</f>
        <v>33</v>
      </c>
      <c r="B33" s="21">
        <v>44606</v>
      </c>
      <c r="C33" s="74">
        <v>64.099999999999994</v>
      </c>
      <c r="D33" s="69"/>
      <c r="E33" s="47"/>
      <c r="F33" s="50">
        <v>0.70833333333333337</v>
      </c>
      <c r="G33" s="50">
        <v>0.75</v>
      </c>
      <c r="H33" s="47">
        <f>(G33-F33)*24</f>
        <v>0.99999999999999911</v>
      </c>
      <c r="I33" s="51">
        <v>1</v>
      </c>
      <c r="J33" t="s">
        <v>382</v>
      </c>
    </row>
    <row r="34" spans="1:10">
      <c r="A34" s="47">
        <f>ROW()</f>
        <v>34</v>
      </c>
      <c r="B34" s="21">
        <v>44607</v>
      </c>
      <c r="C34" s="74">
        <v>64.2</v>
      </c>
      <c r="D34" s="84"/>
      <c r="E34" s="47"/>
      <c r="F34" s="50">
        <v>0.75</v>
      </c>
      <c r="G34" s="50">
        <v>0.97916666666666663</v>
      </c>
      <c r="H34" s="47">
        <f>(G34-F34)*24</f>
        <v>5.4999999999999991</v>
      </c>
      <c r="I34" s="51">
        <v>1</v>
      </c>
      <c r="J34" t="s">
        <v>383</v>
      </c>
    </row>
    <row r="35" spans="1:10">
      <c r="A35" s="47">
        <f>ROW()</f>
        <v>35</v>
      </c>
      <c r="B35" s="21">
        <v>44607</v>
      </c>
      <c r="C35" s="74">
        <v>64.3</v>
      </c>
      <c r="D35" s="84"/>
      <c r="E35" s="47"/>
      <c r="F35" s="50">
        <v>0.75</v>
      </c>
      <c r="G35" s="50">
        <v>0.97916666666666663</v>
      </c>
      <c r="H35" s="47">
        <f t="shared" ref="H35" si="2">(G35-F35)*24</f>
        <v>5.4999999999999991</v>
      </c>
      <c r="I35" s="51">
        <v>1</v>
      </c>
      <c r="J35" t="s">
        <v>384</v>
      </c>
    </row>
    <row r="36" spans="1:10">
      <c r="A36" s="47"/>
      <c r="B36" s="47"/>
      <c r="D36" s="47"/>
      <c r="E36" s="47"/>
      <c r="F36" s="47"/>
      <c r="G36" s="47"/>
      <c r="H36" s="47">
        <f>SUM(H5:H35)</f>
        <v>50.833333333333336</v>
      </c>
      <c r="I36" s="47"/>
      <c r="J36" s="47"/>
    </row>
    <row r="41" spans="1:10">
      <c r="A41" t="s">
        <v>495</v>
      </c>
    </row>
  </sheetData>
  <pageMargins left="0.7" right="0.7" top="0.75" bottom="0.75" header="0.3" footer="0.3"/>
  <pageSetup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99"/>
  <sheetViews>
    <sheetView zoomScale="98" zoomScaleNormal="98" workbookViewId="0">
      <pane ySplit="6" topLeftCell="A7" activePane="bottomLeft" state="frozen"/>
      <selection pane="bottomLeft" activeCell="U11" sqref="U11"/>
    </sheetView>
  </sheetViews>
  <sheetFormatPr defaultColWidth="8.85546875" defaultRowHeight="15"/>
  <cols>
    <col min="1" max="1" width="4.7109375" customWidth="1"/>
    <col min="2" max="2" width="12.42578125" customWidth="1"/>
    <col min="3" max="3" width="6.28515625" customWidth="1"/>
    <col min="4" max="4" width="65.42578125" style="2" customWidth="1"/>
    <col min="5" max="5" width="12.42578125" style="19" customWidth="1"/>
    <col min="6" max="6" width="7.42578125" customWidth="1"/>
    <col min="7" max="7" width="7.28515625" customWidth="1"/>
    <col min="8" max="8" width="8.7109375" customWidth="1"/>
    <col min="9" max="10" width="6.42578125" customWidth="1"/>
    <col min="11" max="11" width="7.7109375" customWidth="1"/>
    <col min="12" max="12" width="13.42578125" customWidth="1"/>
    <col min="13" max="13" width="13.42578125" style="12" customWidth="1"/>
    <col min="14" max="15" width="13.140625" style="21" customWidth="1"/>
    <col min="16" max="16" width="26.7109375" hidden="1" customWidth="1"/>
    <col min="17" max="17" width="28.28515625" hidden="1" customWidth="1"/>
    <col min="18" max="18" width="33" hidden="1" customWidth="1"/>
  </cols>
  <sheetData>
    <row r="1" spans="1:18" ht="38.25" customHeight="1">
      <c r="A1" s="1" t="s">
        <v>66</v>
      </c>
      <c r="C1" s="1"/>
    </row>
    <row r="2" spans="1:18" hidden="1"/>
    <row r="3" spans="1:18" ht="30" hidden="1">
      <c r="A3" s="1" t="s">
        <v>67</v>
      </c>
      <c r="C3" s="1"/>
      <c r="D3" s="2" t="s">
        <v>68</v>
      </c>
      <c r="E3" s="19" t="s">
        <v>69</v>
      </c>
      <c r="F3" s="12" t="s">
        <v>70</v>
      </c>
    </row>
    <row r="4" spans="1:18" ht="52.5" hidden="1" customHeight="1">
      <c r="A4" s="1" t="s">
        <v>71</v>
      </c>
      <c r="C4" s="1"/>
      <c r="D4" s="11">
        <v>44589</v>
      </c>
      <c r="E4" s="12"/>
    </row>
    <row r="5" spans="1:18" ht="27" customHeight="1">
      <c r="A5" s="97"/>
      <c r="B5" s="97"/>
      <c r="D5" s="6"/>
      <c r="E5" s="40"/>
      <c r="F5" s="31" t="s">
        <v>72</v>
      </c>
      <c r="G5" s="31" t="s">
        <v>73</v>
      </c>
      <c r="H5" s="31" t="s">
        <v>74</v>
      </c>
      <c r="I5" s="31" t="s">
        <v>75</v>
      </c>
      <c r="J5" s="31" t="s">
        <v>76</v>
      </c>
      <c r="K5" s="31" t="s">
        <v>77</v>
      </c>
      <c r="L5" s="31"/>
      <c r="M5" s="38"/>
      <c r="N5" s="31"/>
      <c r="O5" s="31"/>
      <c r="P5" s="31"/>
      <c r="Q5" s="31"/>
      <c r="R5" s="31"/>
    </row>
    <row r="6" spans="1:18" s="30" customFormat="1" ht="42.75" customHeight="1">
      <c r="A6" s="26" t="s">
        <v>78</v>
      </c>
      <c r="B6" s="26"/>
      <c r="C6" s="26" t="s">
        <v>79</v>
      </c>
      <c r="D6" s="26" t="s">
        <v>80</v>
      </c>
      <c r="E6" s="41" t="s">
        <v>81</v>
      </c>
      <c r="F6" s="27" t="str">
        <f>LEFT(F5,8)&amp;" Plan"</f>
        <v>MayurKum Plan</v>
      </c>
      <c r="G6" s="27" t="str">
        <f t="shared" ref="G6:J6" si="0">LEFT(G5,8)&amp;" Plan"</f>
        <v>Prajwal  Plan</v>
      </c>
      <c r="H6" s="27" t="str">
        <f t="shared" si="0"/>
        <v>Anusha A Plan</v>
      </c>
      <c r="I6" s="27" t="str">
        <f t="shared" si="0"/>
        <v>Jigeesha Plan</v>
      </c>
      <c r="J6" s="27" t="str">
        <f t="shared" si="0"/>
        <v>Cathleen Plan</v>
      </c>
      <c r="K6" s="27" t="s">
        <v>77</v>
      </c>
      <c r="L6" s="27" t="s">
        <v>82</v>
      </c>
      <c r="M6" s="39" t="s">
        <v>83</v>
      </c>
      <c r="N6" s="37" t="s">
        <v>84</v>
      </c>
      <c r="O6" s="37" t="s">
        <v>85</v>
      </c>
      <c r="P6" s="29" t="s">
        <v>86</v>
      </c>
      <c r="Q6" s="27" t="s">
        <v>87</v>
      </c>
      <c r="R6" s="29" t="s">
        <v>88</v>
      </c>
    </row>
    <row r="7" spans="1:18">
      <c r="A7" t="s">
        <v>89</v>
      </c>
      <c r="B7" t="s">
        <v>90</v>
      </c>
      <c r="C7" t="s">
        <v>91</v>
      </c>
      <c r="D7" s="34" t="s">
        <v>92</v>
      </c>
      <c r="E7" s="19">
        <v>20</v>
      </c>
      <c r="F7" s="5" t="s">
        <v>93</v>
      </c>
      <c r="G7" s="5"/>
      <c r="H7" s="5" t="s">
        <v>91</v>
      </c>
      <c r="I7" s="5"/>
      <c r="J7" s="5"/>
      <c r="K7" s="5"/>
      <c r="L7" s="5"/>
      <c r="M7" s="23">
        <v>44588</v>
      </c>
      <c r="N7" s="21">
        <v>44589</v>
      </c>
      <c r="O7" s="45">
        <f>N7-M7</f>
        <v>1</v>
      </c>
      <c r="P7" s="9"/>
      <c r="Q7" s="9"/>
      <c r="R7" s="9"/>
    </row>
    <row r="8" spans="1:18">
      <c r="A8" t="s">
        <v>89</v>
      </c>
      <c r="B8" t="s">
        <v>90</v>
      </c>
      <c r="C8" t="s">
        <v>94</v>
      </c>
      <c r="D8" s="34" t="s">
        <v>95</v>
      </c>
      <c r="E8" s="19">
        <v>20</v>
      </c>
      <c r="F8" s="5"/>
      <c r="G8" s="5"/>
      <c r="H8" s="5" t="s">
        <v>93</v>
      </c>
      <c r="I8" s="5" t="s">
        <v>91</v>
      </c>
      <c r="J8" s="5"/>
      <c r="K8" s="5"/>
      <c r="L8" s="5"/>
      <c r="M8" s="23">
        <v>44588</v>
      </c>
      <c r="N8" s="21">
        <v>44589</v>
      </c>
      <c r="O8" s="45">
        <f t="shared" ref="O8:O71" si="1">N8-M8</f>
        <v>1</v>
      </c>
      <c r="P8" s="9"/>
      <c r="Q8" s="9"/>
      <c r="R8" s="9"/>
    </row>
    <row r="9" spans="1:18">
      <c r="A9" t="s">
        <v>89</v>
      </c>
      <c r="B9" t="s">
        <v>90</v>
      </c>
      <c r="C9" t="s">
        <v>96</v>
      </c>
      <c r="D9" s="34" t="s">
        <v>97</v>
      </c>
      <c r="E9" s="19">
        <v>20</v>
      </c>
      <c r="F9" s="5" t="s">
        <v>91</v>
      </c>
      <c r="G9" s="5" t="s">
        <v>93</v>
      </c>
      <c r="H9" s="5"/>
      <c r="I9" s="5"/>
      <c r="J9" s="5"/>
      <c r="K9" s="5"/>
      <c r="L9" s="5"/>
      <c r="M9" s="23">
        <v>44588</v>
      </c>
      <c r="N9" s="21">
        <v>44589</v>
      </c>
      <c r="O9" s="45">
        <f t="shared" si="1"/>
        <v>1</v>
      </c>
      <c r="P9" s="9"/>
      <c r="Q9" s="9"/>
      <c r="R9" s="9"/>
    </row>
    <row r="10" spans="1:18">
      <c r="A10" t="s">
        <v>89</v>
      </c>
      <c r="B10" t="s">
        <v>90</v>
      </c>
      <c r="C10" t="s">
        <v>98</v>
      </c>
      <c r="D10" s="34" t="s">
        <v>99</v>
      </c>
      <c r="E10" s="19">
        <v>20</v>
      </c>
      <c r="F10" s="5"/>
      <c r="G10" s="5"/>
      <c r="H10" s="5"/>
      <c r="I10" s="5" t="s">
        <v>93</v>
      </c>
      <c r="J10" s="5" t="s">
        <v>91</v>
      </c>
      <c r="K10" s="5"/>
      <c r="L10" s="5"/>
      <c r="M10" s="23">
        <v>44588</v>
      </c>
      <c r="N10" s="21">
        <v>44589</v>
      </c>
      <c r="O10" s="45">
        <f t="shared" si="1"/>
        <v>1</v>
      </c>
      <c r="P10" s="9"/>
      <c r="Q10" s="9"/>
      <c r="R10" s="9"/>
    </row>
    <row r="11" spans="1:18">
      <c r="A11" t="s">
        <v>89</v>
      </c>
      <c r="B11" t="s">
        <v>90</v>
      </c>
      <c r="C11" t="s">
        <v>100</v>
      </c>
      <c r="D11" s="34" t="s">
        <v>101</v>
      </c>
      <c r="E11" s="19">
        <v>20</v>
      </c>
      <c r="F11" s="5"/>
      <c r="G11" s="5"/>
      <c r="H11" s="5"/>
      <c r="I11" s="5"/>
      <c r="J11" s="5" t="s">
        <v>93</v>
      </c>
      <c r="K11" s="5" t="s">
        <v>91</v>
      </c>
      <c r="L11" s="5"/>
      <c r="M11" s="23">
        <v>44588</v>
      </c>
      <c r="N11" s="21">
        <v>44589</v>
      </c>
      <c r="O11" s="45">
        <f t="shared" si="1"/>
        <v>1</v>
      </c>
      <c r="P11" s="9"/>
      <c r="Q11" s="9"/>
      <c r="R11" s="9"/>
    </row>
    <row r="12" spans="1:18">
      <c r="A12" t="s">
        <v>89</v>
      </c>
      <c r="B12" t="s">
        <v>90</v>
      </c>
      <c r="C12" t="s">
        <v>102</v>
      </c>
      <c r="D12" s="34" t="s">
        <v>103</v>
      </c>
      <c r="E12" s="19">
        <v>21</v>
      </c>
      <c r="F12" s="5"/>
      <c r="G12" s="5"/>
      <c r="H12" s="5" t="s">
        <v>93</v>
      </c>
      <c r="I12" s="5"/>
      <c r="J12" s="5"/>
      <c r="K12" s="5" t="s">
        <v>91</v>
      </c>
      <c r="L12" s="5"/>
      <c r="M12" s="23">
        <v>44588</v>
      </c>
      <c r="N12" s="21">
        <v>44589</v>
      </c>
      <c r="O12" s="45">
        <f t="shared" si="1"/>
        <v>1</v>
      </c>
      <c r="P12" s="9"/>
      <c r="Q12" s="9"/>
      <c r="R12" s="9"/>
    </row>
    <row r="13" spans="1:18">
      <c r="A13" t="s">
        <v>89</v>
      </c>
      <c r="B13" t="s">
        <v>90</v>
      </c>
      <c r="C13" t="s">
        <v>104</v>
      </c>
      <c r="D13" s="34" t="s">
        <v>105</v>
      </c>
      <c r="E13" s="19">
        <v>21</v>
      </c>
      <c r="F13" s="5" t="s">
        <v>93</v>
      </c>
      <c r="G13" s="5"/>
      <c r="H13" s="5"/>
      <c r="I13" s="5" t="s">
        <v>91</v>
      </c>
      <c r="J13" s="5"/>
      <c r="K13" s="5"/>
      <c r="L13" s="5"/>
      <c r="M13" s="23">
        <v>44588</v>
      </c>
      <c r="N13" s="21">
        <v>44589</v>
      </c>
      <c r="O13" s="45">
        <f t="shared" si="1"/>
        <v>1</v>
      </c>
      <c r="P13" s="9"/>
      <c r="Q13" s="9"/>
      <c r="R13" s="9"/>
    </row>
    <row r="14" spans="1:18">
      <c r="A14" t="s">
        <v>89</v>
      </c>
      <c r="B14" t="s">
        <v>90</v>
      </c>
      <c r="C14" t="s">
        <v>106</v>
      </c>
      <c r="D14" s="34" t="s">
        <v>107</v>
      </c>
      <c r="E14" s="19">
        <v>21</v>
      </c>
      <c r="F14" s="5"/>
      <c r="G14" s="5" t="s">
        <v>93</v>
      </c>
      <c r="H14" s="5"/>
      <c r="I14" s="5"/>
      <c r="J14" s="5"/>
      <c r="K14" s="5" t="s">
        <v>91</v>
      </c>
      <c r="L14" s="5"/>
      <c r="M14" s="23">
        <v>44588</v>
      </c>
      <c r="N14" s="21">
        <v>44589</v>
      </c>
      <c r="O14" s="45">
        <f t="shared" si="1"/>
        <v>1</v>
      </c>
      <c r="P14" s="9"/>
      <c r="Q14" s="9"/>
      <c r="R14" s="9"/>
    </row>
    <row r="15" spans="1:18">
      <c r="A15" t="s">
        <v>89</v>
      </c>
      <c r="B15" t="s">
        <v>90</v>
      </c>
      <c r="C15" t="s">
        <v>108</v>
      </c>
      <c r="D15" s="34" t="s">
        <v>109</v>
      </c>
      <c r="E15" s="19">
        <v>22</v>
      </c>
      <c r="F15" s="5" t="s">
        <v>91</v>
      </c>
      <c r="G15" s="5"/>
      <c r="H15" s="5" t="s">
        <v>93</v>
      </c>
      <c r="I15" s="5"/>
      <c r="J15" s="5"/>
      <c r="K15" s="5"/>
      <c r="L15" s="5"/>
      <c r="M15" s="23">
        <v>44588</v>
      </c>
      <c r="N15" s="21">
        <v>44589</v>
      </c>
      <c r="O15" s="45">
        <f t="shared" si="1"/>
        <v>1</v>
      </c>
      <c r="P15" s="9"/>
      <c r="Q15" s="9"/>
      <c r="R15" s="9"/>
    </row>
    <row r="16" spans="1:18">
      <c r="A16" t="s">
        <v>89</v>
      </c>
      <c r="B16" t="s">
        <v>90</v>
      </c>
      <c r="C16" t="s">
        <v>110</v>
      </c>
      <c r="D16" s="34" t="s">
        <v>111</v>
      </c>
      <c r="E16" s="19">
        <v>22</v>
      </c>
      <c r="F16" s="5"/>
      <c r="G16" s="5"/>
      <c r="H16" s="5" t="s">
        <v>91</v>
      </c>
      <c r="I16" s="5" t="s">
        <v>93</v>
      </c>
      <c r="J16" s="5"/>
      <c r="K16" s="5"/>
      <c r="L16" s="5"/>
      <c r="M16" s="23">
        <v>44581</v>
      </c>
      <c r="N16" s="21">
        <v>44582</v>
      </c>
      <c r="O16" s="45">
        <f t="shared" si="1"/>
        <v>1</v>
      </c>
      <c r="P16" s="9"/>
      <c r="Q16" s="9"/>
      <c r="R16" s="9"/>
    </row>
    <row r="17" spans="1:18">
      <c r="A17" t="s">
        <v>89</v>
      </c>
      <c r="B17" t="s">
        <v>90</v>
      </c>
      <c r="C17" t="s">
        <v>112</v>
      </c>
      <c r="D17" s="34" t="s">
        <v>113</v>
      </c>
      <c r="E17" s="19">
        <v>24</v>
      </c>
      <c r="F17" s="5" t="s">
        <v>91</v>
      </c>
      <c r="G17" s="5" t="s">
        <v>91</v>
      </c>
      <c r="H17" s="5"/>
      <c r="I17" s="5" t="s">
        <v>93</v>
      </c>
      <c r="J17" s="5"/>
      <c r="K17" s="5"/>
      <c r="L17" s="5"/>
      <c r="M17" s="23">
        <v>44588</v>
      </c>
      <c r="N17" s="21">
        <v>44589</v>
      </c>
      <c r="O17" s="45">
        <f t="shared" si="1"/>
        <v>1</v>
      </c>
      <c r="P17" s="9"/>
      <c r="Q17" s="9"/>
      <c r="R17" s="9"/>
    </row>
    <row r="18" spans="1:18" ht="30">
      <c r="A18" t="s">
        <v>89</v>
      </c>
      <c r="B18" t="s">
        <v>90</v>
      </c>
      <c r="C18" t="s">
        <v>114</v>
      </c>
      <c r="D18" s="34" t="s">
        <v>115</v>
      </c>
      <c r="E18" s="19" t="s">
        <v>116</v>
      </c>
      <c r="F18" s="5" t="s">
        <v>93</v>
      </c>
      <c r="G18" s="5" t="s">
        <v>91</v>
      </c>
      <c r="H18" s="5"/>
      <c r="I18" s="5"/>
      <c r="J18" s="5"/>
      <c r="K18" s="5"/>
      <c r="L18" s="5"/>
      <c r="M18" s="23">
        <v>44595</v>
      </c>
      <c r="N18" s="21">
        <v>44599</v>
      </c>
      <c r="O18" s="45">
        <f t="shared" si="1"/>
        <v>4</v>
      </c>
      <c r="P18" s="9"/>
      <c r="Q18" s="9"/>
      <c r="R18" s="9"/>
    </row>
    <row r="19" spans="1:18">
      <c r="A19" t="s">
        <v>89</v>
      </c>
      <c r="B19" t="s">
        <v>90</v>
      </c>
      <c r="C19" t="s">
        <v>117</v>
      </c>
      <c r="D19" s="34" t="s">
        <v>118</v>
      </c>
      <c r="E19" s="19" t="s">
        <v>116</v>
      </c>
      <c r="F19" s="5"/>
      <c r="G19" s="5"/>
      <c r="H19" s="5" t="s">
        <v>93</v>
      </c>
      <c r="I19" s="5"/>
      <c r="J19" s="5" t="s">
        <v>91</v>
      </c>
      <c r="K19" s="5"/>
      <c r="L19" s="5"/>
      <c r="M19" s="23">
        <v>44595</v>
      </c>
      <c r="N19" s="21">
        <v>44599</v>
      </c>
      <c r="O19" s="45">
        <f t="shared" si="1"/>
        <v>4</v>
      </c>
      <c r="P19" s="9"/>
      <c r="Q19" s="9"/>
      <c r="R19" s="9"/>
    </row>
    <row r="20" spans="1:18" ht="30">
      <c r="A20" t="s">
        <v>89</v>
      </c>
      <c r="B20" t="s">
        <v>90</v>
      </c>
      <c r="C20" t="s">
        <v>119</v>
      </c>
      <c r="D20" s="34" t="s">
        <v>120</v>
      </c>
      <c r="E20" s="19">
        <v>43</v>
      </c>
      <c r="F20" s="5"/>
      <c r="G20" s="5"/>
      <c r="H20" s="5"/>
      <c r="I20" s="5" t="s">
        <v>93</v>
      </c>
      <c r="J20" s="5"/>
      <c r="K20" s="5" t="s">
        <v>91</v>
      </c>
      <c r="L20" s="5"/>
      <c r="M20" s="23">
        <v>44595</v>
      </c>
      <c r="N20" s="21">
        <v>44599</v>
      </c>
      <c r="O20" s="45">
        <f t="shared" si="1"/>
        <v>4</v>
      </c>
      <c r="P20" s="9"/>
      <c r="Q20" s="9"/>
      <c r="R20" s="9"/>
    </row>
    <row r="21" spans="1:18">
      <c r="A21" t="s">
        <v>89</v>
      </c>
      <c r="B21" t="s">
        <v>90</v>
      </c>
      <c r="C21" t="s">
        <v>121</v>
      </c>
      <c r="D21" s="34" t="s">
        <v>122</v>
      </c>
      <c r="E21" s="19" t="s">
        <v>123</v>
      </c>
      <c r="F21" s="5" t="s">
        <v>93</v>
      </c>
      <c r="G21" s="5"/>
      <c r="H21" s="5"/>
      <c r="I21" s="5"/>
      <c r="J21" s="5" t="s">
        <v>91</v>
      </c>
      <c r="K21" s="5"/>
      <c r="L21" s="5"/>
      <c r="M21" s="23">
        <v>44597</v>
      </c>
      <c r="N21" s="36">
        <v>44600</v>
      </c>
      <c r="O21" s="45">
        <f t="shared" si="1"/>
        <v>3</v>
      </c>
      <c r="P21" s="9"/>
      <c r="Q21" s="9"/>
      <c r="R21" s="9"/>
    </row>
    <row r="22" spans="1:18" ht="30">
      <c r="A22" t="s">
        <v>89</v>
      </c>
      <c r="B22" t="s">
        <v>90</v>
      </c>
      <c r="C22" t="s">
        <v>124</v>
      </c>
      <c r="D22" s="60" t="s">
        <v>125</v>
      </c>
      <c r="E22" s="19">
        <v>43</v>
      </c>
      <c r="F22" s="5"/>
      <c r="G22" s="5"/>
      <c r="H22" s="5" t="s">
        <v>91</v>
      </c>
      <c r="I22" s="5"/>
      <c r="J22" s="5"/>
      <c r="K22" s="5" t="s">
        <v>93</v>
      </c>
      <c r="L22" s="5"/>
      <c r="M22" s="23">
        <v>44597</v>
      </c>
      <c r="N22" s="36">
        <v>44600</v>
      </c>
      <c r="O22" s="45">
        <f t="shared" si="1"/>
        <v>3</v>
      </c>
      <c r="P22" s="9"/>
      <c r="Q22" s="9"/>
      <c r="R22" s="9"/>
    </row>
    <row r="23" spans="1:18" ht="30">
      <c r="A23" t="s">
        <v>89</v>
      </c>
      <c r="B23" t="s">
        <v>90</v>
      </c>
      <c r="C23" t="s">
        <v>126</v>
      </c>
      <c r="D23" s="61" t="s">
        <v>127</v>
      </c>
      <c r="E23" s="19">
        <v>44</v>
      </c>
      <c r="F23" s="5"/>
      <c r="G23" s="5" t="s">
        <v>91</v>
      </c>
      <c r="H23" s="5"/>
      <c r="I23" s="5"/>
      <c r="J23" s="5" t="s">
        <v>93</v>
      </c>
      <c r="K23" s="5"/>
      <c r="L23" s="5"/>
      <c r="M23" s="23">
        <v>44597</v>
      </c>
      <c r="N23" s="36">
        <v>44600</v>
      </c>
      <c r="O23" s="45">
        <f t="shared" si="1"/>
        <v>3</v>
      </c>
      <c r="P23" s="9"/>
      <c r="Q23" s="9"/>
      <c r="R23" s="9"/>
    </row>
    <row r="24" spans="1:18">
      <c r="A24" t="s">
        <v>89</v>
      </c>
      <c r="B24" t="s">
        <v>90</v>
      </c>
      <c r="C24" t="s">
        <v>93</v>
      </c>
      <c r="D24" s="34" t="s">
        <v>128</v>
      </c>
      <c r="E24" s="19">
        <v>46</v>
      </c>
      <c r="F24" s="5" t="s">
        <v>91</v>
      </c>
      <c r="G24" s="5"/>
      <c r="H24" s="5" t="s">
        <v>93</v>
      </c>
      <c r="I24" s="5"/>
      <c r="J24" s="5"/>
      <c r="K24" s="5"/>
      <c r="L24" s="5"/>
      <c r="M24" s="23">
        <v>44597</v>
      </c>
      <c r="N24" s="36">
        <v>44600</v>
      </c>
      <c r="O24" s="45">
        <f t="shared" si="1"/>
        <v>3</v>
      </c>
      <c r="P24" s="9"/>
      <c r="Q24" s="9"/>
      <c r="R24" s="9"/>
    </row>
    <row r="25" spans="1:18">
      <c r="A25" t="s">
        <v>89</v>
      </c>
      <c r="B25" t="s">
        <v>90</v>
      </c>
      <c r="C25" t="s">
        <v>129</v>
      </c>
      <c r="D25" s="34" t="s">
        <v>130</v>
      </c>
      <c r="E25" s="19">
        <v>23</v>
      </c>
      <c r="F25" s="5"/>
      <c r="G25" s="5"/>
      <c r="H25" s="5" t="s">
        <v>93</v>
      </c>
      <c r="I25" s="5" t="s">
        <v>91</v>
      </c>
      <c r="J25" s="5"/>
      <c r="K25" s="5"/>
      <c r="L25" s="5"/>
      <c r="M25" s="23">
        <v>44602</v>
      </c>
      <c r="N25" s="21">
        <v>44609</v>
      </c>
      <c r="O25" s="45">
        <f t="shared" si="1"/>
        <v>7</v>
      </c>
      <c r="P25" s="9"/>
      <c r="Q25" s="9"/>
      <c r="R25" s="9"/>
    </row>
    <row r="26" spans="1:18">
      <c r="A26" t="s">
        <v>89</v>
      </c>
      <c r="B26" t="s">
        <v>90</v>
      </c>
      <c r="C26" t="s">
        <v>131</v>
      </c>
      <c r="D26" s="34" t="s">
        <v>132</v>
      </c>
      <c r="E26" s="19">
        <v>26</v>
      </c>
      <c r="F26" s="5" t="s">
        <v>93</v>
      </c>
      <c r="G26" s="5"/>
      <c r="H26" s="5" t="s">
        <v>91</v>
      </c>
      <c r="I26" s="5"/>
      <c r="J26" s="5"/>
      <c r="K26" s="5"/>
      <c r="L26" s="5"/>
      <c r="M26" s="23">
        <v>44595</v>
      </c>
      <c r="N26" s="21">
        <v>44602</v>
      </c>
      <c r="O26" s="45">
        <f t="shared" si="1"/>
        <v>7</v>
      </c>
      <c r="P26" s="9"/>
      <c r="Q26" s="9"/>
      <c r="R26" s="9"/>
    </row>
    <row r="27" spans="1:18">
      <c r="A27" t="s">
        <v>89</v>
      </c>
      <c r="B27" t="s">
        <v>90</v>
      </c>
      <c r="C27" t="s">
        <v>133</v>
      </c>
      <c r="D27" s="34" t="s">
        <v>134</v>
      </c>
      <c r="E27" s="19">
        <v>26</v>
      </c>
      <c r="F27" s="5"/>
      <c r="G27" s="5"/>
      <c r="H27" s="5"/>
      <c r="I27" s="5"/>
      <c r="J27" s="5" t="s">
        <v>91</v>
      </c>
      <c r="K27" s="5" t="s">
        <v>93</v>
      </c>
      <c r="L27" s="5"/>
      <c r="M27" s="23">
        <v>44595</v>
      </c>
      <c r="N27" s="21">
        <v>44598</v>
      </c>
      <c r="O27" s="45">
        <f t="shared" si="1"/>
        <v>3</v>
      </c>
      <c r="P27" s="9"/>
      <c r="Q27" s="9"/>
      <c r="R27" s="9"/>
    </row>
    <row r="28" spans="1:18" ht="30">
      <c r="A28" t="s">
        <v>89</v>
      </c>
      <c r="B28" t="s">
        <v>90</v>
      </c>
      <c r="C28" t="s">
        <v>135</v>
      </c>
      <c r="D28" s="34" t="s">
        <v>136</v>
      </c>
      <c r="E28" s="19">
        <v>26</v>
      </c>
      <c r="F28" s="5"/>
      <c r="G28" s="5"/>
      <c r="H28" s="5"/>
      <c r="I28" s="5" t="s">
        <v>93</v>
      </c>
      <c r="J28" s="5"/>
      <c r="K28" s="5" t="s">
        <v>91</v>
      </c>
      <c r="L28" s="5"/>
      <c r="M28" s="23">
        <v>44596</v>
      </c>
      <c r="N28" s="21">
        <v>44602</v>
      </c>
      <c r="O28" s="45">
        <f t="shared" si="1"/>
        <v>6</v>
      </c>
      <c r="P28" s="9"/>
      <c r="Q28" s="9"/>
      <c r="R28" s="9"/>
    </row>
    <row r="29" spans="1:18">
      <c r="A29" t="s">
        <v>89</v>
      </c>
      <c r="B29" t="s">
        <v>90</v>
      </c>
      <c r="C29" t="s">
        <v>137</v>
      </c>
      <c r="D29" s="34" t="s">
        <v>138</v>
      </c>
      <c r="E29" s="19">
        <v>41</v>
      </c>
      <c r="F29" s="5"/>
      <c r="G29" s="5" t="s">
        <v>93</v>
      </c>
      <c r="H29" s="5"/>
      <c r="I29" s="5"/>
      <c r="J29" s="5" t="s">
        <v>91</v>
      </c>
      <c r="K29" s="5"/>
      <c r="L29" s="5"/>
      <c r="M29" s="23">
        <v>44590</v>
      </c>
      <c r="N29" s="21">
        <v>44598</v>
      </c>
      <c r="O29" s="45">
        <f t="shared" si="1"/>
        <v>8</v>
      </c>
      <c r="P29" s="9"/>
      <c r="Q29" s="9"/>
      <c r="R29" s="9"/>
    </row>
    <row r="30" spans="1:18" ht="30">
      <c r="A30" t="s">
        <v>89</v>
      </c>
      <c r="B30" t="s">
        <v>90</v>
      </c>
      <c r="C30" t="s">
        <v>139</v>
      </c>
      <c r="D30" s="34" t="s">
        <v>140</v>
      </c>
      <c r="E30" s="19">
        <v>45</v>
      </c>
      <c r="F30" s="5"/>
      <c r="G30" s="5"/>
      <c r="H30" s="5" t="s">
        <v>93</v>
      </c>
      <c r="I30" s="5" t="s">
        <v>93</v>
      </c>
      <c r="J30" s="5" t="s">
        <v>91</v>
      </c>
      <c r="K30" s="5"/>
      <c r="L30" s="5"/>
      <c r="M30" s="23">
        <v>44588</v>
      </c>
      <c r="N30" s="21">
        <v>44589</v>
      </c>
      <c r="O30" s="45">
        <f t="shared" si="1"/>
        <v>1</v>
      </c>
      <c r="P30" s="9"/>
      <c r="Q30" s="9"/>
      <c r="R30" s="9"/>
    </row>
    <row r="31" spans="1:18">
      <c r="A31" t="s">
        <v>89</v>
      </c>
      <c r="B31" t="s">
        <v>90</v>
      </c>
      <c r="C31" t="s">
        <v>141</v>
      </c>
      <c r="D31" s="34" t="s">
        <v>142</v>
      </c>
      <c r="F31" s="5" t="s">
        <v>91</v>
      </c>
      <c r="G31" s="5" t="s">
        <v>93</v>
      </c>
      <c r="H31" s="5"/>
      <c r="I31" s="5"/>
      <c r="J31" s="5" t="s">
        <v>93</v>
      </c>
      <c r="K31" s="5"/>
      <c r="L31" s="5"/>
      <c r="M31" s="23">
        <v>44588</v>
      </c>
      <c r="N31" s="21">
        <v>44589</v>
      </c>
      <c r="O31" s="45">
        <f t="shared" si="1"/>
        <v>1</v>
      </c>
      <c r="P31" s="9"/>
      <c r="Q31" s="9"/>
      <c r="R31" s="9"/>
    </row>
    <row r="32" spans="1:18">
      <c r="A32" t="s">
        <v>89</v>
      </c>
      <c r="B32" t="s">
        <v>90</v>
      </c>
      <c r="C32" t="s">
        <v>143</v>
      </c>
      <c r="D32" s="34" t="s">
        <v>144</v>
      </c>
      <c r="G32" s="5" t="s">
        <v>91</v>
      </c>
      <c r="H32" s="5"/>
      <c r="I32" s="5"/>
      <c r="J32" s="5" t="s">
        <v>93</v>
      </c>
      <c r="K32" s="5"/>
      <c r="L32" s="5"/>
      <c r="M32" s="23">
        <v>44607</v>
      </c>
      <c r="N32" s="21">
        <v>44609</v>
      </c>
      <c r="O32" s="45">
        <f t="shared" si="1"/>
        <v>2</v>
      </c>
      <c r="P32" s="9"/>
      <c r="Q32" s="9"/>
      <c r="R32" s="9"/>
    </row>
    <row r="33" spans="1:16" ht="30">
      <c r="A33" t="s">
        <v>89</v>
      </c>
      <c r="B33" t="s">
        <v>90</v>
      </c>
      <c r="C33" t="s">
        <v>145</v>
      </c>
      <c r="D33" s="34" t="s">
        <v>146</v>
      </c>
      <c r="E33" s="12" t="s">
        <v>147</v>
      </c>
      <c r="I33" t="s">
        <v>91</v>
      </c>
      <c r="K33" t="s">
        <v>93</v>
      </c>
      <c r="M33" s="23">
        <v>44596</v>
      </c>
      <c r="N33" s="21">
        <v>44599</v>
      </c>
      <c r="O33" s="45">
        <f t="shared" si="1"/>
        <v>3</v>
      </c>
      <c r="P33" s="11"/>
    </row>
    <row r="34" spans="1:16">
      <c r="A34" t="s">
        <v>89</v>
      </c>
      <c r="B34" t="s">
        <v>90</v>
      </c>
      <c r="C34" t="s">
        <v>148</v>
      </c>
      <c r="D34" s="34" t="s">
        <v>149</v>
      </c>
      <c r="E34" s="19" t="s">
        <v>116</v>
      </c>
      <c r="H34" t="s">
        <v>91</v>
      </c>
      <c r="J34" s="5" t="s">
        <v>93</v>
      </c>
      <c r="M34" s="23">
        <v>44600</v>
      </c>
      <c r="N34" s="21">
        <v>44602</v>
      </c>
      <c r="O34" s="45">
        <f t="shared" si="1"/>
        <v>2</v>
      </c>
      <c r="P34" s="11"/>
    </row>
    <row r="35" spans="1:16">
      <c r="A35" t="s">
        <v>89</v>
      </c>
      <c r="B35" t="s">
        <v>90</v>
      </c>
      <c r="C35" t="s">
        <v>150</v>
      </c>
      <c r="D35" s="34" t="s">
        <v>151</v>
      </c>
      <c r="E35" s="19" t="s">
        <v>116</v>
      </c>
      <c r="G35" t="s">
        <v>93</v>
      </c>
      <c r="J35" s="5" t="s">
        <v>91</v>
      </c>
      <c r="M35" s="23">
        <v>44600</v>
      </c>
      <c r="N35" s="21">
        <v>44603</v>
      </c>
      <c r="O35" s="45">
        <f t="shared" si="1"/>
        <v>3</v>
      </c>
      <c r="P35" s="11"/>
    </row>
    <row r="36" spans="1:16">
      <c r="A36" t="s">
        <v>89</v>
      </c>
      <c r="B36" t="s">
        <v>90</v>
      </c>
      <c r="C36" t="s">
        <v>152</v>
      </c>
      <c r="D36" s="34" t="s">
        <v>153</v>
      </c>
      <c r="E36" s="19" t="s">
        <v>116</v>
      </c>
      <c r="F36" t="s">
        <v>93</v>
      </c>
      <c r="M36" s="23">
        <v>44597</v>
      </c>
      <c r="N36" s="21">
        <v>44602</v>
      </c>
      <c r="O36" s="45">
        <f t="shared" si="1"/>
        <v>5</v>
      </c>
      <c r="P36" s="11"/>
    </row>
    <row r="37" spans="1:16">
      <c r="A37" t="s">
        <v>89</v>
      </c>
      <c r="B37" t="s">
        <v>90</v>
      </c>
      <c r="C37" t="s">
        <v>154</v>
      </c>
      <c r="D37" s="34" t="s">
        <v>155</v>
      </c>
      <c r="E37" s="19" t="s">
        <v>116</v>
      </c>
      <c r="G37" t="s">
        <v>93</v>
      </c>
      <c r="I37" t="s">
        <v>91</v>
      </c>
      <c r="M37" s="23">
        <v>44597</v>
      </c>
      <c r="N37" s="21">
        <v>44602</v>
      </c>
      <c r="O37" s="45">
        <f t="shared" si="1"/>
        <v>5</v>
      </c>
      <c r="P37" s="11"/>
    </row>
    <row r="38" spans="1:16">
      <c r="A38" t="s">
        <v>89</v>
      </c>
      <c r="B38" t="s">
        <v>90</v>
      </c>
      <c r="C38" t="s">
        <v>156</v>
      </c>
      <c r="D38" s="34" t="s">
        <v>157</v>
      </c>
      <c r="E38" s="19" t="s">
        <v>158</v>
      </c>
      <c r="G38" t="s">
        <v>93</v>
      </c>
      <c r="I38" s="80"/>
      <c r="J38" s="80" t="s">
        <v>91</v>
      </c>
      <c r="M38" s="23">
        <v>44598</v>
      </c>
      <c r="N38" s="21">
        <v>44602</v>
      </c>
      <c r="O38" s="45">
        <f t="shared" si="1"/>
        <v>4</v>
      </c>
      <c r="P38" s="11"/>
    </row>
    <row r="39" spans="1:16" ht="30">
      <c r="A39" t="s">
        <v>89</v>
      </c>
      <c r="B39" t="s">
        <v>90</v>
      </c>
      <c r="C39" t="s">
        <v>159</v>
      </c>
      <c r="D39" s="34" t="s">
        <v>160</v>
      </c>
      <c r="E39" s="19" t="s">
        <v>158</v>
      </c>
      <c r="G39" t="s">
        <v>91</v>
      </c>
      <c r="K39" t="s">
        <v>93</v>
      </c>
      <c r="M39" s="23">
        <v>44600</v>
      </c>
      <c r="N39" s="21">
        <v>44602</v>
      </c>
      <c r="O39" s="45">
        <f t="shared" si="1"/>
        <v>2</v>
      </c>
      <c r="P39" s="11"/>
    </row>
    <row r="40" spans="1:16" ht="30">
      <c r="A40" t="s">
        <v>89</v>
      </c>
      <c r="B40" t="s">
        <v>90</v>
      </c>
      <c r="C40" t="s">
        <v>161</v>
      </c>
      <c r="D40" s="34" t="s">
        <v>162</v>
      </c>
      <c r="E40" s="19" t="s">
        <v>158</v>
      </c>
      <c r="H40" t="s">
        <v>91</v>
      </c>
      <c r="I40" t="s">
        <v>93</v>
      </c>
      <c r="M40" s="23">
        <v>44600</v>
      </c>
      <c r="N40" s="21">
        <v>44602</v>
      </c>
      <c r="O40" s="45">
        <f t="shared" si="1"/>
        <v>2</v>
      </c>
      <c r="P40" s="11"/>
    </row>
    <row r="41" spans="1:16" ht="30">
      <c r="A41" t="s">
        <v>89</v>
      </c>
      <c r="B41" t="s">
        <v>90</v>
      </c>
      <c r="C41" t="s">
        <v>163</v>
      </c>
      <c r="D41" s="34" t="s">
        <v>164</v>
      </c>
      <c r="E41" s="19" t="s">
        <v>158</v>
      </c>
      <c r="I41" t="s">
        <v>91</v>
      </c>
      <c r="J41" t="s">
        <v>93</v>
      </c>
      <c r="M41" s="23">
        <v>44600</v>
      </c>
      <c r="N41" s="21">
        <v>44602</v>
      </c>
      <c r="O41" s="45">
        <f t="shared" si="1"/>
        <v>2</v>
      </c>
      <c r="P41" s="11"/>
    </row>
    <row r="42" spans="1:16">
      <c r="A42" t="s">
        <v>89</v>
      </c>
      <c r="B42" t="s">
        <v>90</v>
      </c>
      <c r="C42" t="s">
        <v>165</v>
      </c>
      <c r="D42" s="34" t="s">
        <v>166</v>
      </c>
      <c r="E42" s="12">
        <v>49</v>
      </c>
      <c r="F42" t="s">
        <v>93</v>
      </c>
      <c r="G42" t="s">
        <v>91</v>
      </c>
      <c r="M42" s="23">
        <v>44596</v>
      </c>
      <c r="N42" s="21">
        <v>44600</v>
      </c>
      <c r="O42" s="45">
        <f t="shared" si="1"/>
        <v>4</v>
      </c>
      <c r="P42" s="11"/>
    </row>
    <row r="43" spans="1:16" ht="17.45" customHeight="1">
      <c r="A43" t="s">
        <v>89</v>
      </c>
      <c r="B43" t="s">
        <v>90</v>
      </c>
      <c r="C43" t="s">
        <v>167</v>
      </c>
      <c r="D43" s="34" t="s">
        <v>168</v>
      </c>
      <c r="E43" s="19" t="s">
        <v>123</v>
      </c>
      <c r="I43" t="s">
        <v>91</v>
      </c>
      <c r="K43" t="s">
        <v>93</v>
      </c>
      <c r="M43" s="23">
        <v>44602</v>
      </c>
      <c r="N43" s="21">
        <v>44604</v>
      </c>
      <c r="O43" s="45">
        <f t="shared" si="1"/>
        <v>2</v>
      </c>
      <c r="P43" s="11"/>
    </row>
    <row r="44" spans="1:16" ht="17.45" customHeight="1">
      <c r="A44" t="s">
        <v>89</v>
      </c>
      <c r="B44" t="s">
        <v>90</v>
      </c>
      <c r="C44" t="s">
        <v>169</v>
      </c>
      <c r="D44" s="34" t="s">
        <v>170</v>
      </c>
      <c r="E44" s="12">
        <v>51</v>
      </c>
      <c r="H44" t="s">
        <v>93</v>
      </c>
      <c r="J44" t="s">
        <v>91</v>
      </c>
      <c r="M44" s="23">
        <v>44598</v>
      </c>
      <c r="N44" s="21">
        <v>44601</v>
      </c>
      <c r="O44" s="45">
        <f t="shared" si="1"/>
        <v>3</v>
      </c>
      <c r="P44" s="11"/>
    </row>
    <row r="45" spans="1:16">
      <c r="A45" t="s">
        <v>89</v>
      </c>
      <c r="B45" t="s">
        <v>90</v>
      </c>
      <c r="C45" t="s">
        <v>171</v>
      </c>
      <c r="D45" s="34" t="s">
        <v>172</v>
      </c>
      <c r="E45" s="12" t="s">
        <v>147</v>
      </c>
      <c r="F45" t="s">
        <v>91</v>
      </c>
      <c r="K45" t="s">
        <v>93</v>
      </c>
      <c r="M45" s="23">
        <v>44597</v>
      </c>
      <c r="N45" s="21">
        <v>44600</v>
      </c>
      <c r="O45" s="45">
        <f t="shared" si="1"/>
        <v>3</v>
      </c>
      <c r="P45" s="11"/>
    </row>
    <row r="46" spans="1:16" ht="21.75" customHeight="1">
      <c r="A46" t="s">
        <v>89</v>
      </c>
      <c r="B46" t="s">
        <v>90</v>
      </c>
      <c r="C46" t="s">
        <v>173</v>
      </c>
      <c r="D46" s="34" t="s">
        <v>174</v>
      </c>
      <c r="E46" s="12" t="s">
        <v>175</v>
      </c>
      <c r="G46" t="s">
        <v>93</v>
      </c>
      <c r="K46" t="s">
        <v>91</v>
      </c>
      <c r="M46" s="23">
        <v>44597</v>
      </c>
      <c r="N46" s="21">
        <v>44601</v>
      </c>
      <c r="O46" s="45">
        <f t="shared" si="1"/>
        <v>4</v>
      </c>
    </row>
    <row r="47" spans="1:16" ht="21.75" customHeight="1">
      <c r="A47" t="s">
        <v>89</v>
      </c>
      <c r="B47" t="s">
        <v>90</v>
      </c>
      <c r="C47" t="s">
        <v>176</v>
      </c>
      <c r="D47" s="34" t="s">
        <v>177</v>
      </c>
      <c r="E47" s="12" t="s">
        <v>175</v>
      </c>
      <c r="F47" t="s">
        <v>93</v>
      </c>
      <c r="K47" t="s">
        <v>91</v>
      </c>
      <c r="M47" s="23">
        <v>44597</v>
      </c>
      <c r="N47" s="21">
        <v>44601</v>
      </c>
      <c r="O47" s="45">
        <f t="shared" si="1"/>
        <v>4</v>
      </c>
    </row>
    <row r="48" spans="1:16" ht="21.75" customHeight="1">
      <c r="A48" t="s">
        <v>89</v>
      </c>
      <c r="B48" t="s">
        <v>90</v>
      </c>
      <c r="C48" t="s">
        <v>178</v>
      </c>
      <c r="D48" s="34" t="s">
        <v>179</v>
      </c>
      <c r="E48" s="12" t="s">
        <v>175</v>
      </c>
      <c r="F48" t="s">
        <v>91</v>
      </c>
      <c r="K48" t="s">
        <v>93</v>
      </c>
      <c r="M48" s="23">
        <v>44597</v>
      </c>
      <c r="N48" s="21">
        <v>44601</v>
      </c>
      <c r="O48" s="45">
        <f t="shared" si="1"/>
        <v>4</v>
      </c>
    </row>
    <row r="49" spans="1:15" ht="21.75" customHeight="1">
      <c r="A49" t="s">
        <v>89</v>
      </c>
      <c r="B49" t="s">
        <v>90</v>
      </c>
      <c r="C49" t="s">
        <v>180</v>
      </c>
      <c r="D49" s="34" t="s">
        <v>181</v>
      </c>
      <c r="E49" s="12" t="s">
        <v>175</v>
      </c>
      <c r="I49" t="s">
        <v>91</v>
      </c>
      <c r="J49" t="s">
        <v>93</v>
      </c>
      <c r="M49" s="23">
        <v>44597</v>
      </c>
      <c r="N49" s="21">
        <v>44601</v>
      </c>
      <c r="O49" s="45">
        <f t="shared" si="1"/>
        <v>4</v>
      </c>
    </row>
    <row r="50" spans="1:15" ht="21.75" customHeight="1">
      <c r="A50" t="s">
        <v>89</v>
      </c>
      <c r="B50" t="s">
        <v>90</v>
      </c>
      <c r="C50" t="s">
        <v>182</v>
      </c>
      <c r="D50" s="34" t="s">
        <v>183</v>
      </c>
      <c r="E50" s="12" t="s">
        <v>175</v>
      </c>
      <c r="H50" t="s">
        <v>93</v>
      </c>
      <c r="J50" t="s">
        <v>91</v>
      </c>
      <c r="M50" s="23">
        <v>44597</v>
      </c>
      <c r="N50" s="21">
        <v>44601</v>
      </c>
      <c r="O50" s="45">
        <f t="shared" si="1"/>
        <v>4</v>
      </c>
    </row>
    <row r="51" spans="1:15" ht="21.75" customHeight="1">
      <c r="A51" t="s">
        <v>89</v>
      </c>
      <c r="B51" t="s">
        <v>90</v>
      </c>
      <c r="C51" t="s">
        <v>184</v>
      </c>
      <c r="D51" s="34" t="s">
        <v>185</v>
      </c>
      <c r="E51" s="12" t="s">
        <v>175</v>
      </c>
      <c r="G51" t="s">
        <v>93</v>
      </c>
      <c r="J51" t="s">
        <v>91</v>
      </c>
      <c r="M51" s="23">
        <v>44597</v>
      </c>
      <c r="N51" s="21">
        <v>44601</v>
      </c>
      <c r="O51" s="45">
        <f t="shared" si="1"/>
        <v>4</v>
      </c>
    </row>
    <row r="52" spans="1:15" ht="21.75" customHeight="1">
      <c r="A52" t="s">
        <v>89</v>
      </c>
      <c r="B52" t="s">
        <v>90</v>
      </c>
      <c r="C52" t="s">
        <v>186</v>
      </c>
      <c r="D52" s="34" t="s">
        <v>187</v>
      </c>
      <c r="E52" s="12" t="s">
        <v>175</v>
      </c>
      <c r="H52" t="s">
        <v>91</v>
      </c>
      <c r="I52" t="s">
        <v>93</v>
      </c>
      <c r="M52" s="23">
        <v>44597</v>
      </c>
      <c r="N52" s="21">
        <v>44601</v>
      </c>
      <c r="O52" s="45">
        <f t="shared" si="1"/>
        <v>4</v>
      </c>
    </row>
    <row r="53" spans="1:15" ht="21.75" customHeight="1">
      <c r="A53" t="s">
        <v>89</v>
      </c>
      <c r="B53" t="s">
        <v>90</v>
      </c>
      <c r="C53" t="s">
        <v>188</v>
      </c>
      <c r="D53" s="34" t="s">
        <v>189</v>
      </c>
      <c r="E53" s="12" t="s">
        <v>190</v>
      </c>
      <c r="F53" t="s">
        <v>93</v>
      </c>
      <c r="G53" t="s">
        <v>93</v>
      </c>
      <c r="H53" t="s">
        <v>91</v>
      </c>
      <c r="M53" s="23">
        <v>44593</v>
      </c>
      <c r="N53" s="21">
        <v>44595</v>
      </c>
      <c r="O53" s="45">
        <f t="shared" si="1"/>
        <v>2</v>
      </c>
    </row>
    <row r="54" spans="1:15" ht="27.75" customHeight="1">
      <c r="A54" t="s">
        <v>89</v>
      </c>
      <c r="B54" t="s">
        <v>90</v>
      </c>
      <c r="C54" t="s">
        <v>191</v>
      </c>
      <c r="D54" s="34" t="s">
        <v>192</v>
      </c>
      <c r="E54" s="12" t="s">
        <v>190</v>
      </c>
      <c r="F54" t="s">
        <v>91</v>
      </c>
      <c r="H54" t="s">
        <v>93</v>
      </c>
      <c r="M54" s="23">
        <v>44597</v>
      </c>
      <c r="N54" s="21">
        <v>44602</v>
      </c>
      <c r="O54" s="45">
        <f t="shared" si="1"/>
        <v>5</v>
      </c>
    </row>
    <row r="55" spans="1:15" ht="29.25" customHeight="1">
      <c r="A55" t="s">
        <v>89</v>
      </c>
      <c r="B55" t="s">
        <v>90</v>
      </c>
      <c r="C55" t="s">
        <v>193</v>
      </c>
      <c r="D55" s="34" t="s">
        <v>194</v>
      </c>
      <c r="E55" s="12" t="s">
        <v>190</v>
      </c>
      <c r="H55" t="s">
        <v>91</v>
      </c>
      <c r="K55" t="s">
        <v>93</v>
      </c>
      <c r="M55" s="23">
        <v>44597</v>
      </c>
      <c r="N55" s="21">
        <v>44602</v>
      </c>
      <c r="O55" s="45">
        <f t="shared" si="1"/>
        <v>5</v>
      </c>
    </row>
    <row r="56" spans="1:15" ht="21.75" customHeight="1">
      <c r="A56" t="s">
        <v>89</v>
      </c>
      <c r="B56" t="s">
        <v>90</v>
      </c>
      <c r="C56" t="s">
        <v>195</v>
      </c>
      <c r="D56" s="34" t="s">
        <v>196</v>
      </c>
      <c r="E56" s="12" t="s">
        <v>190</v>
      </c>
      <c r="J56" t="s">
        <v>93</v>
      </c>
      <c r="K56" t="s">
        <v>91</v>
      </c>
      <c r="M56" s="23">
        <v>44597</v>
      </c>
      <c r="N56" s="21">
        <v>44602</v>
      </c>
      <c r="O56" s="45">
        <f t="shared" si="1"/>
        <v>5</v>
      </c>
    </row>
    <row r="57" spans="1:15" ht="21.75" customHeight="1">
      <c r="A57" t="s">
        <v>89</v>
      </c>
      <c r="B57" t="s">
        <v>90</v>
      </c>
      <c r="C57" t="s">
        <v>197</v>
      </c>
      <c r="D57" s="34" t="s">
        <v>198</v>
      </c>
      <c r="E57" s="12" t="s">
        <v>190</v>
      </c>
      <c r="F57" t="s">
        <v>91</v>
      </c>
      <c r="H57" t="s">
        <v>93</v>
      </c>
      <c r="M57" s="23">
        <v>44597</v>
      </c>
      <c r="N57" s="21">
        <v>44602</v>
      </c>
      <c r="O57" s="45">
        <f t="shared" si="1"/>
        <v>5</v>
      </c>
    </row>
    <row r="58" spans="1:15" ht="21.75" customHeight="1">
      <c r="A58" t="s">
        <v>89</v>
      </c>
      <c r="B58" t="s">
        <v>90</v>
      </c>
      <c r="C58" t="s">
        <v>199</v>
      </c>
      <c r="D58" s="34" t="s">
        <v>200</v>
      </c>
      <c r="E58" s="12" t="s">
        <v>201</v>
      </c>
      <c r="G58" t="s">
        <v>91</v>
      </c>
      <c r="K58" t="s">
        <v>93</v>
      </c>
      <c r="M58" s="23">
        <v>44597</v>
      </c>
      <c r="N58" s="21">
        <v>44602</v>
      </c>
      <c r="O58" s="45">
        <f t="shared" si="1"/>
        <v>5</v>
      </c>
    </row>
    <row r="59" spans="1:15" ht="21.75" customHeight="1">
      <c r="A59" t="s">
        <v>89</v>
      </c>
      <c r="B59" t="s">
        <v>90</v>
      </c>
      <c r="C59" t="s">
        <v>202</v>
      </c>
      <c r="D59" s="34" t="s">
        <v>203</v>
      </c>
      <c r="E59" s="12" t="s">
        <v>201</v>
      </c>
      <c r="I59" t="s">
        <v>93</v>
      </c>
      <c r="J59" t="s">
        <v>91</v>
      </c>
      <c r="M59" s="23">
        <v>44597</v>
      </c>
      <c r="N59" s="21">
        <v>44602</v>
      </c>
      <c r="O59" s="45">
        <f t="shared" si="1"/>
        <v>5</v>
      </c>
    </row>
    <row r="60" spans="1:15" ht="33.75" customHeight="1">
      <c r="A60" t="s">
        <v>89</v>
      </c>
      <c r="B60" t="s">
        <v>90</v>
      </c>
      <c r="C60" t="s">
        <v>204</v>
      </c>
      <c r="D60" s="34" t="s">
        <v>205</v>
      </c>
      <c r="E60" s="12" t="s">
        <v>201</v>
      </c>
      <c r="I60" t="s">
        <v>91</v>
      </c>
      <c r="K60" t="s">
        <v>93</v>
      </c>
      <c r="M60" s="23">
        <v>44599</v>
      </c>
      <c r="N60" s="21">
        <v>44603</v>
      </c>
      <c r="O60" s="45">
        <f t="shared" si="1"/>
        <v>4</v>
      </c>
    </row>
    <row r="61" spans="1:15" ht="21.75" customHeight="1">
      <c r="A61" t="s">
        <v>89</v>
      </c>
      <c r="B61" t="s">
        <v>90</v>
      </c>
      <c r="C61" t="s">
        <v>206</v>
      </c>
      <c r="D61" s="34" t="s">
        <v>207</v>
      </c>
      <c r="E61" s="12" t="s">
        <v>201</v>
      </c>
      <c r="G61" t="s">
        <v>93</v>
      </c>
      <c r="K61" t="s">
        <v>91</v>
      </c>
      <c r="M61" s="23">
        <v>44599</v>
      </c>
      <c r="N61" s="21">
        <v>44603</v>
      </c>
      <c r="O61" s="45">
        <f t="shared" si="1"/>
        <v>4</v>
      </c>
    </row>
    <row r="62" spans="1:15" ht="21.75" customHeight="1">
      <c r="A62" t="s">
        <v>89</v>
      </c>
      <c r="B62" t="s">
        <v>90</v>
      </c>
      <c r="C62" t="s">
        <v>208</v>
      </c>
      <c r="D62" s="34" t="s">
        <v>209</v>
      </c>
      <c r="E62" s="12" t="s">
        <v>201</v>
      </c>
      <c r="H62" t="s">
        <v>93</v>
      </c>
      <c r="I62" t="s">
        <v>91</v>
      </c>
      <c r="M62" s="23">
        <v>44599</v>
      </c>
      <c r="N62" s="21">
        <v>44603</v>
      </c>
      <c r="O62" s="45">
        <f t="shared" si="1"/>
        <v>4</v>
      </c>
    </row>
    <row r="63" spans="1:15" ht="21.75" customHeight="1">
      <c r="A63" t="s">
        <v>89</v>
      </c>
      <c r="B63" t="s">
        <v>90</v>
      </c>
      <c r="C63" t="s">
        <v>210</v>
      </c>
      <c r="D63" s="34" t="s">
        <v>211</v>
      </c>
      <c r="E63" s="12" t="s">
        <v>201</v>
      </c>
      <c r="J63" t="s">
        <v>93</v>
      </c>
      <c r="K63" t="s">
        <v>91</v>
      </c>
      <c r="M63" s="23">
        <v>44599</v>
      </c>
      <c r="N63" s="21">
        <v>44603</v>
      </c>
      <c r="O63" s="45">
        <f t="shared" si="1"/>
        <v>4</v>
      </c>
    </row>
    <row r="64" spans="1:15" ht="41.25" customHeight="1">
      <c r="A64" t="s">
        <v>89</v>
      </c>
      <c r="B64" t="s">
        <v>90</v>
      </c>
      <c r="C64" t="s">
        <v>212</v>
      </c>
      <c r="D64" s="34" t="s">
        <v>213</v>
      </c>
      <c r="E64" s="12" t="s">
        <v>214</v>
      </c>
      <c r="H64" t="s">
        <v>93</v>
      </c>
      <c r="K64" t="s">
        <v>91</v>
      </c>
      <c r="M64" s="23">
        <v>44595</v>
      </c>
      <c r="N64" s="21">
        <v>44598</v>
      </c>
      <c r="O64" s="45">
        <f t="shared" si="1"/>
        <v>3</v>
      </c>
    </row>
    <row r="65" spans="1:15" ht="21.75" customHeight="1">
      <c r="A65" t="s">
        <v>89</v>
      </c>
      <c r="B65" t="s">
        <v>90</v>
      </c>
      <c r="C65" t="s">
        <v>215</v>
      </c>
      <c r="D65" s="34" t="s">
        <v>216</v>
      </c>
      <c r="E65" s="12" t="s">
        <v>214</v>
      </c>
      <c r="I65" t="s">
        <v>93</v>
      </c>
      <c r="J65" t="s">
        <v>91</v>
      </c>
      <c r="M65" s="23">
        <v>44595</v>
      </c>
      <c r="N65" s="21">
        <v>44598</v>
      </c>
      <c r="O65" s="45">
        <f t="shared" si="1"/>
        <v>3</v>
      </c>
    </row>
    <row r="66" spans="1:15" ht="21.75" customHeight="1">
      <c r="A66" t="s">
        <v>89</v>
      </c>
      <c r="B66" t="s">
        <v>90</v>
      </c>
      <c r="C66" t="s">
        <v>217</v>
      </c>
      <c r="D66" s="34" t="s">
        <v>218</v>
      </c>
      <c r="E66" s="12" t="s">
        <v>214</v>
      </c>
      <c r="F66" t="s">
        <v>93</v>
      </c>
      <c r="G66" t="s">
        <v>91</v>
      </c>
      <c r="M66" s="23">
        <v>44595</v>
      </c>
      <c r="N66" s="21">
        <v>44598</v>
      </c>
      <c r="O66" s="45">
        <f t="shared" si="1"/>
        <v>3</v>
      </c>
    </row>
    <row r="67" spans="1:15" ht="36" customHeight="1">
      <c r="A67" t="s">
        <v>89</v>
      </c>
      <c r="B67" t="s">
        <v>90</v>
      </c>
      <c r="C67" t="s">
        <v>219</v>
      </c>
      <c r="D67" s="34" t="s">
        <v>220</v>
      </c>
      <c r="E67" s="12" t="s">
        <v>221</v>
      </c>
      <c r="G67" t="s">
        <v>93</v>
      </c>
      <c r="K67" t="s">
        <v>91</v>
      </c>
      <c r="M67" s="23">
        <v>44598</v>
      </c>
      <c r="N67" s="21">
        <v>44602</v>
      </c>
      <c r="O67" s="45">
        <f t="shared" si="1"/>
        <v>4</v>
      </c>
    </row>
    <row r="68" spans="1:15" ht="34.5" customHeight="1">
      <c r="A68" t="s">
        <v>89</v>
      </c>
      <c r="B68" t="s">
        <v>90</v>
      </c>
      <c r="C68" t="s">
        <v>222</v>
      </c>
      <c r="D68" s="34" t="s">
        <v>223</v>
      </c>
      <c r="E68" s="12" t="s">
        <v>221</v>
      </c>
      <c r="F68" t="s">
        <v>93</v>
      </c>
      <c r="I68" t="s">
        <v>91</v>
      </c>
      <c r="M68" s="23">
        <v>44598</v>
      </c>
      <c r="N68" s="21">
        <v>44602</v>
      </c>
      <c r="O68" s="45">
        <f t="shared" si="1"/>
        <v>4</v>
      </c>
    </row>
    <row r="69" spans="1:15" ht="27" customHeight="1">
      <c r="A69" t="s">
        <v>89</v>
      </c>
      <c r="B69" t="s">
        <v>90</v>
      </c>
      <c r="C69" t="s">
        <v>224</v>
      </c>
      <c r="D69" s="34" t="s">
        <v>225</v>
      </c>
      <c r="E69" s="12" t="s">
        <v>221</v>
      </c>
      <c r="F69" t="s">
        <v>93</v>
      </c>
      <c r="J69" t="s">
        <v>91</v>
      </c>
      <c r="M69" s="23">
        <v>44603</v>
      </c>
      <c r="N69" s="21">
        <v>44607</v>
      </c>
      <c r="O69" s="45">
        <f t="shared" si="1"/>
        <v>4</v>
      </c>
    </row>
    <row r="70" spans="1:15" ht="36" customHeight="1">
      <c r="A70" t="s">
        <v>89</v>
      </c>
      <c r="B70" t="s">
        <v>90</v>
      </c>
      <c r="C70" t="s">
        <v>226</v>
      </c>
      <c r="D70" s="34" t="s">
        <v>227</v>
      </c>
      <c r="E70" s="12" t="s">
        <v>221</v>
      </c>
      <c r="I70" t="s">
        <v>91</v>
      </c>
      <c r="K70" t="s">
        <v>93</v>
      </c>
      <c r="M70" s="23">
        <v>44598</v>
      </c>
      <c r="N70" s="21">
        <v>44602</v>
      </c>
      <c r="O70" s="45">
        <f t="shared" si="1"/>
        <v>4</v>
      </c>
    </row>
    <row r="71" spans="1:15" ht="33.75" customHeight="1">
      <c r="A71" t="s">
        <v>89</v>
      </c>
      <c r="B71" t="s">
        <v>90</v>
      </c>
      <c r="C71" t="s">
        <v>228</v>
      </c>
      <c r="D71" s="34" t="s">
        <v>229</v>
      </c>
      <c r="E71" s="12" t="s">
        <v>221</v>
      </c>
      <c r="H71" t="s">
        <v>91</v>
      </c>
      <c r="I71" t="s">
        <v>93</v>
      </c>
      <c r="M71" s="23">
        <v>44598</v>
      </c>
      <c r="N71" s="21">
        <v>44602</v>
      </c>
      <c r="O71" s="45">
        <f t="shared" si="1"/>
        <v>4</v>
      </c>
    </row>
    <row r="72" spans="1:15" ht="29.25" customHeight="1">
      <c r="A72" t="s">
        <v>89</v>
      </c>
      <c r="B72" t="s">
        <v>90</v>
      </c>
      <c r="C72" t="s">
        <v>230</v>
      </c>
      <c r="D72" s="34" t="s">
        <v>231</v>
      </c>
      <c r="E72" s="12" t="s">
        <v>221</v>
      </c>
      <c r="G72" t="s">
        <v>91</v>
      </c>
      <c r="H72" t="s">
        <v>93</v>
      </c>
      <c r="M72" s="23">
        <v>44598</v>
      </c>
      <c r="N72" s="21">
        <v>44602</v>
      </c>
      <c r="O72" s="45">
        <f t="shared" ref="O72:O86" si="2">N72-M72</f>
        <v>4</v>
      </c>
    </row>
    <row r="73" spans="1:15" ht="39.75" customHeight="1">
      <c r="A73" t="s">
        <v>89</v>
      </c>
      <c r="B73" t="s">
        <v>90</v>
      </c>
      <c r="C73" t="s">
        <v>232</v>
      </c>
      <c r="D73" s="34" t="s">
        <v>233</v>
      </c>
      <c r="E73" s="12" t="s">
        <v>221</v>
      </c>
      <c r="F73" t="s">
        <v>91</v>
      </c>
      <c r="I73" t="s">
        <v>93</v>
      </c>
      <c r="M73" s="23">
        <v>44598</v>
      </c>
      <c r="N73" s="21">
        <v>44602</v>
      </c>
      <c r="O73" s="45">
        <f t="shared" si="2"/>
        <v>4</v>
      </c>
    </row>
    <row r="74" spans="1:15" ht="21.75" customHeight="1">
      <c r="A74" t="s">
        <v>89</v>
      </c>
      <c r="B74" t="s">
        <v>90</v>
      </c>
      <c r="C74" t="s">
        <v>234</v>
      </c>
      <c r="D74" s="34" t="s">
        <v>235</v>
      </c>
      <c r="E74" s="12" t="s">
        <v>236</v>
      </c>
      <c r="G74" t="s">
        <v>93</v>
      </c>
      <c r="H74" t="s">
        <v>91</v>
      </c>
      <c r="M74" s="23">
        <v>44597</v>
      </c>
      <c r="N74" s="21">
        <v>44602</v>
      </c>
      <c r="O74" s="45">
        <f t="shared" si="2"/>
        <v>5</v>
      </c>
    </row>
    <row r="75" spans="1:15" ht="21.75" customHeight="1">
      <c r="A75" t="s">
        <v>89</v>
      </c>
      <c r="B75" t="s">
        <v>90</v>
      </c>
      <c r="C75" t="s">
        <v>237</v>
      </c>
      <c r="D75" s="34" t="s">
        <v>238</v>
      </c>
      <c r="E75" s="12" t="s">
        <v>236</v>
      </c>
      <c r="F75" t="s">
        <v>93</v>
      </c>
      <c r="G75" t="s">
        <v>93</v>
      </c>
      <c r="H75" t="s">
        <v>91</v>
      </c>
      <c r="M75" s="23">
        <v>44597</v>
      </c>
      <c r="N75" s="21">
        <v>44602</v>
      </c>
      <c r="O75" s="45">
        <f t="shared" si="2"/>
        <v>5</v>
      </c>
    </row>
    <row r="76" spans="1:15" ht="21.75" customHeight="1">
      <c r="A76" t="s">
        <v>89</v>
      </c>
      <c r="B76" t="s">
        <v>90</v>
      </c>
      <c r="C76" t="s">
        <v>239</v>
      </c>
      <c r="D76" s="34" t="s">
        <v>240</v>
      </c>
      <c r="E76" s="12" t="s">
        <v>236</v>
      </c>
      <c r="F76" t="s">
        <v>91</v>
      </c>
      <c r="G76" t="s">
        <v>93</v>
      </c>
      <c r="M76" s="23">
        <v>44597</v>
      </c>
      <c r="N76" s="21">
        <v>44602</v>
      </c>
      <c r="O76" s="45">
        <f t="shared" si="2"/>
        <v>5</v>
      </c>
    </row>
    <row r="77" spans="1:15" ht="21.75" customHeight="1">
      <c r="A77" t="s">
        <v>89</v>
      </c>
      <c r="B77" t="s">
        <v>90</v>
      </c>
      <c r="C77" t="s">
        <v>241</v>
      </c>
      <c r="D77" s="34" t="s">
        <v>242</v>
      </c>
      <c r="E77" s="12" t="s">
        <v>236</v>
      </c>
      <c r="G77" t="s">
        <v>93</v>
      </c>
      <c r="J77" t="s">
        <v>91</v>
      </c>
      <c r="M77" s="23">
        <v>44597</v>
      </c>
      <c r="N77" s="21">
        <v>44602</v>
      </c>
      <c r="O77" s="45">
        <f t="shared" si="2"/>
        <v>5</v>
      </c>
    </row>
    <row r="78" spans="1:15" ht="21.75" customHeight="1">
      <c r="A78" t="s">
        <v>89</v>
      </c>
      <c r="B78" t="s">
        <v>90</v>
      </c>
      <c r="C78" t="s">
        <v>243</v>
      </c>
      <c r="D78" s="34" t="s">
        <v>244</v>
      </c>
      <c r="E78" s="12" t="s">
        <v>236</v>
      </c>
      <c r="F78" t="s">
        <v>91</v>
      </c>
      <c r="G78" t="s">
        <v>93</v>
      </c>
      <c r="M78" s="23">
        <v>44597</v>
      </c>
      <c r="N78" s="21">
        <v>44602</v>
      </c>
      <c r="O78" s="45">
        <f t="shared" si="2"/>
        <v>5</v>
      </c>
    </row>
    <row r="79" spans="1:15" ht="21.75" customHeight="1">
      <c r="A79" t="s">
        <v>89</v>
      </c>
      <c r="B79" t="s">
        <v>90</v>
      </c>
      <c r="C79" t="s">
        <v>245</v>
      </c>
      <c r="D79" s="34" t="s">
        <v>246</v>
      </c>
      <c r="E79" s="12" t="s">
        <v>236</v>
      </c>
      <c r="G79" t="s">
        <v>93</v>
      </c>
      <c r="I79" t="s">
        <v>91</v>
      </c>
      <c r="M79" s="23">
        <v>44597</v>
      </c>
      <c r="N79" s="21">
        <v>44602</v>
      </c>
      <c r="O79" s="45">
        <f t="shared" si="2"/>
        <v>5</v>
      </c>
    </row>
    <row r="80" spans="1:15" ht="21.75" customHeight="1">
      <c r="A80" t="s">
        <v>89</v>
      </c>
      <c r="B80" t="s">
        <v>90</v>
      </c>
      <c r="C80" t="s">
        <v>247</v>
      </c>
      <c r="D80" s="34" t="s">
        <v>248</v>
      </c>
      <c r="E80" s="12" t="s">
        <v>236</v>
      </c>
      <c r="G80" t="s">
        <v>93</v>
      </c>
      <c r="K80" t="s">
        <v>91</v>
      </c>
      <c r="M80" s="23">
        <v>44597</v>
      </c>
      <c r="N80" s="21">
        <v>44602</v>
      </c>
      <c r="O80" s="45">
        <f t="shared" si="2"/>
        <v>5</v>
      </c>
    </row>
    <row r="81" spans="1:15" ht="21.75" customHeight="1">
      <c r="A81" t="s">
        <v>89</v>
      </c>
      <c r="B81" t="s">
        <v>90</v>
      </c>
      <c r="C81" t="s">
        <v>249</v>
      </c>
      <c r="D81" s="34" t="s">
        <v>250</v>
      </c>
      <c r="E81" s="12" t="s">
        <v>236</v>
      </c>
      <c r="I81" t="s">
        <v>91</v>
      </c>
      <c r="J81" t="s">
        <v>93</v>
      </c>
      <c r="M81" s="23">
        <v>44599</v>
      </c>
      <c r="N81" s="21">
        <v>44604</v>
      </c>
      <c r="O81" s="45">
        <f t="shared" si="2"/>
        <v>5</v>
      </c>
    </row>
    <row r="82" spans="1:15" ht="39" customHeight="1">
      <c r="A82" t="s">
        <v>251</v>
      </c>
      <c r="B82" t="s">
        <v>252</v>
      </c>
      <c r="C82" t="s">
        <v>253</v>
      </c>
      <c r="D82" s="34" t="s">
        <v>254</v>
      </c>
      <c r="E82" s="12"/>
      <c r="F82" t="s">
        <v>91</v>
      </c>
      <c r="G82" t="s">
        <v>91</v>
      </c>
      <c r="H82" t="s">
        <v>91</v>
      </c>
      <c r="J82" t="s">
        <v>93</v>
      </c>
      <c r="M82" s="23">
        <v>44607</v>
      </c>
      <c r="N82" s="21">
        <v>44609</v>
      </c>
      <c r="O82" s="45">
        <f t="shared" si="2"/>
        <v>2</v>
      </c>
    </row>
    <row r="83" spans="1:15" ht="21.75" customHeight="1">
      <c r="A83" t="s">
        <v>251</v>
      </c>
      <c r="B83" t="s">
        <v>252</v>
      </c>
      <c r="C83" t="s">
        <v>255</v>
      </c>
      <c r="D83" s="34" t="s">
        <v>256</v>
      </c>
      <c r="E83" s="12"/>
      <c r="G83" t="s">
        <v>91</v>
      </c>
      <c r="I83" t="s">
        <v>93</v>
      </c>
      <c r="M83" s="23">
        <v>44605</v>
      </c>
      <c r="N83" s="21">
        <v>44609</v>
      </c>
      <c r="O83" s="45">
        <f t="shared" si="2"/>
        <v>4</v>
      </c>
    </row>
    <row r="84" spans="1:15" ht="21.75" customHeight="1">
      <c r="A84" t="s">
        <v>251</v>
      </c>
      <c r="B84" t="s">
        <v>252</v>
      </c>
      <c r="C84" t="s">
        <v>257</v>
      </c>
      <c r="D84" s="34" t="s">
        <v>258</v>
      </c>
      <c r="E84" s="12"/>
      <c r="G84" t="s">
        <v>91</v>
      </c>
      <c r="H84" t="s">
        <v>93</v>
      </c>
      <c r="J84" t="s">
        <v>93</v>
      </c>
      <c r="M84" s="23">
        <v>44589</v>
      </c>
      <c r="N84" s="21">
        <v>44609</v>
      </c>
      <c r="O84" s="45">
        <f t="shared" si="2"/>
        <v>20</v>
      </c>
    </row>
    <row r="85" spans="1:15" ht="30.75" customHeight="1">
      <c r="A85" t="s">
        <v>251</v>
      </c>
      <c r="B85" t="s">
        <v>252</v>
      </c>
      <c r="C85" t="s">
        <v>259</v>
      </c>
      <c r="D85" s="34" t="s">
        <v>260</v>
      </c>
      <c r="E85" s="12"/>
      <c r="F85" s="5"/>
      <c r="G85" s="5" t="s">
        <v>93</v>
      </c>
      <c r="H85" s="5"/>
      <c r="I85" s="5"/>
      <c r="J85" s="5" t="s">
        <v>91</v>
      </c>
      <c r="K85" s="5"/>
      <c r="L85" s="5"/>
      <c r="M85" s="23">
        <v>44589</v>
      </c>
      <c r="N85" s="36">
        <v>44610</v>
      </c>
      <c r="O85" s="45">
        <f t="shared" si="2"/>
        <v>21</v>
      </c>
    </row>
    <row r="86" spans="1:15" ht="15" customHeight="1">
      <c r="A86" t="s">
        <v>251</v>
      </c>
      <c r="B86" t="s">
        <v>252</v>
      </c>
      <c r="C86" t="s">
        <v>261</v>
      </c>
      <c r="D86" s="34" t="s">
        <v>262</v>
      </c>
      <c r="E86" s="12"/>
      <c r="F86" t="s">
        <v>93</v>
      </c>
      <c r="G86" t="s">
        <v>93</v>
      </c>
      <c r="H86" t="s">
        <v>93</v>
      </c>
      <c r="I86" t="s">
        <v>93</v>
      </c>
      <c r="J86" t="s">
        <v>93</v>
      </c>
      <c r="K86" t="s">
        <v>93</v>
      </c>
      <c r="M86" s="23">
        <v>44589</v>
      </c>
      <c r="N86" s="21">
        <v>44609</v>
      </c>
      <c r="O86" s="45">
        <f t="shared" si="2"/>
        <v>20</v>
      </c>
    </row>
    <row r="87" spans="1:15" ht="19.5" customHeight="1">
      <c r="D87" s="35"/>
      <c r="E87" s="12"/>
    </row>
    <row r="88" spans="1:15" ht="21.75" customHeight="1">
      <c r="D88" s="35"/>
      <c r="E88" s="12"/>
    </row>
    <row r="89" spans="1:15">
      <c r="D89" s="35"/>
      <c r="E89" s="12"/>
    </row>
    <row r="90" spans="1:15">
      <c r="D90" s="35"/>
      <c r="E90" s="12"/>
    </row>
    <row r="91" spans="1:15" ht="30.75" customHeight="1">
      <c r="D91" s="35"/>
      <c r="E91" s="12"/>
      <c r="F91" s="20" t="str">
        <f t="shared" ref="F91:K91" si="3">LEFT(F5,8)</f>
        <v>MayurKum</v>
      </c>
      <c r="G91" s="20" t="str">
        <f t="shared" si="3"/>
        <v xml:space="preserve">Prajwal </v>
      </c>
      <c r="H91" s="20" t="str">
        <f t="shared" si="3"/>
        <v>Anusha A</v>
      </c>
      <c r="I91" s="20" t="str">
        <f t="shared" si="3"/>
        <v>Jigeesha</v>
      </c>
      <c r="J91" s="20" t="str">
        <f t="shared" si="3"/>
        <v>Cathleen</v>
      </c>
      <c r="K91" s="20" t="str">
        <f t="shared" si="3"/>
        <v>Chaitany</v>
      </c>
    </row>
    <row r="92" spans="1:15">
      <c r="D92" s="35"/>
      <c r="E92" s="12" t="s">
        <v>93</v>
      </c>
      <c r="F92">
        <f>COUNTIF(F$7:F$89,$E92)</f>
        <v>14</v>
      </c>
      <c r="G92">
        <f t="shared" ref="G92:K95" si="4">COUNTIF(G$7:G$89,$E92)</f>
        <v>21</v>
      </c>
      <c r="H92">
        <f t="shared" si="4"/>
        <v>16</v>
      </c>
      <c r="I92">
        <f t="shared" si="4"/>
        <v>14</v>
      </c>
      <c r="J92">
        <f t="shared" si="4"/>
        <v>13</v>
      </c>
      <c r="K92">
        <f t="shared" si="4"/>
        <v>12</v>
      </c>
    </row>
    <row r="93" spans="1:15" ht="16.5" customHeight="1">
      <c r="D93" s="35"/>
      <c r="E93" s="12" t="s">
        <v>91</v>
      </c>
      <c r="F93">
        <f t="shared" ref="F93:F95" si="5">COUNTIF(F$7:F$89,$E93)</f>
        <v>13</v>
      </c>
      <c r="G93">
        <f t="shared" si="4"/>
        <v>12</v>
      </c>
      <c r="H93">
        <f t="shared" si="4"/>
        <v>13</v>
      </c>
      <c r="I93">
        <f t="shared" si="4"/>
        <v>14</v>
      </c>
      <c r="J93">
        <f t="shared" si="4"/>
        <v>16</v>
      </c>
      <c r="K93">
        <f t="shared" si="4"/>
        <v>13</v>
      </c>
    </row>
    <row r="94" spans="1:15">
      <c r="D94" s="35"/>
      <c r="E94" s="19" t="s">
        <v>96</v>
      </c>
      <c r="F94">
        <f t="shared" si="5"/>
        <v>0</v>
      </c>
      <c r="G94">
        <f t="shared" si="4"/>
        <v>0</v>
      </c>
      <c r="H94">
        <f t="shared" si="4"/>
        <v>0</v>
      </c>
      <c r="I94">
        <f t="shared" si="4"/>
        <v>0</v>
      </c>
      <c r="J94">
        <f t="shared" si="4"/>
        <v>0</v>
      </c>
      <c r="K94">
        <f t="shared" si="4"/>
        <v>0</v>
      </c>
    </row>
    <row r="95" spans="1:15">
      <c r="D95" s="35"/>
      <c r="E95" s="19" t="s">
        <v>108</v>
      </c>
      <c r="F95">
        <f t="shared" si="5"/>
        <v>0</v>
      </c>
      <c r="G95">
        <f t="shared" si="4"/>
        <v>0</v>
      </c>
      <c r="H95">
        <f t="shared" si="4"/>
        <v>0</v>
      </c>
      <c r="I95">
        <f t="shared" si="4"/>
        <v>0</v>
      </c>
      <c r="J95">
        <f t="shared" si="4"/>
        <v>0</v>
      </c>
      <c r="K95">
        <f t="shared" si="4"/>
        <v>0</v>
      </c>
    </row>
    <row r="96" spans="1:15">
      <c r="D96" s="35"/>
    </row>
    <row r="97" spans="4:11" ht="27.6" customHeight="1">
      <c r="F97" s="20" t="str">
        <f>F91</f>
        <v>MayurKum</v>
      </c>
      <c r="G97" s="20" t="str">
        <f t="shared" ref="G97:J97" si="6">G91</f>
        <v xml:space="preserve">Prajwal </v>
      </c>
      <c r="H97" s="20" t="str">
        <f t="shared" si="6"/>
        <v>Anusha A</v>
      </c>
      <c r="I97" s="20" t="str">
        <f t="shared" si="6"/>
        <v>Jigeesha</v>
      </c>
      <c r="J97" s="20" t="str">
        <f t="shared" si="6"/>
        <v>Cathleen</v>
      </c>
      <c r="K97" s="20" t="str">
        <f>K91</f>
        <v>Chaitany</v>
      </c>
    </row>
    <row r="98" spans="4:11">
      <c r="D98" s="12"/>
    </row>
    <row r="99" spans="4:11">
      <c r="D99" s="19"/>
    </row>
  </sheetData>
  <sortState xmlns:xlrd2="http://schemas.microsoft.com/office/spreadsheetml/2017/richdata2" ref="A33:N93">
    <sortCondition ref="A33:A93"/>
  </sortState>
  <mergeCells count="1">
    <mergeCell ref="A5:B5"/>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681E-6882-4AE4-BEB7-D0A66891DFD7}">
  <dimension ref="A1:AA250"/>
  <sheetViews>
    <sheetView zoomScale="96" zoomScaleNormal="96" workbookViewId="0">
      <pane ySplit="6" topLeftCell="F7" activePane="bottomLeft" state="frozen"/>
      <selection pane="bottomLeft" activeCell="AB11" sqref="AB11"/>
    </sheetView>
  </sheetViews>
  <sheetFormatPr defaultColWidth="8.85546875" defaultRowHeight="15"/>
  <cols>
    <col min="1" max="2" width="6.28515625" customWidth="1"/>
    <col min="3" max="3" width="44.140625" style="2" customWidth="1"/>
    <col min="4" max="4" width="54.7109375" style="2" customWidth="1"/>
    <col min="5" max="5" width="29" style="2" customWidth="1"/>
    <col min="6" max="6" width="9.140625" style="13" customWidth="1"/>
    <col min="7" max="7" width="7.42578125" style="13" customWidth="1"/>
    <col min="8" max="8" width="7" style="13" customWidth="1"/>
    <col min="9" max="9" width="10.28515625" style="13" customWidth="1"/>
    <col min="10" max="11" width="6.42578125" style="13" customWidth="1"/>
    <col min="12" max="12" width="11.42578125" style="13" customWidth="1"/>
    <col min="13" max="14" width="13.140625" style="22" customWidth="1"/>
    <col min="15" max="15" width="15.42578125" style="4" customWidth="1"/>
    <col min="16" max="16" width="13.28515625" style="4" hidden="1" customWidth="1"/>
    <col min="17" max="17" width="9.42578125" hidden="1" customWidth="1"/>
    <col min="18" max="18" width="10.7109375" customWidth="1"/>
    <col min="19" max="19" width="13.7109375" customWidth="1"/>
    <col min="20" max="27" width="0" hidden="1" customWidth="1"/>
  </cols>
  <sheetData>
    <row r="1" spans="1:27">
      <c r="A1" s="1" t="s">
        <v>66</v>
      </c>
      <c r="B1" s="1"/>
    </row>
    <row r="2" spans="1:27" ht="2.25" customHeight="1"/>
    <row r="3" spans="1:27" hidden="1">
      <c r="A3" s="1" t="s">
        <v>67</v>
      </c>
      <c r="B3" s="1"/>
      <c r="D3" s="2" t="s">
        <v>68</v>
      </c>
      <c r="E3" s="19" t="s">
        <v>69</v>
      </c>
      <c r="F3" s="13" t="s">
        <v>70</v>
      </c>
    </row>
    <row r="4" spans="1:27" hidden="1">
      <c r="A4" s="1" t="s">
        <v>71</v>
      </c>
      <c r="B4" s="1"/>
      <c r="D4" s="11">
        <v>44091</v>
      </c>
      <c r="E4">
        <v>3</v>
      </c>
      <c r="F4" s="13">
        <v>2</v>
      </c>
    </row>
    <row r="5" spans="1:27" ht="60" customHeight="1">
      <c r="A5" s="97"/>
      <c r="B5" s="97"/>
      <c r="C5" s="97"/>
      <c r="D5" s="6"/>
      <c r="E5" s="6"/>
      <c r="F5" s="32" t="s">
        <v>72</v>
      </c>
      <c r="G5" s="32" t="s">
        <v>263</v>
      </c>
      <c r="H5" s="32" t="s">
        <v>264</v>
      </c>
      <c r="I5" s="32" t="s">
        <v>75</v>
      </c>
      <c r="J5" s="32" t="s">
        <v>76</v>
      </c>
      <c r="K5" s="32" t="s">
        <v>265</v>
      </c>
      <c r="L5" s="32"/>
      <c r="M5" s="32"/>
      <c r="N5" s="32"/>
      <c r="O5" s="32"/>
      <c r="P5" s="32"/>
      <c r="Q5" s="32"/>
      <c r="R5" s="32"/>
      <c r="S5" s="32"/>
      <c r="T5" s="32"/>
      <c r="U5" s="32" t="s">
        <v>72</v>
      </c>
      <c r="V5" s="32" t="s">
        <v>263</v>
      </c>
      <c r="W5" s="32" t="s">
        <v>264</v>
      </c>
      <c r="X5" s="32" t="s">
        <v>75</v>
      </c>
      <c r="Y5" s="32" t="s">
        <v>76</v>
      </c>
      <c r="Z5" s="32" t="s">
        <v>265</v>
      </c>
      <c r="AA5" s="32"/>
    </row>
    <row r="7" spans="1:27" s="30" customFormat="1" ht="52.5" customHeight="1">
      <c r="A7" s="26" t="s">
        <v>79</v>
      </c>
      <c r="B7" s="26" t="s">
        <v>266</v>
      </c>
      <c r="C7" s="26" t="s">
        <v>267</v>
      </c>
      <c r="D7" s="26" t="s">
        <v>268</v>
      </c>
      <c r="E7" s="26" t="s">
        <v>269</v>
      </c>
      <c r="F7" s="27" t="s">
        <v>270</v>
      </c>
      <c r="G7" s="27" t="str">
        <f>LEFT(G5,8)</f>
        <v xml:space="preserve">Prajwal </v>
      </c>
      <c r="H7" s="27" t="str">
        <f>LEFT(H5,8)</f>
        <v>Anusha A</v>
      </c>
      <c r="I7" s="27" t="str">
        <f>LEFT(I5,8)</f>
        <v>Jigeesha</v>
      </c>
      <c r="J7" s="27" t="str">
        <f>LEFT(J5,8)</f>
        <v>Cathleen</v>
      </c>
      <c r="K7" s="27" t="str">
        <f>LEFT(K5,8)</f>
        <v>Chaitany</v>
      </c>
      <c r="L7" s="27" t="s">
        <v>83</v>
      </c>
      <c r="M7" s="28" t="s">
        <v>84</v>
      </c>
      <c r="N7" s="28" t="s">
        <v>271</v>
      </c>
      <c r="O7" s="29" t="s">
        <v>272</v>
      </c>
      <c r="P7" s="29" t="s">
        <v>273</v>
      </c>
      <c r="Q7" s="27" t="s">
        <v>274</v>
      </c>
      <c r="R7" s="29" t="s">
        <v>86</v>
      </c>
      <c r="S7" s="29" t="s">
        <v>88</v>
      </c>
      <c r="T7" s="94" t="s">
        <v>275</v>
      </c>
      <c r="U7" s="95"/>
      <c r="V7" s="95"/>
      <c r="W7" s="95"/>
      <c r="X7" s="96"/>
    </row>
    <row r="8" spans="1:27">
      <c r="A8" t="s">
        <v>91</v>
      </c>
      <c r="B8">
        <v>1.1000000000000001</v>
      </c>
      <c r="C8" s="2" t="str">
        <f>VLOOKUP(A8,'RACI Deliverables'!$C$7:$D$86,2,FALSE)</f>
        <v>Letter of Transmittal</v>
      </c>
      <c r="D8" s="5" t="s">
        <v>276</v>
      </c>
      <c r="E8" s="5" t="s">
        <v>277</v>
      </c>
      <c r="F8" s="10" t="str">
        <f>IF(VLOOKUP(A8,'RACI Deliverables'!$C$7:$K$86,4,FALSE)="","",VLOOKUP(A8,'RACI Deliverables'!$C$7:$K$86,4,FALSE))</f>
        <v>R</v>
      </c>
      <c r="G8" s="10" t="str">
        <f>IF(VLOOKUP(A8,'RACI Deliverables'!$C$7:$K$86,5,FALSE)="","",VLOOKUP(A8,'RACI Deliverables'!$C$7:$K$86,5,FALSE))</f>
        <v/>
      </c>
      <c r="H8" s="10" t="str">
        <f>IF(VLOOKUP(A8,'RACI Deliverables'!$C$7:$K$86,6,FALSE)="","",VLOOKUP(A8,'RACI Deliverables'!$C$7:$K$86,6,FALSE))</f>
        <v>A</v>
      </c>
      <c r="I8" s="10" t="str">
        <f>IF(VLOOKUP(A8,'RACI Deliverables'!$C$7:$K$86,7,FALSE)="","",VLOOKUP(A8,'RACI Deliverables'!$C$7:$K$86,7,FALSE))</f>
        <v/>
      </c>
      <c r="J8" s="10" t="str">
        <f>IF(VLOOKUP(A8,'RACI Deliverables'!$C$7:$K$86,8,FALSE)="","",VLOOKUP(A8,'RACI Deliverables'!$C$7:$K$86,8,FALSE))</f>
        <v/>
      </c>
      <c r="K8" s="10" t="str">
        <f>IF(VLOOKUP(A8,'RACI Deliverables'!$C$7:$K$86,9,FALSE)="","",VLOOKUP(A8,'RACI Deliverables'!$C$7:$K$86,9,FALSE))</f>
        <v/>
      </c>
      <c r="L8" s="25">
        <f>VLOOKUP(A8,'RACI Deliverables'!$C$7:$O$86,11,FALSE)</f>
        <v>44588</v>
      </c>
      <c r="M8" s="25">
        <f>VLOOKUP(A8,'RACI Deliverables'!$C$7:$O$86,12,FALSE)</f>
        <v>44589</v>
      </c>
      <c r="N8">
        <f>M8-L8</f>
        <v>1</v>
      </c>
      <c r="O8" s="46">
        <f>SUMIF('Total Efforts'!$D$5:$D$353,'RACI Tasks'!B8,'Total Efforts'!$I$5:$I$353)</f>
        <v>0.50000000000000089</v>
      </c>
      <c r="P8" s="5"/>
      <c r="Q8" s="18"/>
      <c r="R8" s="48">
        <v>44601</v>
      </c>
      <c r="S8" s="48">
        <v>44601</v>
      </c>
      <c r="T8" s="3"/>
      <c r="U8" s="3"/>
      <c r="V8" s="3"/>
      <c r="W8" s="3"/>
      <c r="X8" s="3"/>
    </row>
    <row r="9" spans="1:27">
      <c r="A9" t="s">
        <v>91</v>
      </c>
      <c r="B9">
        <v>1.2</v>
      </c>
      <c r="C9" s="2" t="str">
        <f>VLOOKUP(A9,'RACI Deliverables'!$C$7:$D$86,2,FALSE)</f>
        <v>Letter of Transmittal</v>
      </c>
      <c r="D9" s="5" t="s">
        <v>276</v>
      </c>
      <c r="E9" s="5" t="s">
        <v>278</v>
      </c>
      <c r="F9" s="10" t="str">
        <f>IF(VLOOKUP(A9,'RACI Deliverables'!$C$7:$K$86,4,FALSE)="","",VLOOKUP(A9,'RACI Deliverables'!$C$7:$K$86,4,FALSE))</f>
        <v>R</v>
      </c>
      <c r="G9" s="10" t="str">
        <f>IF(VLOOKUP(A9,'RACI Deliverables'!$C$7:$K$86,5,FALSE)="","",VLOOKUP(A9,'RACI Deliverables'!$C$7:$K$86,5,FALSE))</f>
        <v/>
      </c>
      <c r="H9" s="10" t="str">
        <f>IF(VLOOKUP(A9,'RACI Deliverables'!$C$7:$K$86,6,FALSE)="","",VLOOKUP(A9,'RACI Deliverables'!$C$7:$K$86,6,FALSE))</f>
        <v>A</v>
      </c>
      <c r="I9" s="10" t="str">
        <f>IF(VLOOKUP(A9,'RACI Deliverables'!$C$7:$K$86,7,FALSE)="","",VLOOKUP(A9,'RACI Deliverables'!$C$7:$K$86,7,FALSE))</f>
        <v/>
      </c>
      <c r="J9" s="10" t="str">
        <f>IF(VLOOKUP(A9,'RACI Deliverables'!$C$7:$K$86,8,FALSE)="","",VLOOKUP(A9,'RACI Deliverables'!$C$7:$K$86,8,FALSE))</f>
        <v/>
      </c>
      <c r="K9" s="10" t="str">
        <f>IF(VLOOKUP(A9,'RACI Deliverables'!$C$7:$K$86,9,FALSE)="","",VLOOKUP(A9,'RACI Deliverables'!$C$7:$K$86,9,FALSE))</f>
        <v/>
      </c>
      <c r="L9" s="25">
        <f>VLOOKUP(A9,'RACI Deliverables'!$C$7:$O$86,11,FALSE)</f>
        <v>44588</v>
      </c>
      <c r="M9" s="25">
        <f>VLOOKUP(A9,'RACI Deliverables'!$C$7:$O$86,12,FALSE)</f>
        <v>44589</v>
      </c>
      <c r="N9">
        <f>M9-L9</f>
        <v>1</v>
      </c>
      <c r="O9" s="46">
        <f>SUMIF('Total Efforts'!$D$5:$D$353,'RACI Tasks'!B9,'Total Efforts'!$I$5:$I$353)</f>
        <v>0.99999999999999911</v>
      </c>
      <c r="P9" s="5"/>
      <c r="Q9" s="18"/>
      <c r="R9" s="48">
        <v>44601</v>
      </c>
      <c r="S9" s="48">
        <v>44601</v>
      </c>
      <c r="T9" s="3"/>
      <c r="U9" s="3"/>
      <c r="V9" s="3"/>
      <c r="W9" s="3"/>
      <c r="X9" s="3"/>
    </row>
    <row r="10" spans="1:27">
      <c r="A10" t="s">
        <v>94</v>
      </c>
      <c r="B10">
        <v>2.1</v>
      </c>
      <c r="C10" s="2" t="str">
        <f>VLOOKUP(A10,'RACI Deliverables'!$C$7:$D$86,2,FALSE)</f>
        <v>Cover Page</v>
      </c>
      <c r="D10" s="5" t="s">
        <v>279</v>
      </c>
      <c r="E10" s="5" t="s">
        <v>277</v>
      </c>
      <c r="F10" s="10" t="str">
        <f>IF(VLOOKUP(A10,'RACI Deliverables'!$C$7:$K$86,4,FALSE)="","",VLOOKUP(A10,'RACI Deliverables'!$C$7:$K$86,4,FALSE))</f>
        <v/>
      </c>
      <c r="G10" s="10" t="str">
        <f>IF(VLOOKUP(A10,'RACI Deliverables'!$C$7:$K$86,5,FALSE)="","",VLOOKUP(A10,'RACI Deliverables'!$C$7:$K$86,5,FALSE))</f>
        <v/>
      </c>
      <c r="H10" s="10" t="str">
        <f>IF(VLOOKUP(A10,'RACI Deliverables'!$C$7:$K$86,6,FALSE)="","",VLOOKUP(A10,'RACI Deliverables'!$C$7:$K$86,6,FALSE))</f>
        <v>R</v>
      </c>
      <c r="I10" s="10" t="str">
        <f>IF(VLOOKUP(A10,'RACI Deliverables'!$C$7:$K$86,7,FALSE)="","",VLOOKUP(A10,'RACI Deliverables'!$C$7:$K$86,7,FALSE))</f>
        <v>A</v>
      </c>
      <c r="J10" s="10" t="str">
        <f>IF(VLOOKUP(A10,'RACI Deliverables'!$C$7:$K$86,8,FALSE)="","",VLOOKUP(A10,'RACI Deliverables'!$C$7:$K$86,8,FALSE))</f>
        <v/>
      </c>
      <c r="K10" s="10" t="str">
        <f>IF(VLOOKUP(A10,'RACI Deliverables'!$C$7:$K$86,9,FALSE)="","",VLOOKUP(A10,'RACI Deliverables'!$C$7:$K$86,9,FALSE))</f>
        <v/>
      </c>
      <c r="L10" s="25">
        <f>VLOOKUP(A10,'RACI Deliverables'!$C$7:$O$86,11,FALSE)</f>
        <v>44588</v>
      </c>
      <c r="M10" s="25">
        <f>VLOOKUP(A10,'RACI Deliverables'!$C$7:$O$86,12,FALSE)</f>
        <v>44589</v>
      </c>
      <c r="N10">
        <f t="shared" ref="N10:N159" si="0">M10-L10</f>
        <v>1</v>
      </c>
      <c r="O10" s="46">
        <f>SUMIF('Total Efforts'!$D$5:$D$353,'RACI Tasks'!B10,'Total Efforts'!$I$5:$I$353)</f>
        <v>0.16666666666666874</v>
      </c>
      <c r="P10" s="5"/>
      <c r="Q10" s="18"/>
      <c r="R10" s="25">
        <v>44589</v>
      </c>
      <c r="S10" s="65">
        <v>44589</v>
      </c>
      <c r="T10" s="3" t="s">
        <v>93</v>
      </c>
      <c r="U10" s="3" t="s">
        <v>96</v>
      </c>
      <c r="V10" s="3" t="s">
        <v>96</v>
      </c>
      <c r="W10" s="3"/>
      <c r="X10" s="3"/>
    </row>
    <row r="11" spans="1:27">
      <c r="A11" t="s">
        <v>94</v>
      </c>
      <c r="B11">
        <v>2.2000000000000002</v>
      </c>
      <c r="C11" s="2" t="str">
        <f>VLOOKUP(A11,'RACI Deliverables'!$C$7:$D$86,2,FALSE)</f>
        <v>Cover Page</v>
      </c>
      <c r="D11" s="5" t="s">
        <v>279</v>
      </c>
      <c r="E11" s="5" t="s">
        <v>278</v>
      </c>
      <c r="F11" s="10" t="str">
        <f>IF(VLOOKUP(A11,'RACI Deliverables'!$C$7:$K$86,4,FALSE)="","",VLOOKUP(A11,'RACI Deliverables'!$C$7:$K$86,4,FALSE))</f>
        <v/>
      </c>
      <c r="G11" s="10" t="str">
        <f>IF(VLOOKUP(A11,'RACI Deliverables'!$C$7:$K$86,5,FALSE)="","",VLOOKUP(A11,'RACI Deliverables'!$C$7:$K$86,5,FALSE))</f>
        <v/>
      </c>
      <c r="H11" s="10" t="str">
        <f>IF(VLOOKUP(A11,'RACI Deliverables'!$C$7:$K$86,6,FALSE)="","",VLOOKUP(A11,'RACI Deliverables'!$C$7:$K$86,6,FALSE))</f>
        <v>R</v>
      </c>
      <c r="I11" s="10" t="str">
        <f>IF(VLOOKUP(A11,'RACI Deliverables'!$C$7:$K$86,7,FALSE)="","",VLOOKUP(A11,'RACI Deliverables'!$C$7:$K$86,7,FALSE))</f>
        <v>A</v>
      </c>
      <c r="J11" s="10" t="str">
        <f>IF(VLOOKUP(A11,'RACI Deliverables'!$C$7:$K$86,8,FALSE)="","",VLOOKUP(A11,'RACI Deliverables'!$C$7:$K$86,8,FALSE))</f>
        <v/>
      </c>
      <c r="K11" s="10" t="str">
        <f>IF(VLOOKUP(A11,'RACI Deliverables'!$C$7:$K$86,9,FALSE)="","",VLOOKUP(A11,'RACI Deliverables'!$C$7:$K$86,9,FALSE))</f>
        <v/>
      </c>
      <c r="L11" s="25">
        <f>VLOOKUP(A11,'RACI Deliverables'!$C$7:$O$86,11,FALSE)</f>
        <v>44588</v>
      </c>
      <c r="M11" s="25">
        <f>VLOOKUP(A11,'RACI Deliverables'!$C$7:$O$86,12,FALSE)</f>
        <v>44589</v>
      </c>
      <c r="N11">
        <f t="shared" si="0"/>
        <v>1</v>
      </c>
      <c r="O11" s="46">
        <f>SUMIF('Total Efforts'!$D$5:$D$353,'RACI Tasks'!B11,'Total Efforts'!$I$5:$I$353)</f>
        <v>0.16666666666666607</v>
      </c>
      <c r="P11" s="5"/>
      <c r="Q11" s="18"/>
      <c r="R11" s="65">
        <v>44589</v>
      </c>
      <c r="S11" s="65">
        <v>44589</v>
      </c>
      <c r="T11" s="10"/>
      <c r="U11" s="10"/>
      <c r="V11" s="10"/>
      <c r="W11" s="10"/>
      <c r="X11" s="10"/>
    </row>
    <row r="12" spans="1:27">
      <c r="A12" t="s">
        <v>96</v>
      </c>
      <c r="B12">
        <v>3.1</v>
      </c>
      <c r="C12" s="2" t="str">
        <f>VLOOKUP(A12,'RACI Deliverables'!$C$7:$D$86,2,FALSE)</f>
        <v>Page Headers, Footers and Numbering</v>
      </c>
      <c r="D12" s="5" t="s">
        <v>280</v>
      </c>
      <c r="E12" s="5" t="s">
        <v>277</v>
      </c>
      <c r="F12" s="10" t="str">
        <f>IF(VLOOKUP(A12,'RACI Deliverables'!$C$7:$K$86,4,FALSE)="","",VLOOKUP(A12,'RACI Deliverables'!$C$7:$K$86,4,FALSE))</f>
        <v>A</v>
      </c>
      <c r="G12" s="10" t="str">
        <f>IF(VLOOKUP(A12,'RACI Deliverables'!$C$7:$K$86,5,FALSE)="","",VLOOKUP(A12,'RACI Deliverables'!$C$7:$K$86,5,FALSE))</f>
        <v>R</v>
      </c>
      <c r="H12" s="10" t="str">
        <f>IF(VLOOKUP(A12,'RACI Deliverables'!$C$7:$K$86,6,FALSE)="","",VLOOKUP(A12,'RACI Deliverables'!$C$7:$K$86,6,FALSE))</f>
        <v/>
      </c>
      <c r="I12" s="10" t="str">
        <f>IF(VLOOKUP(A12,'RACI Deliverables'!$C$7:$K$86,7,FALSE)="","",VLOOKUP(A12,'RACI Deliverables'!$C$7:$K$86,7,FALSE))</f>
        <v/>
      </c>
      <c r="J12" s="10" t="str">
        <f>IF(VLOOKUP(A12,'RACI Deliverables'!$C$7:$K$86,8,FALSE)="","",VLOOKUP(A12,'RACI Deliverables'!$C$7:$K$86,8,FALSE))</f>
        <v/>
      </c>
      <c r="K12" s="10" t="str">
        <f>IF(VLOOKUP(A12,'RACI Deliverables'!$C$7:$K$86,9,FALSE)="","",VLOOKUP(A12,'RACI Deliverables'!$C$7:$K$86,9,FALSE))</f>
        <v/>
      </c>
      <c r="L12" s="25">
        <f>VLOOKUP(A12,'RACI Deliverables'!$C$7:$O$86,11,FALSE)</f>
        <v>44588</v>
      </c>
      <c r="M12" s="25">
        <f>VLOOKUP(A12,'RACI Deliverables'!$C$7:$O$86,12,FALSE)</f>
        <v>44589</v>
      </c>
      <c r="N12">
        <f t="shared" si="0"/>
        <v>1</v>
      </c>
      <c r="O12" s="46">
        <f>SUMIF('Total Efforts'!$D$5:$D$353,'RACI Tasks'!B12,'Total Efforts'!$I$5:$I$353)</f>
        <v>1.583333333333333</v>
      </c>
      <c r="P12" s="5"/>
      <c r="Q12" s="18"/>
      <c r="R12" s="21">
        <v>44588</v>
      </c>
      <c r="S12" s="21">
        <v>44589</v>
      </c>
      <c r="T12" s="10"/>
      <c r="U12" s="10"/>
      <c r="V12" s="10"/>
      <c r="W12" s="10"/>
      <c r="X12" s="10"/>
    </row>
    <row r="13" spans="1:27">
      <c r="A13" t="s">
        <v>96</v>
      </c>
      <c r="B13">
        <v>3.2</v>
      </c>
      <c r="C13" s="2" t="str">
        <f>VLOOKUP(A13,'RACI Deliverables'!$C$7:$D$86,2,FALSE)</f>
        <v>Page Headers, Footers and Numbering</v>
      </c>
      <c r="D13" s="5" t="s">
        <v>281</v>
      </c>
      <c r="E13" s="5" t="s">
        <v>278</v>
      </c>
      <c r="F13" s="10" t="str">
        <f>IF(VLOOKUP(A13,'RACI Deliverables'!$C$7:$K$86,4,FALSE)="","",VLOOKUP(A13,'RACI Deliverables'!$C$7:$K$86,4,FALSE))</f>
        <v>A</v>
      </c>
      <c r="G13" s="10" t="str">
        <f>IF(VLOOKUP(A13,'RACI Deliverables'!$C$7:$K$86,5,FALSE)="","",VLOOKUP(A13,'RACI Deliverables'!$C$7:$K$86,5,FALSE))</f>
        <v>R</v>
      </c>
      <c r="H13" s="10" t="str">
        <f>IF(VLOOKUP(A13,'RACI Deliverables'!$C$7:$K$86,6,FALSE)="","",VLOOKUP(A13,'RACI Deliverables'!$C$7:$K$86,6,FALSE))</f>
        <v/>
      </c>
      <c r="I13" s="10" t="str">
        <f>IF(VLOOKUP(A13,'RACI Deliverables'!$C$7:$K$86,7,FALSE)="","",VLOOKUP(A13,'RACI Deliverables'!$C$7:$K$86,7,FALSE))</f>
        <v/>
      </c>
      <c r="J13" s="10" t="str">
        <f>IF(VLOOKUP(A13,'RACI Deliverables'!$C$7:$K$86,8,FALSE)="","",VLOOKUP(A13,'RACI Deliverables'!$C$7:$K$86,8,FALSE))</f>
        <v/>
      </c>
      <c r="K13" s="10" t="str">
        <f>IF(VLOOKUP(A13,'RACI Deliverables'!$C$7:$K$86,9,FALSE)="","",VLOOKUP(A13,'RACI Deliverables'!$C$7:$K$86,9,FALSE))</f>
        <v/>
      </c>
      <c r="L13" s="25">
        <f>VLOOKUP(A13,'RACI Deliverables'!$C$7:$O$86,11,FALSE)</f>
        <v>44588</v>
      </c>
      <c r="M13" s="25">
        <f>VLOOKUP(A13,'RACI Deliverables'!$C$7:$O$86,12,FALSE)</f>
        <v>44589</v>
      </c>
      <c r="N13">
        <f t="shared" si="0"/>
        <v>1</v>
      </c>
      <c r="O13" s="46">
        <f>SUMIF('Total Efforts'!$D$5:$D$353,'RACI Tasks'!B13,'Total Efforts'!$I$5:$I$353)</f>
        <v>1.9166666666666679</v>
      </c>
      <c r="P13" s="5"/>
      <c r="Q13" s="18"/>
      <c r="R13" s="21">
        <v>44588</v>
      </c>
      <c r="S13" s="21">
        <v>44589</v>
      </c>
      <c r="T13" s="10"/>
      <c r="U13" s="10"/>
      <c r="V13" s="10"/>
      <c r="W13" s="10"/>
      <c r="X13" s="10"/>
    </row>
    <row r="14" spans="1:27">
      <c r="A14" t="s">
        <v>98</v>
      </c>
      <c r="B14">
        <v>4.0999999999999996</v>
      </c>
      <c r="C14" s="2" t="str">
        <f>VLOOKUP(A14,'RACI Deliverables'!$C$7:$D$86,2,FALSE)</f>
        <v>TOC</v>
      </c>
      <c r="D14" s="5" t="s">
        <v>282</v>
      </c>
      <c r="E14" s="5" t="s">
        <v>283</v>
      </c>
      <c r="F14" s="10" t="str">
        <f>IF(VLOOKUP(A14,'RACI Deliverables'!$C$7:$K$86,4,FALSE)="","",VLOOKUP(A14,'RACI Deliverables'!$C$7:$K$86,4,FALSE))</f>
        <v/>
      </c>
      <c r="G14" s="10" t="str">
        <f>IF(VLOOKUP(A14,'RACI Deliverables'!$C$7:$K$86,5,FALSE)="","",VLOOKUP(A14,'RACI Deliverables'!$C$7:$K$86,5,FALSE))</f>
        <v/>
      </c>
      <c r="H14" s="10" t="str">
        <f>IF(VLOOKUP(A14,'RACI Deliverables'!$C$7:$K$86,6,FALSE)="","",VLOOKUP(A14,'RACI Deliverables'!$C$7:$K$86,6,FALSE))</f>
        <v/>
      </c>
      <c r="I14" s="10" t="str">
        <f>IF(VLOOKUP(A14,'RACI Deliverables'!$C$7:$K$86,7,FALSE)="","",VLOOKUP(A14,'RACI Deliverables'!$C$7:$K$86,7,FALSE))</f>
        <v>R</v>
      </c>
      <c r="J14" s="10" t="str">
        <f>IF(VLOOKUP(A14,'RACI Deliverables'!$C$7:$K$86,8,FALSE)="","",VLOOKUP(A14,'RACI Deliverables'!$C$7:$K$86,8,FALSE))</f>
        <v>A</v>
      </c>
      <c r="K14" s="10" t="str">
        <f>IF(VLOOKUP(A14,'RACI Deliverables'!$C$7:$K$86,9,FALSE)="","",VLOOKUP(A14,'RACI Deliverables'!$C$7:$K$86,9,FALSE))</f>
        <v/>
      </c>
      <c r="L14" s="25">
        <f>VLOOKUP(A14,'RACI Deliverables'!$C$7:$O$86,11,FALSE)</f>
        <v>44588</v>
      </c>
      <c r="M14" s="25">
        <f>VLOOKUP(A14,'RACI Deliverables'!$C$7:$O$86,12,FALSE)</f>
        <v>44589</v>
      </c>
      <c r="N14">
        <f t="shared" si="0"/>
        <v>1</v>
      </c>
      <c r="O14" s="46">
        <f>SUMIF('Total Efforts'!$D$5:$D$353,'RACI Tasks'!B14,'Total Efforts'!$I$5:$I$353)</f>
        <v>0.24999999999999911</v>
      </c>
      <c r="P14" s="5"/>
      <c r="Q14" s="18"/>
      <c r="R14" s="21">
        <v>44588</v>
      </c>
      <c r="S14" s="21">
        <v>44588</v>
      </c>
      <c r="T14" s="10"/>
      <c r="U14" s="10"/>
      <c r="V14" s="10"/>
      <c r="W14" s="10"/>
      <c r="X14" s="10"/>
    </row>
    <row r="15" spans="1:27">
      <c r="A15" t="s">
        <v>100</v>
      </c>
      <c r="B15">
        <v>5.0999999999999996</v>
      </c>
      <c r="C15" s="2" t="str">
        <f>VLOOKUP(A15,'RACI Deliverables'!$C$7:$D$86,2,FALSE)</f>
        <v>Document History</v>
      </c>
      <c r="D15" s="2" t="s">
        <v>284</v>
      </c>
      <c r="E15" s="5" t="s">
        <v>285</v>
      </c>
      <c r="F15" s="10" t="str">
        <f>IF(VLOOKUP(A15,'RACI Deliverables'!$C$7:$K$86,4,FALSE)="","",VLOOKUP(A15,'RACI Deliverables'!$C$7:$K$86,4,FALSE))</f>
        <v/>
      </c>
      <c r="G15" s="10" t="str">
        <f>IF(VLOOKUP(A15,'RACI Deliverables'!$C$7:$K$86,5,FALSE)="","",VLOOKUP(A15,'RACI Deliverables'!$C$7:$K$86,5,FALSE))</f>
        <v/>
      </c>
      <c r="H15" s="10" t="str">
        <f>IF(VLOOKUP(A15,'RACI Deliverables'!$C$7:$K$86,6,FALSE)="","",VLOOKUP(A15,'RACI Deliverables'!$C$7:$K$86,6,FALSE))</f>
        <v/>
      </c>
      <c r="I15" s="10" t="str">
        <f>IF(VLOOKUP(A15,'RACI Deliverables'!$C$7:$K$86,7,FALSE)="","",VLOOKUP(A15,'RACI Deliverables'!$C$7:$K$86,7,FALSE))</f>
        <v/>
      </c>
      <c r="J15" s="10" t="str">
        <f>IF(VLOOKUP(A15,'RACI Deliverables'!$C$7:$K$86,8,FALSE)="","",VLOOKUP(A15,'RACI Deliverables'!$C$7:$K$86,8,FALSE))</f>
        <v>R</v>
      </c>
      <c r="K15" s="10" t="str">
        <f>IF(VLOOKUP(A15,'RACI Deliverables'!$C$7:$K$86,9,FALSE)="","",VLOOKUP(A15,'RACI Deliverables'!$C$7:$K$86,9,FALSE))</f>
        <v>A</v>
      </c>
      <c r="L15" s="25">
        <f>VLOOKUP(A15,'RACI Deliverables'!$C$7:$O$86,11,FALSE)</f>
        <v>44588</v>
      </c>
      <c r="M15" s="25">
        <f>VLOOKUP(A15,'RACI Deliverables'!$C$7:$O$86,12,FALSE)</f>
        <v>44589</v>
      </c>
      <c r="N15">
        <f t="shared" si="0"/>
        <v>1</v>
      </c>
      <c r="O15" s="46">
        <f>SUMIF('Total Efforts'!$D$5:$D$353,'RACI Tasks'!B15,'Total Efforts'!$I$5:$I$353)</f>
        <v>0.50000000000000089</v>
      </c>
      <c r="P15" s="5"/>
      <c r="Q15" s="18"/>
      <c r="R15" s="21">
        <v>44571</v>
      </c>
      <c r="S15" s="21">
        <v>44579</v>
      </c>
      <c r="T15" s="10"/>
      <c r="U15" s="10"/>
      <c r="V15" s="10"/>
      <c r="W15" s="10"/>
      <c r="X15" s="10"/>
    </row>
    <row r="16" spans="1:27">
      <c r="A16" t="s">
        <v>100</v>
      </c>
      <c r="B16">
        <v>5.2</v>
      </c>
      <c r="C16" s="2" t="str">
        <f>VLOOKUP(A16,'RACI Deliverables'!$C$7:$D$86,2,FALSE)</f>
        <v>Document History</v>
      </c>
      <c r="D16" s="5" t="s">
        <v>286</v>
      </c>
      <c r="E16" s="5" t="s">
        <v>277</v>
      </c>
      <c r="F16" s="10" t="str">
        <f>IF(VLOOKUP(A16,'RACI Deliverables'!$C$7:$K$86,4,FALSE)="","",VLOOKUP(A16,'RACI Deliverables'!$C$7:$K$86,4,FALSE))</f>
        <v/>
      </c>
      <c r="G16" s="10" t="str">
        <f>IF(VLOOKUP(A16,'RACI Deliverables'!$C$7:$K$86,5,FALSE)="","",VLOOKUP(A16,'RACI Deliverables'!$C$7:$K$86,5,FALSE))</f>
        <v/>
      </c>
      <c r="H16" s="10" t="str">
        <f>IF(VLOOKUP(A16,'RACI Deliverables'!$C$7:$K$86,6,FALSE)="","",VLOOKUP(A16,'RACI Deliverables'!$C$7:$K$86,6,FALSE))</f>
        <v/>
      </c>
      <c r="I16" s="10" t="str">
        <f>IF(VLOOKUP(A16,'RACI Deliverables'!$C$7:$K$86,7,FALSE)="","",VLOOKUP(A16,'RACI Deliverables'!$C$7:$K$86,7,FALSE))</f>
        <v/>
      </c>
      <c r="J16" s="10" t="str">
        <f>IF(VLOOKUP(A16,'RACI Deliverables'!$C$7:$K$86,8,FALSE)="","",VLOOKUP(A16,'RACI Deliverables'!$C$7:$K$86,8,FALSE))</f>
        <v>R</v>
      </c>
      <c r="K16" s="10" t="str">
        <f>IF(VLOOKUP(A16,'RACI Deliverables'!$C$7:$K$86,9,FALSE)="","",VLOOKUP(A16,'RACI Deliverables'!$C$7:$K$86,9,FALSE))</f>
        <v>A</v>
      </c>
      <c r="L16" s="25">
        <f>VLOOKUP(A16,'RACI Deliverables'!$C$7:$O$86,11,FALSE)</f>
        <v>44588</v>
      </c>
      <c r="M16" s="25">
        <f>VLOOKUP(A16,'RACI Deliverables'!$C$7:$O$86,12,FALSE)</f>
        <v>44589</v>
      </c>
      <c r="N16">
        <f t="shared" si="0"/>
        <v>1</v>
      </c>
      <c r="O16" s="46">
        <f>SUMIF('Total Efforts'!$D$5:$D$353,'RACI Tasks'!B16,'Total Efforts'!$I$5:$I$353)</f>
        <v>0.50000000000000089</v>
      </c>
      <c r="P16" s="5"/>
      <c r="Q16" s="18"/>
      <c r="R16" s="21">
        <v>44571</v>
      </c>
      <c r="S16" s="21">
        <v>44579</v>
      </c>
      <c r="T16" s="10"/>
      <c r="U16" s="10"/>
      <c r="V16" s="10"/>
      <c r="W16" s="10"/>
      <c r="X16" s="10"/>
    </row>
    <row r="17" spans="1:24">
      <c r="A17" t="s">
        <v>100</v>
      </c>
      <c r="B17">
        <v>5.3</v>
      </c>
      <c r="C17" s="2" t="str">
        <f>VLOOKUP(A17,'RACI Deliverables'!$C$7:$D$86,2,FALSE)</f>
        <v>Document History</v>
      </c>
      <c r="D17" s="5" t="s">
        <v>287</v>
      </c>
      <c r="E17" s="5" t="s">
        <v>283</v>
      </c>
      <c r="F17" s="10" t="str">
        <f>IF(VLOOKUP(A17,'RACI Deliverables'!$C$7:$K$86,4,FALSE)="","",VLOOKUP(A17,'RACI Deliverables'!$C$7:$K$86,4,FALSE))</f>
        <v/>
      </c>
      <c r="G17" s="10" t="str">
        <f>IF(VLOOKUP(A17,'RACI Deliverables'!$C$7:$K$86,5,FALSE)="","",VLOOKUP(A17,'RACI Deliverables'!$C$7:$K$86,5,FALSE))</f>
        <v/>
      </c>
      <c r="H17" s="10" t="str">
        <f>IF(VLOOKUP(A17,'RACI Deliverables'!$C$7:$K$86,6,FALSE)="","",VLOOKUP(A17,'RACI Deliverables'!$C$7:$K$86,6,FALSE))</f>
        <v/>
      </c>
      <c r="I17" s="10" t="str">
        <f>IF(VLOOKUP(A17,'RACI Deliverables'!$C$7:$K$86,7,FALSE)="","",VLOOKUP(A17,'RACI Deliverables'!$C$7:$K$86,7,FALSE))</f>
        <v/>
      </c>
      <c r="J17" s="10" t="str">
        <f>IF(VLOOKUP(A17,'RACI Deliverables'!$C$7:$K$86,8,FALSE)="","",VLOOKUP(A17,'RACI Deliverables'!$C$7:$K$86,8,FALSE))</f>
        <v>R</v>
      </c>
      <c r="K17" s="10" t="str">
        <f>IF(VLOOKUP(A17,'RACI Deliverables'!$C$7:$K$86,9,FALSE)="","",VLOOKUP(A17,'RACI Deliverables'!$C$7:$K$86,9,FALSE))</f>
        <v>A</v>
      </c>
      <c r="L17" s="25">
        <f>VLOOKUP(A17,'RACI Deliverables'!$C$7:$O$86,11,FALSE)</f>
        <v>44588</v>
      </c>
      <c r="M17" s="25">
        <f>VLOOKUP(A17,'RACI Deliverables'!$C$7:$O$86,12,FALSE)</f>
        <v>44589</v>
      </c>
      <c r="N17">
        <f t="shared" si="0"/>
        <v>1</v>
      </c>
      <c r="O17" s="46">
        <f>SUMIF('Total Efforts'!$D$5:$D$353,'RACI Tasks'!B17,'Total Efforts'!$I$5:$I$353)</f>
        <v>0.99999999999999911</v>
      </c>
      <c r="P17" s="5"/>
      <c r="Q17" s="18"/>
      <c r="R17" s="21">
        <v>44571</v>
      </c>
      <c r="S17" s="21">
        <v>44579</v>
      </c>
      <c r="T17" s="10"/>
      <c r="U17" s="10"/>
      <c r="V17" s="10"/>
      <c r="W17" s="10"/>
      <c r="X17" s="10"/>
    </row>
    <row r="18" spans="1:24">
      <c r="A18" t="s">
        <v>102</v>
      </c>
      <c r="B18">
        <v>6.1</v>
      </c>
      <c r="C18" s="2" t="str">
        <f>VLOOKUP(A18,'RACI Deliverables'!$C$7:$D$86,2,FALSE)</f>
        <v>Executive Summary</v>
      </c>
      <c r="D18" s="5" t="s">
        <v>288</v>
      </c>
      <c r="E18" s="5" t="s">
        <v>277</v>
      </c>
      <c r="F18" s="10" t="str">
        <f>IF(VLOOKUP(A18,'RACI Deliverables'!$C$7:$K$86,4,FALSE)="","",VLOOKUP(A18,'RACI Deliverables'!$C$7:$K$86,4,FALSE))</f>
        <v/>
      </c>
      <c r="G18" s="10" t="str">
        <f>IF(VLOOKUP(A18,'RACI Deliverables'!$C$7:$K$86,5,FALSE)="","",VLOOKUP(A18,'RACI Deliverables'!$C$7:$K$86,5,FALSE))</f>
        <v/>
      </c>
      <c r="H18" s="10" t="str">
        <f>IF(VLOOKUP(A18,'RACI Deliverables'!$C$7:$K$86,6,FALSE)="","",VLOOKUP(A18,'RACI Deliverables'!$C$7:$K$86,6,FALSE))</f>
        <v>R</v>
      </c>
      <c r="I18" s="10" t="str">
        <f>IF(VLOOKUP(A18,'RACI Deliverables'!$C$7:$K$86,7,FALSE)="","",VLOOKUP(A18,'RACI Deliverables'!$C$7:$K$86,7,FALSE))</f>
        <v/>
      </c>
      <c r="J18" s="10" t="str">
        <f>IF(VLOOKUP(A18,'RACI Deliverables'!$C$7:$K$86,8,FALSE)="","",VLOOKUP(A18,'RACI Deliverables'!$C$7:$K$86,8,FALSE))</f>
        <v/>
      </c>
      <c r="K18" s="10" t="str">
        <f>IF(VLOOKUP(A18,'RACI Deliverables'!$C$7:$K$86,9,FALSE)="","",VLOOKUP(A18,'RACI Deliverables'!$C$7:$K$86,9,FALSE))</f>
        <v>A</v>
      </c>
      <c r="L18" s="25">
        <f>VLOOKUP(A18,'RACI Deliverables'!$C$7:$O$86,11,FALSE)</f>
        <v>44588</v>
      </c>
      <c r="M18" s="25">
        <f>VLOOKUP(A18,'RACI Deliverables'!$C$7:$O$86,12,FALSE)</f>
        <v>44589</v>
      </c>
      <c r="N18">
        <f t="shared" si="0"/>
        <v>1</v>
      </c>
      <c r="O18" s="46">
        <f>SUMIF('Total Efforts'!$D$5:$D$353,'RACI Tasks'!B18,'Total Efforts'!$I$5:$I$353)</f>
        <v>0.99999999999999911</v>
      </c>
      <c r="P18" s="5"/>
      <c r="Q18" s="18"/>
      <c r="R18" s="66">
        <v>44581</v>
      </c>
      <c r="S18" s="66">
        <v>44581</v>
      </c>
      <c r="T18" s="10"/>
      <c r="U18" s="10"/>
      <c r="V18" s="10"/>
      <c r="W18" s="10"/>
      <c r="X18" s="10"/>
    </row>
    <row r="19" spans="1:24">
      <c r="A19" t="s">
        <v>102</v>
      </c>
      <c r="B19">
        <v>6.2</v>
      </c>
      <c r="C19" s="2" t="str">
        <f>VLOOKUP(A19,'RACI Deliverables'!$C$7:$D$86,2,FALSE)</f>
        <v>Executive Summary</v>
      </c>
      <c r="D19" s="5" t="s">
        <v>289</v>
      </c>
      <c r="E19" s="5" t="s">
        <v>283</v>
      </c>
      <c r="F19" s="10" t="str">
        <f>IF(VLOOKUP(A19,'RACI Deliverables'!$C$7:$K$86,4,FALSE)="","",VLOOKUP(A19,'RACI Deliverables'!$C$7:$K$86,4,FALSE))</f>
        <v/>
      </c>
      <c r="G19" s="10" t="str">
        <f>IF(VLOOKUP(A19,'RACI Deliverables'!$C$7:$K$86,5,FALSE)="","",VLOOKUP(A19,'RACI Deliverables'!$C$7:$K$86,5,FALSE))</f>
        <v/>
      </c>
      <c r="H19" s="10" t="str">
        <f>IF(VLOOKUP(A19,'RACI Deliverables'!$C$7:$K$86,6,FALSE)="","",VLOOKUP(A19,'RACI Deliverables'!$C$7:$K$86,6,FALSE))</f>
        <v>R</v>
      </c>
      <c r="I19" s="10" t="str">
        <f>IF(VLOOKUP(A19,'RACI Deliverables'!$C$7:$K$86,7,FALSE)="","",VLOOKUP(A19,'RACI Deliverables'!$C$7:$K$86,7,FALSE))</f>
        <v/>
      </c>
      <c r="J19" s="10" t="str">
        <f>IF(VLOOKUP(A19,'RACI Deliverables'!$C$7:$K$86,8,FALSE)="","",VLOOKUP(A19,'RACI Deliverables'!$C$7:$K$86,8,FALSE))</f>
        <v/>
      </c>
      <c r="K19" s="10" t="str">
        <f>IF(VLOOKUP(A19,'RACI Deliverables'!$C$7:$K$86,9,FALSE)="","",VLOOKUP(A19,'RACI Deliverables'!$C$7:$K$86,9,FALSE))</f>
        <v>A</v>
      </c>
      <c r="L19" s="25">
        <f>VLOOKUP(A19,'RACI Deliverables'!$C$7:$O$86,11,FALSE)</f>
        <v>44588</v>
      </c>
      <c r="M19" s="25">
        <f>VLOOKUP(A19,'RACI Deliverables'!$C$7:$O$86,12,FALSE)</f>
        <v>44589</v>
      </c>
      <c r="N19">
        <f t="shared" si="0"/>
        <v>1</v>
      </c>
      <c r="O19" s="46">
        <f>SUMIF('Total Efforts'!$D$5:$D$353,'RACI Tasks'!B19,'Total Efforts'!$I$5:$I$353)</f>
        <v>0.49999999999999956</v>
      </c>
      <c r="P19" s="5"/>
      <c r="Q19" s="18"/>
      <c r="R19" s="66">
        <v>44582</v>
      </c>
      <c r="S19" s="66">
        <v>44582</v>
      </c>
      <c r="T19" s="10"/>
      <c r="U19" s="10"/>
      <c r="V19" s="10"/>
      <c r="W19" s="10"/>
      <c r="X19" s="10"/>
    </row>
    <row r="20" spans="1:24">
      <c r="A20" t="s">
        <v>104</v>
      </c>
      <c r="B20">
        <v>7.1</v>
      </c>
      <c r="C20" s="2" t="str">
        <f>VLOOKUP(A20,'RACI Deliverables'!$C$7:$D$86,2,FALSE)</f>
        <v>Assumptions</v>
      </c>
      <c r="D20" t="s">
        <v>290</v>
      </c>
      <c r="E20" t="s">
        <v>285</v>
      </c>
      <c r="F20" s="10" t="str">
        <f>IF(VLOOKUP(A20,'RACI Deliverables'!$C$7:$K$86,4,FALSE)="","",VLOOKUP(A20,'RACI Deliverables'!$C$7:$K$86,4,FALSE))</f>
        <v>R</v>
      </c>
      <c r="G20" s="10" t="str">
        <f>IF(VLOOKUP(A20,'RACI Deliverables'!$C$7:$K$86,5,FALSE)="","",VLOOKUP(A20,'RACI Deliverables'!$C$7:$K$86,5,FALSE))</f>
        <v/>
      </c>
      <c r="H20" s="10" t="str">
        <f>IF(VLOOKUP(A20,'RACI Deliverables'!$C$7:$K$86,6,FALSE)="","",VLOOKUP(A20,'RACI Deliverables'!$C$7:$K$86,6,FALSE))</f>
        <v/>
      </c>
      <c r="I20" s="10" t="str">
        <f>IF(VLOOKUP(A20,'RACI Deliverables'!$C$7:$K$86,7,FALSE)="","",VLOOKUP(A20,'RACI Deliverables'!$C$7:$K$86,7,FALSE))</f>
        <v>A</v>
      </c>
      <c r="J20" s="10" t="str">
        <f>IF(VLOOKUP(A20,'RACI Deliverables'!$C$7:$K$86,8,FALSE)="","",VLOOKUP(A20,'RACI Deliverables'!$C$7:$K$86,8,FALSE))</f>
        <v/>
      </c>
      <c r="K20" s="10" t="str">
        <f>IF(VLOOKUP(A20,'RACI Deliverables'!$C$7:$K$86,9,FALSE)="","",VLOOKUP(A20,'RACI Deliverables'!$C$7:$K$86,9,FALSE))</f>
        <v/>
      </c>
      <c r="L20" s="25">
        <f>VLOOKUP(A20,'RACI Deliverables'!$C$7:$O$86,11,FALSE)</f>
        <v>44588</v>
      </c>
      <c r="M20" s="25">
        <f>VLOOKUP(A20,'RACI Deliverables'!$C$7:$O$86,12,FALSE)</f>
        <v>44589</v>
      </c>
      <c r="N20">
        <f t="shared" si="0"/>
        <v>1</v>
      </c>
      <c r="O20" s="46">
        <f>SUMIF('Total Efforts'!$D$5:$D$353,'RACI Tasks'!B20,'Total Efforts'!$I$5:$I$353)</f>
        <v>0.33333333333333215</v>
      </c>
      <c r="P20" s="5"/>
      <c r="Q20" s="18"/>
      <c r="R20" s="48">
        <v>44601</v>
      </c>
      <c r="S20" s="48">
        <v>44601</v>
      </c>
      <c r="T20" s="10"/>
      <c r="U20" s="10"/>
      <c r="V20" s="10"/>
      <c r="W20" s="10"/>
      <c r="X20" s="10"/>
    </row>
    <row r="21" spans="1:24">
      <c r="A21" t="s">
        <v>104</v>
      </c>
      <c r="B21">
        <v>7.2</v>
      </c>
      <c r="C21" s="2" t="str">
        <f>VLOOKUP(A21,'RACI Deliverables'!$C$7:$D$86,2,FALSE)</f>
        <v>Assumptions</v>
      </c>
      <c r="D21" t="s">
        <v>291</v>
      </c>
      <c r="E21" t="s">
        <v>277</v>
      </c>
      <c r="F21" s="10" t="str">
        <f>IF(VLOOKUP(A21,'RACI Deliverables'!$C$7:$K$86,4,FALSE)="","",VLOOKUP(A21,'RACI Deliverables'!$C$7:$K$86,4,FALSE))</f>
        <v>R</v>
      </c>
      <c r="G21" s="10" t="str">
        <f>IF(VLOOKUP(A21,'RACI Deliverables'!$C$7:$K$86,5,FALSE)="","",VLOOKUP(A21,'RACI Deliverables'!$C$7:$K$86,5,FALSE))</f>
        <v/>
      </c>
      <c r="H21" s="10" t="str">
        <f>IF(VLOOKUP(A21,'RACI Deliverables'!$C$7:$K$86,6,FALSE)="","",VLOOKUP(A21,'RACI Deliverables'!$C$7:$K$86,6,FALSE))</f>
        <v/>
      </c>
      <c r="I21" s="10" t="str">
        <f>IF(VLOOKUP(A21,'RACI Deliverables'!$C$7:$K$86,7,FALSE)="","",VLOOKUP(A21,'RACI Deliverables'!$C$7:$K$86,7,FALSE))</f>
        <v>A</v>
      </c>
      <c r="J21" s="10" t="str">
        <f>IF(VLOOKUP(A21,'RACI Deliverables'!$C$7:$K$86,8,FALSE)="","",VLOOKUP(A21,'RACI Deliverables'!$C$7:$K$86,8,FALSE))</f>
        <v/>
      </c>
      <c r="K21" s="10" t="str">
        <f>IF(VLOOKUP(A21,'RACI Deliverables'!$C$7:$K$86,9,FALSE)="","",VLOOKUP(A21,'RACI Deliverables'!$C$7:$K$86,9,FALSE))</f>
        <v/>
      </c>
      <c r="L21" s="25">
        <f>VLOOKUP(A21,'RACI Deliverables'!$C$7:$O$86,11,FALSE)</f>
        <v>44588</v>
      </c>
      <c r="M21" s="25">
        <f>VLOOKUP(A21,'RACI Deliverables'!$C$7:$O$86,12,FALSE)</f>
        <v>44589</v>
      </c>
      <c r="N21">
        <f t="shared" si="0"/>
        <v>1</v>
      </c>
      <c r="O21" s="46">
        <f>SUMIF('Total Efforts'!$D$5:$D$353,'RACI Tasks'!B21,'Total Efforts'!$I$5:$I$353)</f>
        <v>0.41666666666666874</v>
      </c>
      <c r="P21" s="5"/>
      <c r="Q21" s="18"/>
      <c r="R21" s="48">
        <v>44601</v>
      </c>
      <c r="S21" s="48">
        <v>44602</v>
      </c>
    </row>
    <row r="22" spans="1:24">
      <c r="A22" t="s">
        <v>104</v>
      </c>
      <c r="B22">
        <v>7.3</v>
      </c>
      <c r="C22" s="2" t="str">
        <f>VLOOKUP(A22,'RACI Deliverables'!$C$7:$D$86,2,FALSE)</f>
        <v>Assumptions</v>
      </c>
      <c r="D22" t="s">
        <v>292</v>
      </c>
      <c r="E22" t="s">
        <v>278</v>
      </c>
      <c r="F22" s="10" t="str">
        <f>IF(VLOOKUP(A22,'RACI Deliverables'!$C$7:$K$86,4,FALSE)="","",VLOOKUP(A22,'RACI Deliverables'!$C$7:$K$86,4,FALSE))</f>
        <v>R</v>
      </c>
      <c r="G22" s="10" t="str">
        <f>IF(VLOOKUP(A22,'RACI Deliverables'!$C$7:$K$86,5,FALSE)="","",VLOOKUP(A22,'RACI Deliverables'!$C$7:$K$86,5,FALSE))</f>
        <v/>
      </c>
      <c r="H22" s="10" t="str">
        <f>IF(VLOOKUP(A22,'RACI Deliverables'!$C$7:$K$86,6,FALSE)="","",VLOOKUP(A22,'RACI Deliverables'!$C$7:$K$86,6,FALSE))</f>
        <v/>
      </c>
      <c r="I22" s="10" t="str">
        <f>IF(VLOOKUP(A22,'RACI Deliverables'!$C$7:$K$86,7,FALSE)="","",VLOOKUP(A22,'RACI Deliverables'!$C$7:$K$86,7,FALSE))</f>
        <v>A</v>
      </c>
      <c r="J22" s="10" t="str">
        <f>IF(VLOOKUP(A22,'RACI Deliverables'!$C$7:$K$86,8,FALSE)="","",VLOOKUP(A22,'RACI Deliverables'!$C$7:$K$86,8,FALSE))</f>
        <v/>
      </c>
      <c r="K22" s="10" t="str">
        <f>IF(VLOOKUP(A22,'RACI Deliverables'!$C$7:$K$86,9,FALSE)="","",VLOOKUP(A22,'RACI Deliverables'!$C$7:$K$86,9,FALSE))</f>
        <v/>
      </c>
      <c r="L22" s="25">
        <f>VLOOKUP(A22,'RACI Deliverables'!$C$7:$O$86,11,FALSE)</f>
        <v>44588</v>
      </c>
      <c r="M22" s="25">
        <f>VLOOKUP(A22,'RACI Deliverables'!$C$7:$O$86,12,FALSE)</f>
        <v>44589</v>
      </c>
      <c r="N22">
        <f t="shared" si="0"/>
        <v>1</v>
      </c>
      <c r="O22" s="46">
        <f>SUMIF('Total Efforts'!$D$5:$D$353,'RACI Tasks'!B22,'Total Efforts'!$I$5:$I$353)</f>
        <v>0.16666666666666669</v>
      </c>
      <c r="P22" s="5"/>
      <c r="Q22" s="18"/>
      <c r="R22" s="48">
        <v>44602</v>
      </c>
      <c r="S22" s="48">
        <v>44602</v>
      </c>
    </row>
    <row r="23" spans="1:24">
      <c r="A23" t="s">
        <v>106</v>
      </c>
      <c r="B23">
        <v>8.1</v>
      </c>
      <c r="C23" s="2" t="str">
        <f>VLOOKUP(A23,'RACI Deliverables'!$C$7:$D$86,2,FALSE)</f>
        <v>Conclusions</v>
      </c>
      <c r="D23" t="s">
        <v>293</v>
      </c>
      <c r="E23" t="s">
        <v>277</v>
      </c>
      <c r="F23" s="10" t="str">
        <f>IF(VLOOKUP(A23,'RACI Deliverables'!$C$7:$K$86,4,FALSE)="","",VLOOKUP(A23,'RACI Deliverables'!$C$7:$K$86,4,FALSE))</f>
        <v/>
      </c>
      <c r="G23" s="10" t="str">
        <f>IF(VLOOKUP(A23,'RACI Deliverables'!$C$7:$K$86,5,FALSE)="","",VLOOKUP(A23,'RACI Deliverables'!$C$7:$K$86,5,FALSE))</f>
        <v>R</v>
      </c>
      <c r="H23" s="10" t="str">
        <f>IF(VLOOKUP(A23,'RACI Deliverables'!$C$7:$K$86,6,FALSE)="","",VLOOKUP(A23,'RACI Deliverables'!$C$7:$K$86,6,FALSE))</f>
        <v/>
      </c>
      <c r="I23" s="10" t="str">
        <f>IF(VLOOKUP(A23,'RACI Deliverables'!$C$7:$K$86,7,FALSE)="","",VLOOKUP(A23,'RACI Deliverables'!$C$7:$K$86,7,FALSE))</f>
        <v/>
      </c>
      <c r="J23" s="10" t="str">
        <f>IF(VLOOKUP(A23,'RACI Deliverables'!$C$7:$K$86,8,FALSE)="","",VLOOKUP(A23,'RACI Deliverables'!$C$7:$K$86,8,FALSE))</f>
        <v/>
      </c>
      <c r="K23" s="10" t="str">
        <f>IF(VLOOKUP(A23,'RACI Deliverables'!$C$7:$K$86,9,FALSE)="","",VLOOKUP(A23,'RACI Deliverables'!$C$7:$K$86,9,FALSE))</f>
        <v>A</v>
      </c>
      <c r="L23" s="25">
        <f>VLOOKUP(A23,'RACI Deliverables'!$C$7:$O$86,11,FALSE)</f>
        <v>44588</v>
      </c>
      <c r="M23" s="25">
        <f>VLOOKUP(A23,'RACI Deliverables'!$C$7:$O$86,12,FALSE)</f>
        <v>44589</v>
      </c>
      <c r="N23">
        <f t="shared" si="0"/>
        <v>1</v>
      </c>
      <c r="O23" s="46">
        <f>SUMIF('Total Efforts'!$D$5:$D$353,'RACI Tasks'!B23,'Total Efforts'!$I$5:$I$353)</f>
        <v>0.25000000000000178</v>
      </c>
      <c r="P23" s="5"/>
      <c r="Q23" s="18"/>
      <c r="R23" s="21">
        <v>44588</v>
      </c>
      <c r="S23" s="21">
        <v>44589</v>
      </c>
    </row>
    <row r="24" spans="1:24">
      <c r="A24" t="s">
        <v>106</v>
      </c>
      <c r="B24">
        <v>8.1999999999999993</v>
      </c>
      <c r="C24" s="2" t="str">
        <f>VLOOKUP(A24,'RACI Deliverables'!$C$7:$D$86,2,FALSE)</f>
        <v>Conclusions</v>
      </c>
      <c r="D24" t="s">
        <v>294</v>
      </c>
      <c r="E24" t="s">
        <v>283</v>
      </c>
      <c r="F24" s="10" t="str">
        <f>IF(VLOOKUP(A24,'RACI Deliverables'!$C$7:$K$86,4,FALSE)="","",VLOOKUP(A24,'RACI Deliverables'!$C$7:$K$86,4,FALSE))</f>
        <v/>
      </c>
      <c r="G24" s="10" t="str">
        <f>IF(VLOOKUP(A24,'RACI Deliverables'!$C$7:$K$86,5,FALSE)="","",VLOOKUP(A24,'RACI Deliverables'!$C$7:$K$86,5,FALSE))</f>
        <v>R</v>
      </c>
      <c r="H24" s="10" t="str">
        <f>IF(VLOOKUP(A24,'RACI Deliverables'!$C$7:$K$86,6,FALSE)="","",VLOOKUP(A24,'RACI Deliverables'!$C$7:$K$86,6,FALSE))</f>
        <v/>
      </c>
      <c r="I24" s="10" t="str">
        <f>IF(VLOOKUP(A24,'RACI Deliverables'!$C$7:$K$86,7,FALSE)="","",VLOOKUP(A24,'RACI Deliverables'!$C$7:$K$86,7,FALSE))</f>
        <v/>
      </c>
      <c r="J24" s="10" t="str">
        <f>IF(VLOOKUP(A24,'RACI Deliverables'!$C$7:$K$86,8,FALSE)="","",VLOOKUP(A24,'RACI Deliverables'!$C$7:$K$86,8,FALSE))</f>
        <v/>
      </c>
      <c r="K24" s="10" t="str">
        <f>IF(VLOOKUP(A24,'RACI Deliverables'!$C$7:$K$86,9,FALSE)="","",VLOOKUP(A24,'RACI Deliverables'!$C$7:$K$86,9,FALSE))</f>
        <v>A</v>
      </c>
      <c r="L24" s="25">
        <f>VLOOKUP(A24,'RACI Deliverables'!$C$7:$O$86,11,FALSE)</f>
        <v>44588</v>
      </c>
      <c r="M24" s="25">
        <f>VLOOKUP(A24,'RACI Deliverables'!$C$7:$O$86,12,FALSE)</f>
        <v>44589</v>
      </c>
      <c r="N24">
        <f t="shared" si="0"/>
        <v>1</v>
      </c>
      <c r="O24" s="46">
        <f>SUMIF('Total Efforts'!$D$5:$D$353,'RACI Tasks'!B24,'Total Efforts'!$I$5:$I$353)</f>
        <v>0.91666666666666341</v>
      </c>
      <c r="P24" s="5"/>
      <c r="Q24" s="18"/>
      <c r="R24" s="21">
        <v>44588</v>
      </c>
      <c r="S24" s="21">
        <v>44589</v>
      </c>
    </row>
    <row r="25" spans="1:24">
      <c r="A25" t="s">
        <v>108</v>
      </c>
      <c r="B25">
        <v>9.1</v>
      </c>
      <c r="C25" s="2" t="str">
        <f>VLOOKUP(A25,'RACI Deliverables'!$C$7:$D$86,2,FALSE)</f>
        <v>Background and overview of client</v>
      </c>
      <c r="D25" t="s">
        <v>295</v>
      </c>
      <c r="E25" t="s">
        <v>277</v>
      </c>
      <c r="F25" s="10" t="str">
        <f>IF(VLOOKUP(A25,'RACI Deliverables'!$C$7:$K$86,4,FALSE)="","",VLOOKUP(A25,'RACI Deliverables'!$C$7:$K$86,4,FALSE))</f>
        <v>A</v>
      </c>
      <c r="G25" s="10" t="str">
        <f>IF(VLOOKUP(A25,'RACI Deliverables'!$C$7:$K$86,5,FALSE)="","",VLOOKUP(A25,'RACI Deliverables'!$C$7:$K$86,5,FALSE))</f>
        <v/>
      </c>
      <c r="H25" s="10" t="str">
        <f>IF(VLOOKUP(A25,'RACI Deliverables'!$C$7:$K$86,6,FALSE)="","",VLOOKUP(A25,'RACI Deliverables'!$C$7:$K$86,6,FALSE))</f>
        <v>R</v>
      </c>
      <c r="I25" s="10" t="str">
        <f>IF(VLOOKUP(A25,'RACI Deliverables'!$C$7:$K$86,7,FALSE)="","",VLOOKUP(A25,'RACI Deliverables'!$C$7:$K$86,7,FALSE))</f>
        <v/>
      </c>
      <c r="J25" s="10" t="str">
        <f>IF(VLOOKUP(A25,'RACI Deliverables'!$C$7:$K$86,8,FALSE)="","",VLOOKUP(A25,'RACI Deliverables'!$C$7:$K$86,8,FALSE))</f>
        <v/>
      </c>
      <c r="K25" s="10" t="str">
        <f>IF(VLOOKUP(A25,'RACI Deliverables'!$C$7:$K$86,9,FALSE)="","",VLOOKUP(A25,'RACI Deliverables'!$C$7:$K$86,9,FALSE))</f>
        <v/>
      </c>
      <c r="L25" s="25">
        <f>VLOOKUP(A25,'RACI Deliverables'!$C$7:$O$86,11,FALSE)</f>
        <v>44588</v>
      </c>
      <c r="M25" s="25">
        <f>VLOOKUP(A25,'RACI Deliverables'!$C$7:$O$86,12,FALSE)</f>
        <v>44589</v>
      </c>
      <c r="N25">
        <f t="shared" si="0"/>
        <v>1</v>
      </c>
      <c r="O25" s="46">
        <f>SUMIF('Total Efforts'!$D$5:$D$353,'RACI Tasks'!B25,'Total Efforts'!$I$5:$I$353)</f>
        <v>2.4999999999999991</v>
      </c>
      <c r="P25" s="5"/>
      <c r="Q25" s="18"/>
      <c r="R25" s="66">
        <v>44588</v>
      </c>
      <c r="S25" s="66">
        <v>44588</v>
      </c>
    </row>
    <row r="26" spans="1:24">
      <c r="A26" t="s">
        <v>108</v>
      </c>
      <c r="B26">
        <v>9.1999999999999993</v>
      </c>
      <c r="C26" s="2" t="str">
        <f>VLOOKUP(A26,'RACI Deliverables'!$C$7:$D$86,2,FALSE)</f>
        <v>Background and overview of client</v>
      </c>
      <c r="D26" t="s">
        <v>296</v>
      </c>
      <c r="E26" t="s">
        <v>283</v>
      </c>
      <c r="F26" s="10" t="str">
        <f>IF(VLOOKUP(A26,'RACI Deliverables'!$C$7:$K$86,4,FALSE)="","",VLOOKUP(A26,'RACI Deliverables'!$C$7:$K$86,4,FALSE))</f>
        <v>A</v>
      </c>
      <c r="G26" s="10" t="str">
        <f>IF(VLOOKUP(A26,'RACI Deliverables'!$C$7:$K$86,5,FALSE)="","",VLOOKUP(A26,'RACI Deliverables'!$C$7:$K$86,5,FALSE))</f>
        <v/>
      </c>
      <c r="H26" s="10" t="str">
        <f>IF(VLOOKUP(A26,'RACI Deliverables'!$C$7:$K$86,6,FALSE)="","",VLOOKUP(A26,'RACI Deliverables'!$C$7:$K$86,6,FALSE))</f>
        <v>R</v>
      </c>
      <c r="I26" s="10" t="str">
        <f>IF(VLOOKUP(A26,'RACI Deliverables'!$C$7:$K$86,7,FALSE)="","",VLOOKUP(A26,'RACI Deliverables'!$C$7:$K$86,7,FALSE))</f>
        <v/>
      </c>
      <c r="J26" s="10" t="str">
        <f>IF(VLOOKUP(A26,'RACI Deliverables'!$C$7:$K$86,8,FALSE)="","",VLOOKUP(A26,'RACI Deliverables'!$C$7:$K$86,8,FALSE))</f>
        <v/>
      </c>
      <c r="K26" s="10" t="str">
        <f>IF(VLOOKUP(A26,'RACI Deliverables'!$C$7:$K$86,9,FALSE)="","",VLOOKUP(A26,'RACI Deliverables'!$C$7:$K$86,9,FALSE))</f>
        <v/>
      </c>
      <c r="L26" s="25">
        <f>VLOOKUP(A26,'RACI Deliverables'!$C$7:$O$86,11,FALSE)</f>
        <v>44588</v>
      </c>
      <c r="M26" s="25">
        <f>VLOOKUP(A26,'RACI Deliverables'!$C$7:$O$86,12,FALSE)</f>
        <v>44589</v>
      </c>
      <c r="N26">
        <f t="shared" si="0"/>
        <v>1</v>
      </c>
      <c r="O26" s="46">
        <f>SUMIF('Total Efforts'!$D$5:$D$353,'RACI Tasks'!B26,'Total Efforts'!$I$5:$I$353)</f>
        <v>1.5</v>
      </c>
      <c r="P26" s="5"/>
      <c r="Q26" s="18"/>
      <c r="R26" s="66">
        <v>44589</v>
      </c>
      <c r="S26" s="66">
        <v>44589</v>
      </c>
    </row>
    <row r="27" spans="1:24" ht="30.75">
      <c r="A27" t="s">
        <v>110</v>
      </c>
      <c r="B27">
        <v>10.1</v>
      </c>
      <c r="C27" s="2" t="str">
        <f>VLOOKUP(A27,'RACI Deliverables'!$C$7:$D$86,2,FALSE)</f>
        <v>Requests for Information with NDA (included as an Appendix)</v>
      </c>
      <c r="D27" t="s">
        <v>297</v>
      </c>
      <c r="E27" t="s">
        <v>277</v>
      </c>
      <c r="F27" s="10" t="str">
        <f>IF(VLOOKUP(A27,'RACI Deliverables'!$C$7:$K$86,4,FALSE)="","",VLOOKUP(A27,'RACI Deliverables'!$C$7:$K$86,4,FALSE))</f>
        <v/>
      </c>
      <c r="G27" s="10" t="str">
        <f>IF(VLOOKUP(A27,'RACI Deliverables'!$C$7:$K$86,5,FALSE)="","",VLOOKUP(A27,'RACI Deliverables'!$C$7:$K$86,5,FALSE))</f>
        <v/>
      </c>
      <c r="H27" s="10" t="str">
        <f>IF(VLOOKUP(A27,'RACI Deliverables'!$C$7:$K$86,6,FALSE)="","",VLOOKUP(A27,'RACI Deliverables'!$C$7:$K$86,6,FALSE))</f>
        <v>A</v>
      </c>
      <c r="I27" s="10" t="str">
        <f>IF(VLOOKUP(A27,'RACI Deliverables'!$C$7:$K$86,7,FALSE)="","",VLOOKUP(A27,'RACI Deliverables'!$C$7:$K$86,7,FALSE))</f>
        <v>R</v>
      </c>
      <c r="J27" s="10" t="str">
        <f>IF(VLOOKUP(A27,'RACI Deliverables'!$C$7:$K$86,8,FALSE)="","",VLOOKUP(A27,'RACI Deliverables'!$C$7:$K$86,8,FALSE))</f>
        <v/>
      </c>
      <c r="K27" s="10" t="str">
        <f>IF(VLOOKUP(A27,'RACI Deliverables'!$C$7:$K$86,9,FALSE)="","",VLOOKUP(A27,'RACI Deliverables'!$C$7:$K$86,9,FALSE))</f>
        <v/>
      </c>
      <c r="L27" s="25">
        <f>VLOOKUP(A27,'RACI Deliverables'!$C$7:$O$86,11,FALSE)</f>
        <v>44581</v>
      </c>
      <c r="M27" s="25">
        <f>VLOOKUP(A27,'RACI Deliverables'!$C$7:$O$86,12,FALSE)</f>
        <v>44582</v>
      </c>
      <c r="N27">
        <f t="shared" si="0"/>
        <v>1</v>
      </c>
      <c r="O27" s="46">
        <f>SUMIF('Total Efforts'!$D$5:$D$353,'RACI Tasks'!B27,'Total Efforts'!$I$5:$I$353)</f>
        <v>5.5833333333333295</v>
      </c>
      <c r="P27" s="7"/>
      <c r="Q27" s="18"/>
      <c r="R27" s="66">
        <v>44581</v>
      </c>
      <c r="S27" s="66">
        <v>44581</v>
      </c>
    </row>
    <row r="28" spans="1:24" ht="30.75">
      <c r="A28" t="s">
        <v>110</v>
      </c>
      <c r="B28">
        <v>10.199999999999999</v>
      </c>
      <c r="C28" s="2" t="str">
        <f>VLOOKUP(A28,'RACI Deliverables'!$C$7:$D$86,2,FALSE)</f>
        <v>Requests for Information with NDA (included as an Appendix)</v>
      </c>
      <c r="D28" t="s">
        <v>298</v>
      </c>
      <c r="E28" t="s">
        <v>285</v>
      </c>
      <c r="F28" s="10" t="str">
        <f>IF(VLOOKUP(A28,'RACI Deliverables'!$C$7:$K$86,4,FALSE)="","",VLOOKUP(A28,'RACI Deliverables'!$C$7:$K$86,4,FALSE))</f>
        <v/>
      </c>
      <c r="G28" s="10" t="str">
        <f>IF(VLOOKUP(A28,'RACI Deliverables'!$C$7:$K$86,5,FALSE)="","",VLOOKUP(A28,'RACI Deliverables'!$C$7:$K$86,5,FALSE))</f>
        <v/>
      </c>
      <c r="H28" s="10" t="str">
        <f>IF(VLOOKUP(A28,'RACI Deliverables'!$C$7:$K$86,6,FALSE)="","",VLOOKUP(A28,'RACI Deliverables'!$C$7:$K$86,6,FALSE))</f>
        <v>A</v>
      </c>
      <c r="I28" s="10" t="str">
        <f>IF(VLOOKUP(A28,'RACI Deliverables'!$C$7:$K$86,7,FALSE)="","",VLOOKUP(A28,'RACI Deliverables'!$C$7:$K$86,7,FALSE))</f>
        <v>R</v>
      </c>
      <c r="J28" s="10" t="str">
        <f>IF(VLOOKUP(A28,'RACI Deliverables'!$C$7:$K$86,8,FALSE)="","",VLOOKUP(A28,'RACI Deliverables'!$C$7:$K$86,8,FALSE))</f>
        <v/>
      </c>
      <c r="K28" s="10" t="str">
        <f>IF(VLOOKUP(A28,'RACI Deliverables'!$C$7:$K$86,9,FALSE)="","",VLOOKUP(A28,'RACI Deliverables'!$C$7:$K$86,9,FALSE))</f>
        <v/>
      </c>
      <c r="L28" s="25">
        <f>VLOOKUP(A28,'RACI Deliverables'!$C$7:$O$86,11,FALSE)</f>
        <v>44581</v>
      </c>
      <c r="M28" s="25">
        <f>VLOOKUP(A28,'RACI Deliverables'!$C$7:$O$86,12,FALSE)</f>
        <v>44582</v>
      </c>
      <c r="N28">
        <f t="shared" si="0"/>
        <v>1</v>
      </c>
      <c r="O28" s="46">
        <f>SUMIF('Total Efforts'!$D$5:$D$353,'RACI Tasks'!B28,'Total Efforts'!$I$5:$I$353)</f>
        <v>5.9166666666666679</v>
      </c>
      <c r="P28" s="7"/>
      <c r="Q28" s="18"/>
      <c r="R28" s="66">
        <v>44581</v>
      </c>
      <c r="S28" s="66">
        <v>44581</v>
      </c>
    </row>
    <row r="29" spans="1:24" ht="30.75">
      <c r="A29" t="s">
        <v>110</v>
      </c>
      <c r="B29">
        <v>10.3</v>
      </c>
      <c r="C29" s="2" t="str">
        <f>VLOOKUP(A29,'RACI Deliverables'!$C$7:$D$86,2,FALSE)</f>
        <v>Requests for Information with NDA (included as an Appendix)</v>
      </c>
      <c r="D29" t="s">
        <v>299</v>
      </c>
      <c r="E29" t="s">
        <v>278</v>
      </c>
      <c r="F29" s="10" t="str">
        <f>IF(VLOOKUP(A29,'RACI Deliverables'!$C$7:$K$86,4,FALSE)="","",VLOOKUP(A29,'RACI Deliverables'!$C$7:$K$86,4,FALSE))</f>
        <v/>
      </c>
      <c r="G29" s="10" t="str">
        <f>IF(VLOOKUP(A29,'RACI Deliverables'!$C$7:$K$86,5,FALSE)="","",VLOOKUP(A29,'RACI Deliverables'!$C$7:$K$86,5,FALSE))</f>
        <v/>
      </c>
      <c r="H29" s="10" t="str">
        <f>IF(VLOOKUP(A29,'RACI Deliverables'!$C$7:$K$86,6,FALSE)="","",VLOOKUP(A29,'RACI Deliverables'!$C$7:$K$86,6,FALSE))</f>
        <v>A</v>
      </c>
      <c r="I29" s="10" t="str">
        <f>IF(VLOOKUP(A29,'RACI Deliverables'!$C$7:$K$86,7,FALSE)="","",VLOOKUP(A29,'RACI Deliverables'!$C$7:$K$86,7,FALSE))</f>
        <v>R</v>
      </c>
      <c r="J29" s="10" t="str">
        <f>IF(VLOOKUP(A29,'RACI Deliverables'!$C$7:$K$86,8,FALSE)="","",VLOOKUP(A29,'RACI Deliverables'!$C$7:$K$86,8,FALSE))</f>
        <v/>
      </c>
      <c r="K29" s="10" t="str">
        <f>IF(VLOOKUP(A29,'RACI Deliverables'!$C$7:$K$86,9,FALSE)="","",VLOOKUP(A29,'RACI Deliverables'!$C$7:$K$86,9,FALSE))</f>
        <v/>
      </c>
      <c r="L29" s="25">
        <f>VLOOKUP(A29,'RACI Deliverables'!$C$7:$O$86,11,FALSE)</f>
        <v>44581</v>
      </c>
      <c r="M29" s="25">
        <f>VLOOKUP(A29,'RACI Deliverables'!$C$7:$O$86,12,FALSE)</f>
        <v>44582</v>
      </c>
      <c r="N29">
        <f t="shared" si="0"/>
        <v>1</v>
      </c>
      <c r="O29" s="46">
        <f>SUMIF('Total Efforts'!$D$5:$D$353,'RACI Tasks'!B29,'Total Efforts'!$I$5:$I$353)</f>
        <v>6</v>
      </c>
      <c r="P29" s="7"/>
      <c r="Q29" s="18"/>
      <c r="R29" s="66">
        <v>44582</v>
      </c>
      <c r="S29" s="66">
        <v>44582</v>
      </c>
    </row>
    <row r="30" spans="1:24">
      <c r="A30" t="s">
        <v>112</v>
      </c>
      <c r="B30">
        <v>11.1</v>
      </c>
      <c r="C30" s="2" t="str">
        <f>VLOOKUP(A30,'RACI Deliverables'!$C$7:$D$86,2,FALSE)</f>
        <v>Project Scope Document</v>
      </c>
      <c r="D30" t="s">
        <v>300</v>
      </c>
      <c r="E30" t="s">
        <v>277</v>
      </c>
      <c r="F30" s="10" t="str">
        <f>IF(VLOOKUP(A30,'RACI Deliverables'!$C$7:$K$86,4,FALSE)="","",VLOOKUP(A30,'RACI Deliverables'!$C$7:$K$86,4,FALSE))</f>
        <v>A</v>
      </c>
      <c r="G30" s="10" t="str">
        <f>IF(VLOOKUP(A30,'RACI Deliverables'!$C$7:$K$86,5,FALSE)="","",VLOOKUP(A30,'RACI Deliverables'!$C$7:$K$86,5,FALSE))</f>
        <v>A</v>
      </c>
      <c r="H30" s="10" t="str">
        <f>IF(VLOOKUP(A30,'RACI Deliverables'!$C$7:$K$86,6,FALSE)="","",VLOOKUP(A30,'RACI Deliverables'!$C$7:$K$86,6,FALSE))</f>
        <v/>
      </c>
      <c r="I30" s="10" t="str">
        <f>IF(VLOOKUP(A30,'RACI Deliverables'!$C$7:$K$86,7,FALSE)="","",VLOOKUP(A30,'RACI Deliverables'!$C$7:$K$86,7,FALSE))</f>
        <v>R</v>
      </c>
      <c r="J30" s="10" t="str">
        <f>IF(VLOOKUP(A30,'RACI Deliverables'!$C$7:$K$86,8,FALSE)="","",VLOOKUP(A30,'RACI Deliverables'!$C$7:$K$86,8,FALSE))</f>
        <v/>
      </c>
      <c r="K30" s="10" t="str">
        <f>IF(VLOOKUP(A30,'RACI Deliverables'!$C$7:$K$86,9,FALSE)="","",VLOOKUP(A30,'RACI Deliverables'!$C$7:$K$86,9,FALSE))</f>
        <v/>
      </c>
      <c r="L30" s="25">
        <f>VLOOKUP(A30,'RACI Deliverables'!$C$7:$O$86,11,FALSE)</f>
        <v>44588</v>
      </c>
      <c r="M30" s="25">
        <f>VLOOKUP(A30,'RACI Deliverables'!$C$7:$O$86,12,FALSE)</f>
        <v>44589</v>
      </c>
      <c r="N30">
        <f t="shared" si="0"/>
        <v>1</v>
      </c>
      <c r="O30" s="46">
        <f>SUMIF('Total Efforts'!$D$5:$D$353,'RACI Tasks'!B30,'Total Efforts'!$I$5:$I$353)</f>
        <v>1.0000000000000004</v>
      </c>
      <c r="P30" s="7"/>
      <c r="Q30" s="18"/>
      <c r="R30" s="21">
        <v>44584</v>
      </c>
      <c r="S30" s="21">
        <v>44584</v>
      </c>
    </row>
    <row r="31" spans="1:24">
      <c r="A31" t="s">
        <v>112</v>
      </c>
      <c r="B31">
        <v>11.2</v>
      </c>
      <c r="C31" s="2" t="str">
        <f>VLOOKUP(A31,'RACI Deliverables'!$C$7:$D$86,2,FALSE)</f>
        <v>Project Scope Document</v>
      </c>
      <c r="D31" t="s">
        <v>301</v>
      </c>
      <c r="E31" t="s">
        <v>285</v>
      </c>
      <c r="F31" s="10" t="str">
        <f>IF(VLOOKUP(A31,'RACI Deliverables'!$C$7:$K$86,4,FALSE)="","",VLOOKUP(A31,'RACI Deliverables'!$C$7:$K$86,4,FALSE))</f>
        <v>A</v>
      </c>
      <c r="G31" s="10" t="str">
        <f>IF(VLOOKUP(A31,'RACI Deliverables'!$C$7:$K$86,5,FALSE)="","",VLOOKUP(A31,'RACI Deliverables'!$C$7:$K$86,5,FALSE))</f>
        <v>A</v>
      </c>
      <c r="H31" s="10" t="str">
        <f>IF(VLOOKUP(A31,'RACI Deliverables'!$C$7:$K$86,6,FALSE)="","",VLOOKUP(A31,'RACI Deliverables'!$C$7:$K$86,6,FALSE))</f>
        <v/>
      </c>
      <c r="I31" s="10" t="str">
        <f>IF(VLOOKUP(A31,'RACI Deliverables'!$C$7:$K$86,7,FALSE)="","",VLOOKUP(A31,'RACI Deliverables'!$C$7:$K$86,7,FALSE))</f>
        <v>R</v>
      </c>
      <c r="J31" s="10" t="str">
        <f>IF(VLOOKUP(A31,'RACI Deliverables'!$C$7:$K$86,8,FALSE)="","",VLOOKUP(A31,'RACI Deliverables'!$C$7:$K$86,8,FALSE))</f>
        <v/>
      </c>
      <c r="K31" s="10" t="str">
        <f>IF(VLOOKUP(A31,'RACI Deliverables'!$C$7:$K$86,9,FALSE)="","",VLOOKUP(A31,'RACI Deliverables'!$C$7:$K$86,9,FALSE))</f>
        <v/>
      </c>
      <c r="L31" s="25">
        <f>VLOOKUP(A31,'RACI Deliverables'!$C$7:$O$86,11,FALSE)</f>
        <v>44588</v>
      </c>
      <c r="M31" s="25">
        <f>VLOOKUP(A31,'RACI Deliverables'!$C$7:$O$86,12,FALSE)</f>
        <v>44589</v>
      </c>
      <c r="N31">
        <f t="shared" si="0"/>
        <v>1</v>
      </c>
      <c r="O31" s="46">
        <f>SUMIF('Total Efforts'!$D$5:$D$353,'RACI Tasks'!B31,'Total Efforts'!$I$5:$I$353)</f>
        <v>1.9999999999999996</v>
      </c>
      <c r="P31" s="7"/>
      <c r="Q31" s="18"/>
      <c r="R31" s="21">
        <v>44585</v>
      </c>
      <c r="S31" s="21">
        <v>44586</v>
      </c>
    </row>
    <row r="32" spans="1:24">
      <c r="A32" t="s">
        <v>112</v>
      </c>
      <c r="B32">
        <v>11.3</v>
      </c>
      <c r="C32" s="2" t="str">
        <f>VLOOKUP(A32,'RACI Deliverables'!$C$7:$D$86,2,FALSE)</f>
        <v>Project Scope Document</v>
      </c>
      <c r="D32" t="s">
        <v>302</v>
      </c>
      <c r="E32" t="s">
        <v>278</v>
      </c>
      <c r="F32" s="10" t="str">
        <f>IF(VLOOKUP(A32,'RACI Deliverables'!$C$7:$K$86,4,FALSE)="","",VLOOKUP(A32,'RACI Deliverables'!$C$7:$K$86,4,FALSE))</f>
        <v>A</v>
      </c>
      <c r="G32" s="10" t="str">
        <f>IF(VLOOKUP(A32,'RACI Deliverables'!$C$7:$K$86,5,FALSE)="","",VLOOKUP(A32,'RACI Deliverables'!$C$7:$K$86,5,FALSE))</f>
        <v>A</v>
      </c>
      <c r="H32" s="10" t="str">
        <f>IF(VLOOKUP(A32,'RACI Deliverables'!$C$7:$K$86,6,FALSE)="","",VLOOKUP(A32,'RACI Deliverables'!$C$7:$K$86,6,FALSE))</f>
        <v/>
      </c>
      <c r="I32" s="10" t="str">
        <f>IF(VLOOKUP(A32,'RACI Deliverables'!$C$7:$K$86,7,FALSE)="","",VLOOKUP(A32,'RACI Deliverables'!$C$7:$K$86,7,FALSE))</f>
        <v>R</v>
      </c>
      <c r="J32" s="10" t="str">
        <f>IF(VLOOKUP(A32,'RACI Deliverables'!$C$7:$K$86,8,FALSE)="","",VLOOKUP(A32,'RACI Deliverables'!$C$7:$K$86,8,FALSE))</f>
        <v/>
      </c>
      <c r="K32" s="10" t="str">
        <f>IF(VLOOKUP(A32,'RACI Deliverables'!$C$7:$K$86,9,FALSE)="","",VLOOKUP(A32,'RACI Deliverables'!$C$7:$K$86,9,FALSE))</f>
        <v/>
      </c>
      <c r="L32" s="25">
        <f>VLOOKUP(A32,'RACI Deliverables'!$C$7:$O$86,11,FALSE)</f>
        <v>44588</v>
      </c>
      <c r="M32" s="25">
        <f>VLOOKUP(A32,'RACI Deliverables'!$C$7:$O$86,12,FALSE)</f>
        <v>44589</v>
      </c>
      <c r="N32">
        <f t="shared" si="0"/>
        <v>1</v>
      </c>
      <c r="O32" s="46">
        <f>SUMIF('Total Efforts'!$D$5:$D$353,'RACI Tasks'!B32,'Total Efforts'!$I$5:$I$353)</f>
        <v>0.99999999999999978</v>
      </c>
      <c r="P32" s="7"/>
      <c r="Q32" s="18"/>
      <c r="R32" s="21">
        <v>44586</v>
      </c>
      <c r="S32" s="21">
        <v>44586</v>
      </c>
    </row>
    <row r="33" spans="1:19" ht="30">
      <c r="A33" t="s">
        <v>114</v>
      </c>
      <c r="B33">
        <v>12.1</v>
      </c>
      <c r="C33" s="43" t="s">
        <v>115</v>
      </c>
      <c r="D33" t="s">
        <v>303</v>
      </c>
      <c r="E33" t="s">
        <v>277</v>
      </c>
      <c r="F33" s="10" t="str">
        <f>IF(VLOOKUP(A33,'RACI Deliverables'!$C$7:$K$86,4,FALSE)="","",VLOOKUP(A33,'RACI Deliverables'!$C$7:$K$86,4,FALSE))</f>
        <v>R</v>
      </c>
      <c r="G33" s="10" t="str">
        <f>IF(VLOOKUP(A33,'RACI Deliverables'!$C$7:$K$86,5,FALSE)="","",VLOOKUP(A33,'RACI Deliverables'!$C$7:$K$86,5,FALSE))</f>
        <v>A</v>
      </c>
      <c r="H33" s="10" t="str">
        <f>IF(VLOOKUP(A33,'RACI Deliverables'!$C$7:$K$86,6,FALSE)="","",VLOOKUP(A33,'RACI Deliverables'!$C$7:$K$86,6,FALSE))</f>
        <v/>
      </c>
      <c r="I33" s="10" t="str">
        <f>IF(VLOOKUP(A33,'RACI Deliverables'!$C$7:$K$86,7,FALSE)="","",VLOOKUP(A33,'RACI Deliverables'!$C$7:$K$86,7,FALSE))</f>
        <v/>
      </c>
      <c r="J33" s="10" t="str">
        <f>IF(VLOOKUP(A33,'RACI Deliverables'!$C$7:$K$86,8,FALSE)="","",VLOOKUP(A33,'RACI Deliverables'!$C$7:$K$86,8,FALSE))</f>
        <v/>
      </c>
      <c r="K33" s="10" t="str">
        <f>IF(VLOOKUP(A33,'RACI Deliverables'!$C$7:$K$86,9,FALSE)="","",VLOOKUP(A33,'RACI Deliverables'!$C$7:$K$86,9,FALSE))</f>
        <v/>
      </c>
      <c r="L33" s="25">
        <f>VLOOKUP(A33,'RACI Deliverables'!$C$7:$O$86,11,FALSE)</f>
        <v>44595</v>
      </c>
      <c r="M33" s="25">
        <f>VLOOKUP(A33,'RACI Deliverables'!$C$7:$O$86,12,FALSE)</f>
        <v>44599</v>
      </c>
      <c r="N33">
        <f t="shared" si="0"/>
        <v>4</v>
      </c>
      <c r="O33" s="46">
        <f>SUMIF('Total Efforts'!$D$5:$D$353,'RACI Tasks'!B33,'Total Efforts'!$I$5:$I$353)</f>
        <v>0.16666666666666607</v>
      </c>
      <c r="P33" s="7"/>
      <c r="Q33" s="18"/>
      <c r="R33" s="48">
        <v>44601</v>
      </c>
      <c r="S33" s="48">
        <v>44601</v>
      </c>
    </row>
    <row r="34" spans="1:19" ht="30">
      <c r="A34" t="s">
        <v>114</v>
      </c>
      <c r="B34">
        <v>12.2</v>
      </c>
      <c r="C34" s="43" t="s">
        <v>115</v>
      </c>
      <c r="D34" t="s">
        <v>304</v>
      </c>
      <c r="E34" t="s">
        <v>285</v>
      </c>
      <c r="F34" s="10" t="str">
        <f>IF(VLOOKUP(A34,'RACI Deliverables'!$C$7:$K$86,4,FALSE)="","",VLOOKUP(A34,'RACI Deliverables'!$C$7:$K$86,4,FALSE))</f>
        <v>R</v>
      </c>
      <c r="G34" s="10" t="str">
        <f>IF(VLOOKUP(A34,'RACI Deliverables'!$C$7:$K$86,5,FALSE)="","",VLOOKUP(A34,'RACI Deliverables'!$C$7:$K$86,5,FALSE))</f>
        <v>A</v>
      </c>
      <c r="H34" s="10" t="str">
        <f>IF(VLOOKUP(A34,'RACI Deliverables'!$C$7:$K$86,6,FALSE)="","",VLOOKUP(A34,'RACI Deliverables'!$C$7:$K$86,6,FALSE))</f>
        <v/>
      </c>
      <c r="I34" s="10" t="str">
        <f>IF(VLOOKUP(A34,'RACI Deliverables'!$C$7:$K$86,7,FALSE)="","",VLOOKUP(A34,'RACI Deliverables'!$C$7:$K$86,7,FALSE))</f>
        <v/>
      </c>
      <c r="J34" s="10" t="str">
        <f>IF(VLOOKUP(A34,'RACI Deliverables'!$C$7:$K$86,8,FALSE)="","",VLOOKUP(A34,'RACI Deliverables'!$C$7:$K$86,8,FALSE))</f>
        <v/>
      </c>
      <c r="K34" s="10" t="str">
        <f>IF(VLOOKUP(A34,'RACI Deliverables'!$C$7:$K$86,9,FALSE)="","",VLOOKUP(A34,'RACI Deliverables'!$C$7:$K$86,9,FALSE))</f>
        <v/>
      </c>
      <c r="L34" s="25">
        <f>VLOOKUP(A34,'RACI Deliverables'!$C$7:$O$86,11,FALSE)</f>
        <v>44595</v>
      </c>
      <c r="M34" s="25">
        <f>VLOOKUP(A34,'RACI Deliverables'!$C$7:$O$86,12,FALSE)</f>
        <v>44599</v>
      </c>
      <c r="N34">
        <f t="shared" si="0"/>
        <v>4</v>
      </c>
      <c r="O34" s="46">
        <f>SUMIF('Total Efforts'!$D$5:$D$353,'RACI Tasks'!B34,'Total Efforts'!$I$5:$I$353)</f>
        <v>0.33333333333333481</v>
      </c>
      <c r="P34" s="7"/>
      <c r="Q34" s="18"/>
      <c r="R34" s="48">
        <v>44601</v>
      </c>
      <c r="S34" s="48">
        <v>44601</v>
      </c>
    </row>
    <row r="35" spans="1:19" ht="30">
      <c r="A35" t="s">
        <v>114</v>
      </c>
      <c r="B35">
        <v>12.3</v>
      </c>
      <c r="C35" s="43" t="s">
        <v>115</v>
      </c>
      <c r="D35" t="s">
        <v>305</v>
      </c>
      <c r="E35" t="s">
        <v>278</v>
      </c>
      <c r="F35" s="10" t="str">
        <f>IF(VLOOKUP(A35,'RACI Deliverables'!$C$7:$K$86,4,FALSE)="","",VLOOKUP(A35,'RACI Deliverables'!$C$7:$K$86,4,FALSE))</f>
        <v>R</v>
      </c>
      <c r="G35" s="10" t="str">
        <f>IF(VLOOKUP(A35,'RACI Deliverables'!$C$7:$K$86,5,FALSE)="","",VLOOKUP(A35,'RACI Deliverables'!$C$7:$K$86,5,FALSE))</f>
        <v>A</v>
      </c>
      <c r="H35" s="10" t="str">
        <f>IF(VLOOKUP(A35,'RACI Deliverables'!$C$7:$K$86,6,FALSE)="","",VLOOKUP(A35,'RACI Deliverables'!$C$7:$K$86,6,FALSE))</f>
        <v/>
      </c>
      <c r="I35" s="10" t="str">
        <f>IF(VLOOKUP(A35,'RACI Deliverables'!$C$7:$K$86,7,FALSE)="","",VLOOKUP(A35,'RACI Deliverables'!$C$7:$K$86,7,FALSE))</f>
        <v/>
      </c>
      <c r="J35" s="10" t="str">
        <f>IF(VLOOKUP(A35,'RACI Deliverables'!$C$7:$K$86,8,FALSE)="","",VLOOKUP(A35,'RACI Deliverables'!$C$7:$K$86,8,FALSE))</f>
        <v/>
      </c>
      <c r="K35" s="10" t="str">
        <f>IF(VLOOKUP(A35,'RACI Deliverables'!$C$7:$K$86,9,FALSE)="","",VLOOKUP(A35,'RACI Deliverables'!$C$7:$K$86,9,FALSE))</f>
        <v/>
      </c>
      <c r="L35" s="25">
        <f>VLOOKUP(A35,'RACI Deliverables'!$C$7:$O$86,11,FALSE)</f>
        <v>44595</v>
      </c>
      <c r="M35" s="25">
        <f>VLOOKUP(A35,'RACI Deliverables'!$C$7:$O$86,12,FALSE)</f>
        <v>44599</v>
      </c>
      <c r="N35">
        <f t="shared" si="0"/>
        <v>4</v>
      </c>
      <c r="O35" s="46">
        <f>SUMIF('Total Efforts'!$D$5:$D$353,'RACI Tasks'!B35,'Total Efforts'!$I$5:$I$353)</f>
        <v>0.16666666666666607</v>
      </c>
      <c r="P35" s="7"/>
      <c r="Q35" s="18"/>
      <c r="R35" s="48">
        <v>44601</v>
      </c>
      <c r="S35" s="48">
        <v>44601</v>
      </c>
    </row>
    <row r="36" spans="1:19" ht="30.75">
      <c r="A36" t="s">
        <v>117</v>
      </c>
      <c r="B36">
        <v>13.1</v>
      </c>
      <c r="C36" s="43" t="str">
        <f>VLOOKUP(A36,'RACI Deliverables'!$C$7:$D$86,2,FALSE)</f>
        <v>AS-IS principles of OHT and/or Executive Decision Making operations</v>
      </c>
      <c r="D36" t="s">
        <v>303</v>
      </c>
      <c r="E36" t="s">
        <v>277</v>
      </c>
      <c r="F36" s="10" t="str">
        <f>IF(VLOOKUP(A36,'RACI Deliverables'!$C$7:$K$86,4,FALSE)="","",VLOOKUP(A36,'RACI Deliverables'!$C$7:$K$86,4,FALSE))</f>
        <v/>
      </c>
      <c r="G36" s="10" t="str">
        <f>IF(VLOOKUP(A36,'RACI Deliverables'!$C$7:$K$86,5,FALSE)="","",VLOOKUP(A36,'RACI Deliverables'!$C$7:$K$86,5,FALSE))</f>
        <v/>
      </c>
      <c r="H36" s="10" t="str">
        <f>IF(VLOOKUP(A36,'RACI Deliverables'!$C$7:$K$86,6,FALSE)="","",VLOOKUP(A36,'RACI Deliverables'!$C$7:$K$86,6,FALSE))</f>
        <v>R</v>
      </c>
      <c r="I36" s="10" t="str">
        <f>IF(VLOOKUP(A36,'RACI Deliverables'!$C$7:$K$86,7,FALSE)="","",VLOOKUP(A36,'RACI Deliverables'!$C$7:$K$86,7,FALSE))</f>
        <v/>
      </c>
      <c r="J36" s="10" t="str">
        <f>IF(VLOOKUP(A36,'RACI Deliverables'!$C$7:$K$86,8,FALSE)="","",VLOOKUP(A36,'RACI Deliverables'!$C$7:$K$86,8,FALSE))</f>
        <v>A</v>
      </c>
      <c r="K36" s="10" t="str">
        <f>IF(VLOOKUP(A36,'RACI Deliverables'!$C$7:$K$86,9,FALSE)="","",VLOOKUP(A36,'RACI Deliverables'!$C$7:$K$86,9,FALSE))</f>
        <v/>
      </c>
      <c r="L36" s="25">
        <f>VLOOKUP(A36,'RACI Deliverables'!$C$7:$O$86,11,FALSE)</f>
        <v>44595</v>
      </c>
      <c r="M36" s="25">
        <f>VLOOKUP(A36,'RACI Deliverables'!$C$7:$O$86,12,FALSE)</f>
        <v>44599</v>
      </c>
      <c r="N36">
        <f t="shared" si="0"/>
        <v>4</v>
      </c>
      <c r="O36" s="46">
        <f>SUMIF('Total Efforts'!$D$5:$D$353,'RACI Tasks'!B36,'Total Efforts'!$I$5:$I$353)</f>
        <v>0.25000000000000178</v>
      </c>
      <c r="P36" s="7"/>
      <c r="Q36" s="18"/>
      <c r="R36" s="66">
        <v>44602</v>
      </c>
      <c r="S36" s="66">
        <v>44602</v>
      </c>
    </row>
    <row r="37" spans="1:19" ht="30.75">
      <c r="A37" t="s">
        <v>117</v>
      </c>
      <c r="B37">
        <v>13.2</v>
      </c>
      <c r="C37" s="43" t="str">
        <f>VLOOKUP(A37,'RACI Deliverables'!$C$7:$D$86,2,FALSE)</f>
        <v>AS-IS principles of OHT and/or Executive Decision Making operations</v>
      </c>
      <c r="D37" t="s">
        <v>306</v>
      </c>
      <c r="E37" t="s">
        <v>285</v>
      </c>
      <c r="F37" s="10" t="str">
        <f>IF(VLOOKUP(A37,'RACI Deliverables'!$C$7:$K$86,4,FALSE)="","",VLOOKUP(A37,'RACI Deliverables'!$C$7:$K$86,4,FALSE))</f>
        <v/>
      </c>
      <c r="G37" s="10" t="str">
        <f>IF(VLOOKUP(A37,'RACI Deliverables'!$C$7:$K$86,5,FALSE)="","",VLOOKUP(A37,'RACI Deliverables'!$C$7:$K$86,5,FALSE))</f>
        <v/>
      </c>
      <c r="H37" s="10" t="str">
        <f>IF(VLOOKUP(A37,'RACI Deliverables'!$C$7:$K$86,6,FALSE)="","",VLOOKUP(A37,'RACI Deliverables'!$C$7:$K$86,6,FALSE))</f>
        <v>R</v>
      </c>
      <c r="I37" s="10" t="str">
        <f>IF(VLOOKUP(A37,'RACI Deliverables'!$C$7:$K$86,7,FALSE)="","",VLOOKUP(A37,'RACI Deliverables'!$C$7:$K$86,7,FALSE))</f>
        <v/>
      </c>
      <c r="J37" s="10" t="str">
        <f>IF(VLOOKUP(A37,'RACI Deliverables'!$C$7:$K$86,8,FALSE)="","",VLOOKUP(A37,'RACI Deliverables'!$C$7:$K$86,8,FALSE))</f>
        <v>A</v>
      </c>
      <c r="K37" s="10" t="str">
        <f>IF(VLOOKUP(A37,'RACI Deliverables'!$C$7:$K$86,9,FALSE)="","",VLOOKUP(A37,'RACI Deliverables'!$C$7:$K$86,9,FALSE))</f>
        <v/>
      </c>
      <c r="L37" s="25">
        <f>VLOOKUP(A37,'RACI Deliverables'!$C$7:$O$86,11,FALSE)</f>
        <v>44595</v>
      </c>
      <c r="M37" s="25">
        <f>VLOOKUP(A37,'RACI Deliverables'!$C$7:$O$86,12,FALSE)</f>
        <v>44599</v>
      </c>
      <c r="N37">
        <f t="shared" si="0"/>
        <v>4</v>
      </c>
      <c r="O37" s="46">
        <f>SUMIF('Total Efforts'!$D$5:$D$353,'RACI Tasks'!B37,'Total Efforts'!$I$5:$I$353)</f>
        <v>0.75</v>
      </c>
      <c r="P37" s="7"/>
      <c r="Q37" s="18"/>
      <c r="R37" s="66">
        <v>44602</v>
      </c>
      <c r="S37" s="66">
        <v>44602</v>
      </c>
    </row>
    <row r="38" spans="1:19" ht="30.75">
      <c r="A38" t="s">
        <v>117</v>
      </c>
      <c r="B38">
        <v>13.3</v>
      </c>
      <c r="C38" s="2" t="str">
        <f>VLOOKUP(A38,'RACI Deliverables'!$C$7:$D$86,2,FALSE)</f>
        <v>AS-IS principles of OHT and/or Executive Decision Making operations</v>
      </c>
      <c r="D38" t="s">
        <v>305</v>
      </c>
      <c r="E38" t="s">
        <v>307</v>
      </c>
      <c r="F38" s="10" t="str">
        <f>IF(VLOOKUP(A38,'RACI Deliverables'!$C$7:$K$86,4,FALSE)="","",VLOOKUP(A38,'RACI Deliverables'!$C$7:$K$86,4,FALSE))</f>
        <v/>
      </c>
      <c r="G38" s="10" t="str">
        <f>IF(VLOOKUP(A38,'RACI Deliverables'!$C$7:$K$86,5,FALSE)="","",VLOOKUP(A38,'RACI Deliverables'!$C$7:$K$86,5,FALSE))</f>
        <v/>
      </c>
      <c r="H38" s="10" t="str">
        <f>IF(VLOOKUP(A38,'RACI Deliverables'!$C$7:$K$86,6,FALSE)="","",VLOOKUP(A38,'RACI Deliverables'!$C$7:$K$86,6,FALSE))</f>
        <v>R</v>
      </c>
      <c r="I38" s="10" t="str">
        <f>IF(VLOOKUP(A38,'RACI Deliverables'!$C$7:$K$86,7,FALSE)="","",VLOOKUP(A38,'RACI Deliverables'!$C$7:$K$86,7,FALSE))</f>
        <v/>
      </c>
      <c r="J38" s="10" t="str">
        <f>IF(VLOOKUP(A38,'RACI Deliverables'!$C$7:$K$86,8,FALSE)="","",VLOOKUP(A38,'RACI Deliverables'!$C$7:$K$86,8,FALSE))</f>
        <v>A</v>
      </c>
      <c r="K38" s="10" t="str">
        <f>IF(VLOOKUP(A38,'RACI Deliverables'!$C$7:$K$86,9,FALSE)="","",VLOOKUP(A38,'RACI Deliverables'!$C$7:$K$86,9,FALSE))</f>
        <v/>
      </c>
      <c r="L38" s="25">
        <f>VLOOKUP(A38,'RACI Deliverables'!$C$7:$O$86,11,FALSE)</f>
        <v>44595</v>
      </c>
      <c r="M38" s="25">
        <f>VLOOKUP(A38,'RACI Deliverables'!$C$7:$O$86,12,FALSE)</f>
        <v>44599</v>
      </c>
      <c r="N38">
        <f t="shared" si="0"/>
        <v>4</v>
      </c>
      <c r="O38" s="46">
        <f>SUMIF('Total Efforts'!$D$5:$D$353,'RACI Tasks'!B38,'Total Efforts'!$I$5:$I$353)</f>
        <v>0.49999999999999822</v>
      </c>
      <c r="P38" s="7"/>
      <c r="Q38" s="18"/>
      <c r="R38" s="66">
        <v>44602</v>
      </c>
      <c r="S38" s="66">
        <v>44602</v>
      </c>
    </row>
    <row r="39" spans="1:19" ht="30">
      <c r="A39" t="s">
        <v>119</v>
      </c>
      <c r="B39">
        <v>14.1</v>
      </c>
      <c r="C39" s="2" t="str">
        <f>VLOOKUP(A39,'RACI Deliverables'!$C$7:$D$86,2,FALSE)</f>
        <v>To-Be persons / roles / actors and interactions of Executive Decision Making operations</v>
      </c>
      <c r="D39" t="s">
        <v>308</v>
      </c>
      <c r="E39" t="s">
        <v>277</v>
      </c>
      <c r="F39" s="10" t="str">
        <f>IF(VLOOKUP(A39,'RACI Deliverables'!$C$7:$K$86,4,FALSE)="","",VLOOKUP(A39,'RACI Deliverables'!$C$7:$K$86,4,FALSE))</f>
        <v/>
      </c>
      <c r="G39" s="10" t="str">
        <f>IF(VLOOKUP(A39,'RACI Deliverables'!$C$7:$K$86,5,FALSE)="","",VLOOKUP(A39,'RACI Deliverables'!$C$7:$K$86,5,FALSE))</f>
        <v/>
      </c>
      <c r="H39" s="10" t="str">
        <f>IF(VLOOKUP(A39,'RACI Deliverables'!$C$7:$K$86,6,FALSE)="","",VLOOKUP(A39,'RACI Deliverables'!$C$7:$K$86,6,FALSE))</f>
        <v/>
      </c>
      <c r="I39" s="10" t="str">
        <f>IF(VLOOKUP(A39,'RACI Deliverables'!$C$7:$K$86,7,FALSE)="","",VLOOKUP(A39,'RACI Deliverables'!$C$7:$K$86,7,FALSE))</f>
        <v>R</v>
      </c>
      <c r="J39" s="10" t="str">
        <f>IF(VLOOKUP(A39,'RACI Deliverables'!$C$7:$K$86,8,FALSE)="","",VLOOKUP(A39,'RACI Deliverables'!$C$7:$K$86,8,FALSE))</f>
        <v/>
      </c>
      <c r="K39" s="10" t="str">
        <f>IF(VLOOKUP(A39,'RACI Deliverables'!$C$7:$K$86,9,FALSE)="","",VLOOKUP(A39,'RACI Deliverables'!$C$7:$K$86,9,FALSE))</f>
        <v>A</v>
      </c>
      <c r="L39" s="25">
        <f>VLOOKUP(A39,'RACI Deliverables'!$C$7:$O$86,11,FALSE)</f>
        <v>44595</v>
      </c>
      <c r="M39" s="25">
        <f>VLOOKUP(A39,'RACI Deliverables'!$C$7:$O$86,12,FALSE)</f>
        <v>44599</v>
      </c>
      <c r="N39">
        <f t="shared" si="0"/>
        <v>4</v>
      </c>
      <c r="O39" s="46">
        <f>SUMIF('Total Efforts'!$D$5:$D$353,'RACI Tasks'!B39,'Total Efforts'!$I$5:$I$353)</f>
        <v>0.50000000000000022</v>
      </c>
      <c r="P39" s="7"/>
      <c r="Q39" s="18"/>
      <c r="R39" s="21">
        <v>44595</v>
      </c>
      <c r="S39" s="21">
        <v>44595</v>
      </c>
    </row>
    <row r="40" spans="1:19" ht="30">
      <c r="A40" t="s">
        <v>119</v>
      </c>
      <c r="B40">
        <v>14.2</v>
      </c>
      <c r="C40" s="2" t="str">
        <f>VLOOKUP(A40,'RACI Deliverables'!$C$7:$D$86,2,FALSE)</f>
        <v>To-Be persons / roles / actors and interactions of Executive Decision Making operations</v>
      </c>
      <c r="D40" t="s">
        <v>309</v>
      </c>
      <c r="E40" t="s">
        <v>285</v>
      </c>
      <c r="F40" s="10" t="str">
        <f>IF(VLOOKUP(A40,'RACI Deliverables'!$C$7:$K$86,4,FALSE)="","",VLOOKUP(A40,'RACI Deliverables'!$C$7:$K$86,4,FALSE))</f>
        <v/>
      </c>
      <c r="G40" s="10" t="str">
        <f>IF(VLOOKUP(A40,'RACI Deliverables'!$C$7:$K$86,5,FALSE)="","",VLOOKUP(A40,'RACI Deliverables'!$C$7:$K$86,5,FALSE))</f>
        <v/>
      </c>
      <c r="H40" s="10" t="str">
        <f>IF(VLOOKUP(A40,'RACI Deliverables'!$C$7:$K$86,6,FALSE)="","",VLOOKUP(A40,'RACI Deliverables'!$C$7:$K$86,6,FALSE))</f>
        <v/>
      </c>
      <c r="I40" s="10" t="str">
        <f>IF(VLOOKUP(A40,'RACI Deliverables'!$C$7:$K$86,7,FALSE)="","",VLOOKUP(A40,'RACI Deliverables'!$C$7:$K$86,7,FALSE))</f>
        <v>R</v>
      </c>
      <c r="J40" s="10" t="str">
        <f>IF(VLOOKUP(A40,'RACI Deliverables'!$C$7:$K$86,8,FALSE)="","",VLOOKUP(A40,'RACI Deliverables'!$C$7:$K$86,8,FALSE))</f>
        <v/>
      </c>
      <c r="K40" s="10" t="str">
        <f>IF(VLOOKUP(A40,'RACI Deliverables'!$C$7:$K$86,9,FALSE)="","",VLOOKUP(A40,'RACI Deliverables'!$C$7:$K$86,9,FALSE))</f>
        <v>A</v>
      </c>
      <c r="L40" s="25">
        <f>VLOOKUP(A40,'RACI Deliverables'!$C$7:$O$86,11,FALSE)</f>
        <v>44595</v>
      </c>
      <c r="M40" s="25">
        <f>VLOOKUP(A40,'RACI Deliverables'!$C$7:$O$86,12,FALSE)</f>
        <v>44599</v>
      </c>
      <c r="N40">
        <f t="shared" si="0"/>
        <v>4</v>
      </c>
      <c r="O40" s="46">
        <f>SUMIF('Total Efforts'!$D$5:$D$353,'RACI Tasks'!B40,'Total Efforts'!$I$5:$I$353)</f>
        <v>0.66666666666666663</v>
      </c>
      <c r="P40" s="7"/>
      <c r="Q40" s="18"/>
      <c r="R40" s="21">
        <v>44597</v>
      </c>
      <c r="S40" s="21">
        <v>44598</v>
      </c>
    </row>
    <row r="41" spans="1:19" ht="30">
      <c r="A41" t="s">
        <v>119</v>
      </c>
      <c r="B41">
        <v>14.3</v>
      </c>
      <c r="C41" s="2" t="str">
        <f>VLOOKUP(A41,'RACI Deliverables'!$C$7:$D$86,2,FALSE)</f>
        <v>To-Be persons / roles / actors and interactions of Executive Decision Making operations</v>
      </c>
      <c r="D41" t="s">
        <v>305</v>
      </c>
      <c r="E41" t="s">
        <v>307</v>
      </c>
      <c r="F41" s="10" t="str">
        <f>IF(VLOOKUP(A41,'RACI Deliverables'!$C$7:$K$86,4,FALSE)="","",VLOOKUP(A41,'RACI Deliverables'!$C$7:$K$86,4,FALSE))</f>
        <v/>
      </c>
      <c r="G41" s="10" t="str">
        <f>IF(VLOOKUP(A41,'RACI Deliverables'!$C$7:$K$86,5,FALSE)="","",VLOOKUP(A41,'RACI Deliverables'!$C$7:$K$86,5,FALSE))</f>
        <v/>
      </c>
      <c r="H41" s="10" t="str">
        <f>IF(VLOOKUP(A41,'RACI Deliverables'!$C$7:$K$86,6,FALSE)="","",VLOOKUP(A41,'RACI Deliverables'!$C$7:$K$86,6,FALSE))</f>
        <v/>
      </c>
      <c r="I41" s="10" t="str">
        <f>IF(VLOOKUP(A41,'RACI Deliverables'!$C$7:$K$86,7,FALSE)="","",VLOOKUP(A41,'RACI Deliverables'!$C$7:$K$86,7,FALSE))</f>
        <v>R</v>
      </c>
      <c r="J41" s="10" t="str">
        <f>IF(VLOOKUP(A41,'RACI Deliverables'!$C$7:$K$86,8,FALSE)="","",VLOOKUP(A41,'RACI Deliverables'!$C$7:$K$86,8,FALSE))</f>
        <v/>
      </c>
      <c r="K41" s="10" t="str">
        <f>IF(VLOOKUP(A41,'RACI Deliverables'!$C$7:$K$86,9,FALSE)="","",VLOOKUP(A41,'RACI Deliverables'!$C$7:$K$86,9,FALSE))</f>
        <v>A</v>
      </c>
      <c r="L41" s="25">
        <f>VLOOKUP(A41,'RACI Deliverables'!$C$7:$O$86,11,FALSE)</f>
        <v>44595</v>
      </c>
      <c r="M41" s="25">
        <f>VLOOKUP(A41,'RACI Deliverables'!$C$7:$O$86,12,FALSE)</f>
        <v>44599</v>
      </c>
      <c r="N41">
        <f t="shared" si="0"/>
        <v>4</v>
      </c>
      <c r="O41" s="46">
        <f>SUMIF('Total Efforts'!$D$5:$D$353,'RACI Tasks'!B41,'Total Efforts'!$I$5:$I$353)</f>
        <v>0.75</v>
      </c>
      <c r="P41" s="7"/>
      <c r="Q41" s="18"/>
      <c r="R41" s="21">
        <v>44599</v>
      </c>
      <c r="S41" s="21">
        <v>44600</v>
      </c>
    </row>
    <row r="42" spans="1:19" ht="30">
      <c r="A42" t="s">
        <v>121</v>
      </c>
      <c r="B42">
        <v>15.1</v>
      </c>
      <c r="C42" s="2" t="str">
        <f>VLOOKUP(A42,'RACI Deliverables'!$C$7:$D$86,2,FALSE)</f>
        <v>Executive Dashboard annotated list of elements for the dashboard,</v>
      </c>
      <c r="D42" t="s">
        <v>310</v>
      </c>
      <c r="E42" t="s">
        <v>277</v>
      </c>
      <c r="F42" s="10" t="str">
        <f>IF(VLOOKUP(A42,'RACI Deliverables'!$C$7:$K$86,4,FALSE)="","",VLOOKUP(A42,'RACI Deliverables'!$C$7:$K$86,4,FALSE))</f>
        <v>R</v>
      </c>
      <c r="G42" s="10" t="str">
        <f>IF(VLOOKUP(A42,'RACI Deliverables'!$C$7:$K$86,5,FALSE)="","",VLOOKUP(A42,'RACI Deliverables'!$C$7:$K$86,5,FALSE))</f>
        <v/>
      </c>
      <c r="H42" s="10" t="str">
        <f>IF(VLOOKUP(A42,'RACI Deliverables'!$C$7:$K$86,6,FALSE)="","",VLOOKUP(A42,'RACI Deliverables'!$C$7:$K$86,6,FALSE))</f>
        <v/>
      </c>
      <c r="I42" s="10" t="str">
        <f>IF(VLOOKUP(A42,'RACI Deliverables'!$C$7:$K$86,7,FALSE)="","",VLOOKUP(A42,'RACI Deliverables'!$C$7:$K$86,7,FALSE))</f>
        <v/>
      </c>
      <c r="J42" s="10" t="str">
        <f>IF(VLOOKUP(A42,'RACI Deliverables'!$C$7:$K$86,8,FALSE)="","",VLOOKUP(A42,'RACI Deliverables'!$C$7:$K$86,8,FALSE))</f>
        <v>A</v>
      </c>
      <c r="K42" s="10" t="str">
        <f>IF(VLOOKUP(A42,'RACI Deliverables'!$C$7:$K$86,9,FALSE)="","",VLOOKUP(A42,'RACI Deliverables'!$C$7:$K$86,9,FALSE))</f>
        <v/>
      </c>
      <c r="L42" s="25">
        <f>VLOOKUP(A42,'RACI Deliverables'!$C$7:$O$86,11,FALSE)</f>
        <v>44597</v>
      </c>
      <c r="M42" s="25">
        <f>VLOOKUP(A42,'RACI Deliverables'!$C$7:$O$86,12,FALSE)</f>
        <v>44600</v>
      </c>
      <c r="N42">
        <f t="shared" si="0"/>
        <v>3</v>
      </c>
      <c r="O42" s="46">
        <f>SUMIF('Total Efforts'!$D$5:$D$353,'RACI Tasks'!B42,'Total Efforts'!$I$5:$I$353)</f>
        <v>0.8333333333333357</v>
      </c>
      <c r="P42" s="7"/>
      <c r="Q42" s="18"/>
      <c r="R42" s="48">
        <v>44610</v>
      </c>
      <c r="S42" s="48">
        <v>44610</v>
      </c>
    </row>
    <row r="43" spans="1:19" ht="30">
      <c r="A43" t="s">
        <v>121</v>
      </c>
      <c r="B43">
        <v>15.2</v>
      </c>
      <c r="C43" s="2" t="str">
        <f>VLOOKUP(A43,'RACI Deliverables'!$C$7:$D$86,2,FALSE)</f>
        <v>Executive Dashboard annotated list of elements for the dashboard,</v>
      </c>
      <c r="D43" t="s">
        <v>283</v>
      </c>
      <c r="E43" t="s">
        <v>307</v>
      </c>
      <c r="F43" s="10" t="str">
        <f>IF(VLOOKUP(A43,'RACI Deliverables'!$C$7:$K$86,4,FALSE)="","",VLOOKUP(A43,'RACI Deliverables'!$C$7:$K$86,4,FALSE))</f>
        <v>R</v>
      </c>
      <c r="G43" s="10" t="str">
        <f>IF(VLOOKUP(A43,'RACI Deliverables'!$C$7:$K$86,5,FALSE)="","",VLOOKUP(A43,'RACI Deliverables'!$C$7:$K$86,5,FALSE))</f>
        <v/>
      </c>
      <c r="H43" s="10" t="str">
        <f>IF(VLOOKUP(A43,'RACI Deliverables'!$C$7:$K$86,6,FALSE)="","",VLOOKUP(A43,'RACI Deliverables'!$C$7:$K$86,6,FALSE))</f>
        <v/>
      </c>
      <c r="I43" s="10" t="str">
        <f>IF(VLOOKUP(A43,'RACI Deliverables'!$C$7:$K$86,7,FALSE)="","",VLOOKUP(A43,'RACI Deliverables'!$C$7:$K$86,7,FALSE))</f>
        <v/>
      </c>
      <c r="J43" s="10" t="str">
        <f>IF(VLOOKUP(A43,'RACI Deliverables'!$C$7:$K$86,8,FALSE)="","",VLOOKUP(A43,'RACI Deliverables'!$C$7:$K$86,8,FALSE))</f>
        <v>A</v>
      </c>
      <c r="K43" s="10" t="str">
        <f>IF(VLOOKUP(A43,'RACI Deliverables'!$C$7:$K$86,9,FALSE)="","",VLOOKUP(A43,'RACI Deliverables'!$C$7:$K$86,9,FALSE))</f>
        <v/>
      </c>
      <c r="L43" s="25">
        <f>VLOOKUP(A43,'RACI Deliverables'!$C$7:$O$86,11,FALSE)</f>
        <v>44597</v>
      </c>
      <c r="M43" s="25">
        <f>VLOOKUP(A43,'RACI Deliverables'!$C$7:$O$86,12,FALSE)</f>
        <v>44600</v>
      </c>
      <c r="N43">
        <f t="shared" si="0"/>
        <v>3</v>
      </c>
      <c r="O43" s="46">
        <f>SUMIF('Total Efforts'!$D$5:$D$353,'RACI Tasks'!B43,'Total Efforts'!$I$5:$I$353)</f>
        <v>0.16666666666666607</v>
      </c>
      <c r="P43" s="7"/>
      <c r="Q43" s="18"/>
      <c r="R43" s="48">
        <v>44610</v>
      </c>
      <c r="S43" s="48">
        <v>44610</v>
      </c>
    </row>
    <row r="44" spans="1:19" ht="30">
      <c r="A44" t="s">
        <v>311</v>
      </c>
      <c r="B44">
        <v>16.100000000000001</v>
      </c>
      <c r="C44" s="2" t="str">
        <f>VLOOKUP(A44,'RACI Deliverables'!$C$7:$D$86,2,FALSE)</f>
        <v>Possible Future Analysis and Development for Executive Decision Making Process</v>
      </c>
      <c r="D44" t="s">
        <v>312</v>
      </c>
      <c r="E44" t="s">
        <v>277</v>
      </c>
      <c r="F44" s="10" t="str">
        <f>IF(VLOOKUP(A44,'RACI Deliverables'!$C$7:$K$86,4,FALSE)="","",VLOOKUP(A44,'RACI Deliverables'!$C$7:$K$86,4,FALSE))</f>
        <v/>
      </c>
      <c r="G44" s="10" t="str">
        <f>IF(VLOOKUP(A44,'RACI Deliverables'!$C$7:$K$86,5,FALSE)="","",VLOOKUP(A44,'RACI Deliverables'!$C$7:$K$86,5,FALSE))</f>
        <v/>
      </c>
      <c r="H44" s="10" t="str">
        <f>IF(VLOOKUP(A44,'RACI Deliverables'!$C$7:$K$86,6,FALSE)="","",VLOOKUP(A44,'RACI Deliverables'!$C$7:$K$86,6,FALSE))</f>
        <v>A</v>
      </c>
      <c r="I44" s="10" t="str">
        <f>IF(VLOOKUP(A44,'RACI Deliverables'!$C$7:$K$86,7,FALSE)="","",VLOOKUP(A44,'RACI Deliverables'!$C$7:$K$86,7,FALSE))</f>
        <v/>
      </c>
      <c r="J44" s="10" t="str">
        <f>IF(VLOOKUP(A44,'RACI Deliverables'!$C$7:$K$86,8,FALSE)="","",VLOOKUP(A44,'RACI Deliverables'!$C$7:$K$86,8,FALSE))</f>
        <v/>
      </c>
      <c r="K44" s="10" t="str">
        <f>IF(VLOOKUP(A44,'RACI Deliverables'!$C$7:$K$86,9,FALSE)="","",VLOOKUP(A44,'RACI Deliverables'!$C$7:$K$86,9,FALSE))</f>
        <v>R</v>
      </c>
      <c r="L44" s="25">
        <f>VLOOKUP(A44,'RACI Deliverables'!$C$7:$O$86,11,FALSE)</f>
        <v>44597</v>
      </c>
      <c r="M44" s="25">
        <f>VLOOKUP(A44,'RACI Deliverables'!$C$7:$O$86,12,FALSE)</f>
        <v>44600</v>
      </c>
      <c r="N44">
        <f t="shared" si="0"/>
        <v>3</v>
      </c>
      <c r="O44" s="46">
        <f>SUMIF('Total Efforts'!$D$5:$D$353,'RACI Tasks'!B44,'Total Efforts'!$I$5:$I$353)</f>
        <v>1.583333333333333</v>
      </c>
      <c r="P44" s="7"/>
      <c r="Q44" s="18"/>
      <c r="R44" s="21">
        <v>44607</v>
      </c>
      <c r="S44" s="21">
        <v>44609</v>
      </c>
    </row>
    <row r="45" spans="1:19" ht="30">
      <c r="A45" t="s">
        <v>311</v>
      </c>
      <c r="B45">
        <v>16.2</v>
      </c>
      <c r="C45" s="2" t="str">
        <f>VLOOKUP(A45,'RACI Deliverables'!$C$7:$D$86,2,FALSE)</f>
        <v>Possible Future Analysis and Development for Executive Decision Making Process</v>
      </c>
      <c r="D45" t="s">
        <v>313</v>
      </c>
      <c r="E45" t="s">
        <v>285</v>
      </c>
      <c r="F45" s="10" t="str">
        <f>IF(VLOOKUP(A45,'RACI Deliverables'!$C$7:$K$86,4,FALSE)="","",VLOOKUP(A45,'RACI Deliverables'!$C$7:$K$86,4,FALSE))</f>
        <v/>
      </c>
      <c r="G45" s="10" t="str">
        <f>IF(VLOOKUP(A45,'RACI Deliverables'!$C$7:$K$86,5,FALSE)="","",VLOOKUP(A45,'RACI Deliverables'!$C$7:$K$86,5,FALSE))</f>
        <v/>
      </c>
      <c r="H45" s="10" t="str">
        <f>IF(VLOOKUP(A45,'RACI Deliverables'!$C$7:$K$86,6,FALSE)="","",VLOOKUP(A45,'RACI Deliverables'!$C$7:$K$86,6,FALSE))</f>
        <v>A</v>
      </c>
      <c r="I45" s="10" t="str">
        <f>IF(VLOOKUP(A45,'RACI Deliverables'!$C$7:$K$86,7,FALSE)="","",VLOOKUP(A45,'RACI Deliverables'!$C$7:$K$86,7,FALSE))</f>
        <v/>
      </c>
      <c r="J45" s="10" t="str">
        <f>IF(VLOOKUP(A45,'RACI Deliverables'!$C$7:$K$86,8,FALSE)="","",VLOOKUP(A45,'RACI Deliverables'!$C$7:$K$86,8,FALSE))</f>
        <v/>
      </c>
      <c r="K45" s="10" t="str">
        <f>IF(VLOOKUP(A45,'RACI Deliverables'!$C$7:$K$86,9,FALSE)="","",VLOOKUP(A45,'RACI Deliverables'!$C$7:$K$86,9,FALSE))</f>
        <v>R</v>
      </c>
      <c r="L45" s="25">
        <f>VLOOKUP(A45,'RACI Deliverables'!$C$7:$O$86,11,FALSE)</f>
        <v>44597</v>
      </c>
      <c r="M45" s="25">
        <f>VLOOKUP(A45,'RACI Deliverables'!$C$7:$O$86,12,FALSE)</f>
        <v>44600</v>
      </c>
      <c r="N45">
        <f t="shared" si="0"/>
        <v>3</v>
      </c>
      <c r="O45" s="46">
        <f>SUMIF('Total Efforts'!$D$5:$D$353,'RACI Tasks'!B45,'Total Efforts'!$I$5:$I$353)</f>
        <v>1.9166666666666679</v>
      </c>
      <c r="P45" s="7"/>
      <c r="Q45" s="18"/>
      <c r="R45" s="21">
        <v>44608</v>
      </c>
      <c r="S45" s="21">
        <v>44609</v>
      </c>
    </row>
    <row r="46" spans="1:19" ht="30">
      <c r="A46" t="s">
        <v>124</v>
      </c>
      <c r="B46">
        <v>16.3</v>
      </c>
      <c r="C46" s="2" t="str">
        <f>VLOOKUP(A46,'RACI Deliverables'!$C$7:$D$86,2,FALSE)</f>
        <v>Possible Future Analysis and Development for Executive Decision Making Process</v>
      </c>
      <c r="D46" t="s">
        <v>302</v>
      </c>
      <c r="E46" t="s">
        <v>307</v>
      </c>
      <c r="F46" s="10" t="str">
        <f>IF(VLOOKUP(A46,'RACI Deliverables'!$C$7:$K$86,4,FALSE)="","",VLOOKUP(A46,'RACI Deliverables'!$C$7:$K$86,4,FALSE))</f>
        <v/>
      </c>
      <c r="G46" s="10" t="str">
        <f>IF(VLOOKUP(A46,'RACI Deliverables'!$C$7:$K$86,5,FALSE)="","",VLOOKUP(A46,'RACI Deliverables'!$C$7:$K$86,5,FALSE))</f>
        <v/>
      </c>
      <c r="H46" s="10" t="str">
        <f>IF(VLOOKUP(A46,'RACI Deliverables'!$C$7:$K$86,6,FALSE)="","",VLOOKUP(A46,'RACI Deliverables'!$C$7:$K$86,6,FALSE))</f>
        <v>A</v>
      </c>
      <c r="I46" s="10" t="str">
        <f>IF(VLOOKUP(A46,'RACI Deliverables'!$C$7:$K$86,7,FALSE)="","",VLOOKUP(A46,'RACI Deliverables'!$C$7:$K$86,7,FALSE))</f>
        <v/>
      </c>
      <c r="J46" s="10" t="str">
        <f>IF(VLOOKUP(A46,'RACI Deliverables'!$C$7:$K$86,8,FALSE)="","",VLOOKUP(A46,'RACI Deliverables'!$C$7:$K$86,8,FALSE))</f>
        <v/>
      </c>
      <c r="K46" s="10" t="str">
        <f>IF(VLOOKUP(A46,'RACI Deliverables'!$C$7:$K$86,9,FALSE)="","",VLOOKUP(A46,'RACI Deliverables'!$C$7:$K$86,9,FALSE))</f>
        <v>R</v>
      </c>
      <c r="L46" s="25">
        <f>VLOOKUP(A46,'RACI Deliverables'!$C$7:$O$86,11,FALSE)</f>
        <v>44597</v>
      </c>
      <c r="M46" s="25">
        <f>VLOOKUP(A46,'RACI Deliverables'!$C$7:$O$86,12,FALSE)</f>
        <v>44600</v>
      </c>
      <c r="N46">
        <f t="shared" si="0"/>
        <v>3</v>
      </c>
      <c r="O46" s="46">
        <f>SUMIF('Total Efforts'!$D$5:$D$353,'RACI Tasks'!B46,'Total Efforts'!$I$5:$I$353)</f>
        <v>0.25000000000000178</v>
      </c>
      <c r="P46" s="7"/>
      <c r="Q46" s="18"/>
      <c r="R46" s="21">
        <v>44609</v>
      </c>
      <c r="S46" s="21">
        <v>44609</v>
      </c>
    </row>
    <row r="47" spans="1:19" ht="30">
      <c r="A47" t="s">
        <v>126</v>
      </c>
      <c r="B47">
        <v>17.100000000000001</v>
      </c>
      <c r="C47" s="2" t="str">
        <f>VLOOKUP(A47,'RACI Deliverables'!$C$7:$D$86,2,FALSE)</f>
        <v>Measuring Success and Failure in Changing the Executive Decision Making Process</v>
      </c>
      <c r="D47" t="s">
        <v>312</v>
      </c>
      <c r="E47" t="s">
        <v>277</v>
      </c>
      <c r="F47" s="10" t="str">
        <f>IF(VLOOKUP(A47,'RACI Deliverables'!$C$7:$K$86,4,FALSE)="","",VLOOKUP(A47,'RACI Deliverables'!$C$7:$K$86,4,FALSE))</f>
        <v/>
      </c>
      <c r="G47" s="10" t="str">
        <f>IF(VLOOKUP(A47,'RACI Deliverables'!$C$7:$K$86,5,FALSE)="","",VLOOKUP(A47,'RACI Deliverables'!$C$7:$K$86,5,FALSE))</f>
        <v>A</v>
      </c>
      <c r="H47" s="10" t="str">
        <f>IF(VLOOKUP(A47,'RACI Deliverables'!$C$7:$K$86,6,FALSE)="","",VLOOKUP(A47,'RACI Deliverables'!$C$7:$K$86,6,FALSE))</f>
        <v/>
      </c>
      <c r="I47" s="10" t="str">
        <f>IF(VLOOKUP(A47,'RACI Deliverables'!$C$7:$K$86,7,FALSE)="","",VLOOKUP(A47,'RACI Deliverables'!$C$7:$K$86,7,FALSE))</f>
        <v/>
      </c>
      <c r="J47" s="10" t="str">
        <f>IF(VLOOKUP(A47,'RACI Deliverables'!$C$7:$K$86,8,FALSE)="","",VLOOKUP(A47,'RACI Deliverables'!$C$7:$K$86,8,FALSE))</f>
        <v>R</v>
      </c>
      <c r="K47" s="10" t="str">
        <f>IF(VLOOKUP(A47,'RACI Deliverables'!$C$7:$K$86,9,FALSE)="","",VLOOKUP(A47,'RACI Deliverables'!$C$7:$K$86,9,FALSE))</f>
        <v/>
      </c>
      <c r="L47" s="25">
        <f>VLOOKUP(A47,'RACI Deliverables'!$C$7:$O$86,11,FALSE)</f>
        <v>44597</v>
      </c>
      <c r="M47" s="25">
        <f>VLOOKUP(A47,'RACI Deliverables'!$C$7:$O$86,12,FALSE)</f>
        <v>44600</v>
      </c>
      <c r="N47">
        <f t="shared" si="0"/>
        <v>3</v>
      </c>
      <c r="O47" s="46">
        <f>SUMIF('Total Efforts'!$D$5:$D$353,'RACI Tasks'!B47,'Total Efforts'!$I$5:$I$353)</f>
        <v>1.2500000000000009</v>
      </c>
      <c r="P47" s="7"/>
      <c r="Q47" s="18"/>
      <c r="R47" s="21">
        <v>44581</v>
      </c>
      <c r="S47" s="21">
        <v>44579</v>
      </c>
    </row>
    <row r="48" spans="1:19" ht="30">
      <c r="A48" t="s">
        <v>126</v>
      </c>
      <c r="B48">
        <v>17.2</v>
      </c>
      <c r="C48" s="2" t="str">
        <f>VLOOKUP(A48,'RACI Deliverables'!$C$7:$D$86,2,FALSE)</f>
        <v>Measuring Success and Failure in Changing the Executive Decision Making Process</v>
      </c>
      <c r="D48" t="s">
        <v>313</v>
      </c>
      <c r="E48" t="s">
        <v>285</v>
      </c>
      <c r="F48" s="10" t="str">
        <f>IF(VLOOKUP(A48,'RACI Deliverables'!$C$7:$K$86,4,FALSE)="","",VLOOKUP(A48,'RACI Deliverables'!$C$7:$K$86,4,FALSE))</f>
        <v/>
      </c>
      <c r="G48" s="10" t="str">
        <f>IF(VLOOKUP(A48,'RACI Deliverables'!$C$7:$K$86,5,FALSE)="","",VLOOKUP(A48,'RACI Deliverables'!$C$7:$K$86,5,FALSE))</f>
        <v>A</v>
      </c>
      <c r="H48" s="10" t="str">
        <f>IF(VLOOKUP(A48,'RACI Deliverables'!$C$7:$K$86,6,FALSE)="","",VLOOKUP(A48,'RACI Deliverables'!$C$7:$K$86,6,FALSE))</f>
        <v/>
      </c>
      <c r="I48" s="10" t="str">
        <f>IF(VLOOKUP(A48,'RACI Deliverables'!$C$7:$K$86,7,FALSE)="","",VLOOKUP(A48,'RACI Deliverables'!$C$7:$K$86,7,FALSE))</f>
        <v/>
      </c>
      <c r="J48" s="10" t="str">
        <f>IF(VLOOKUP(A48,'RACI Deliverables'!$C$7:$K$86,8,FALSE)="","",VLOOKUP(A48,'RACI Deliverables'!$C$7:$K$86,8,FALSE))</f>
        <v>R</v>
      </c>
      <c r="K48" s="10" t="str">
        <f>IF(VLOOKUP(A48,'RACI Deliverables'!$C$7:$K$86,9,FALSE)="","",VLOOKUP(A48,'RACI Deliverables'!$C$7:$K$86,9,FALSE))</f>
        <v/>
      </c>
      <c r="L48" s="25">
        <f>VLOOKUP(A48,'RACI Deliverables'!$C$7:$O$86,11,FALSE)</f>
        <v>44597</v>
      </c>
      <c r="M48" s="25">
        <f>VLOOKUP(A48,'RACI Deliverables'!$C$7:$O$86,12,FALSE)</f>
        <v>44600</v>
      </c>
      <c r="N48">
        <f t="shared" si="0"/>
        <v>3</v>
      </c>
      <c r="O48" s="46">
        <f>SUMIF('Total Efforts'!$D$5:$D$353,'RACI Tasks'!B48,'Total Efforts'!$I$5:$I$353)</f>
        <v>1.2500000000000009</v>
      </c>
      <c r="P48" s="7"/>
      <c r="Q48" s="18"/>
      <c r="R48" s="21">
        <v>44581</v>
      </c>
      <c r="S48" s="21">
        <v>44579</v>
      </c>
    </row>
    <row r="49" spans="1:19" ht="30">
      <c r="A49" t="s">
        <v>126</v>
      </c>
      <c r="B49">
        <v>17.3</v>
      </c>
      <c r="C49" s="2" t="str">
        <f>VLOOKUP(A49,'RACI Deliverables'!$C$7:$D$86,2,FALSE)</f>
        <v>Measuring Success and Failure in Changing the Executive Decision Making Process</v>
      </c>
      <c r="D49" t="s">
        <v>302</v>
      </c>
      <c r="E49" t="s">
        <v>307</v>
      </c>
      <c r="F49" s="10" t="str">
        <f>IF(VLOOKUP(A49,'RACI Deliverables'!$C$7:$K$86,4,FALSE)="","",VLOOKUP(A49,'RACI Deliverables'!$C$7:$K$86,4,FALSE))</f>
        <v/>
      </c>
      <c r="G49" s="10" t="str">
        <f>IF(VLOOKUP(A49,'RACI Deliverables'!$C$7:$K$86,5,FALSE)="","",VLOOKUP(A49,'RACI Deliverables'!$C$7:$K$86,5,FALSE))</f>
        <v>A</v>
      </c>
      <c r="H49" s="10" t="str">
        <f>IF(VLOOKUP(A49,'RACI Deliverables'!$C$7:$K$86,6,FALSE)="","",VLOOKUP(A49,'RACI Deliverables'!$C$7:$K$86,6,FALSE))</f>
        <v/>
      </c>
      <c r="I49" s="10" t="str">
        <f>IF(VLOOKUP(A49,'RACI Deliverables'!$C$7:$K$86,7,FALSE)="","",VLOOKUP(A49,'RACI Deliverables'!$C$7:$K$86,7,FALSE))</f>
        <v/>
      </c>
      <c r="J49" s="10" t="str">
        <f>IF(VLOOKUP(A49,'RACI Deliverables'!$C$7:$K$86,8,FALSE)="","",VLOOKUP(A49,'RACI Deliverables'!$C$7:$K$86,8,FALSE))</f>
        <v>R</v>
      </c>
      <c r="K49" s="10" t="str">
        <f>IF(VLOOKUP(A49,'RACI Deliverables'!$C$7:$K$86,9,FALSE)="","",VLOOKUP(A49,'RACI Deliverables'!$C$7:$K$86,9,FALSE))</f>
        <v/>
      </c>
      <c r="L49" s="25">
        <f>VLOOKUP(A49,'RACI Deliverables'!$C$7:$O$86,11,FALSE)</f>
        <v>44597</v>
      </c>
      <c r="M49" s="25">
        <f>VLOOKUP(A49,'RACI Deliverables'!$C$7:$O$86,12,FALSE)</f>
        <v>44600</v>
      </c>
      <c r="N49">
        <f t="shared" si="0"/>
        <v>3</v>
      </c>
      <c r="O49" s="46">
        <f>SUMIF('Total Efforts'!$D$5:$D$353,'RACI Tasks'!B49,'Total Efforts'!$I$5:$I$353)</f>
        <v>1.0000000000000018</v>
      </c>
      <c r="P49" s="7"/>
      <c r="Q49" s="18"/>
      <c r="R49" s="21">
        <v>44581</v>
      </c>
      <c r="S49" s="21">
        <v>44579</v>
      </c>
    </row>
    <row r="50" spans="1:19" ht="30.75">
      <c r="A50" t="s">
        <v>93</v>
      </c>
      <c r="B50">
        <v>18.100000000000001</v>
      </c>
      <c r="C50" s="2" t="str">
        <f>VLOOKUP(A50,'RACI Deliverables'!$C$7:$D$86,2,FALSE)</f>
        <v>Probable Benefits of Changing the Executive Decision Making Process</v>
      </c>
      <c r="D50" t="s">
        <v>312</v>
      </c>
      <c r="E50" t="s">
        <v>277</v>
      </c>
      <c r="F50" s="10" t="str">
        <f>IF(VLOOKUP(A50,'RACI Deliverables'!$C$7:$K$86,4,FALSE)="","",VLOOKUP(A50,'RACI Deliverables'!$C$7:$K$86,4,FALSE))</f>
        <v>A</v>
      </c>
      <c r="G50" s="10" t="str">
        <f>IF(VLOOKUP(A50,'RACI Deliverables'!$C$7:$K$86,5,FALSE)="","",VLOOKUP(A50,'RACI Deliverables'!$C$7:$K$86,5,FALSE))</f>
        <v/>
      </c>
      <c r="H50" s="10" t="str">
        <f>IF(VLOOKUP(A50,'RACI Deliverables'!$C$7:$K$86,6,FALSE)="","",VLOOKUP(A50,'RACI Deliverables'!$C$7:$K$86,6,FALSE))</f>
        <v>R</v>
      </c>
      <c r="I50" s="10" t="str">
        <f>IF(VLOOKUP(A50,'RACI Deliverables'!$C$7:$K$86,7,FALSE)="","",VLOOKUP(A50,'RACI Deliverables'!$C$7:$K$86,7,FALSE))</f>
        <v/>
      </c>
      <c r="J50" s="10" t="str">
        <f>IF(VLOOKUP(A50,'RACI Deliverables'!$C$7:$K$86,8,FALSE)="","",VLOOKUP(A50,'RACI Deliverables'!$C$7:$K$86,8,FALSE))</f>
        <v/>
      </c>
      <c r="K50" s="10" t="str">
        <f>IF(VLOOKUP(A50,'RACI Deliverables'!$C$7:$K$86,9,FALSE)="","",VLOOKUP(A50,'RACI Deliverables'!$C$7:$K$86,9,FALSE))</f>
        <v/>
      </c>
      <c r="L50" s="25">
        <f>VLOOKUP(A50,'RACI Deliverables'!$C$7:$O$86,11,FALSE)</f>
        <v>44597</v>
      </c>
      <c r="M50" s="25">
        <f>VLOOKUP(A50,'RACI Deliverables'!$C$7:$O$86,12,FALSE)</f>
        <v>44600</v>
      </c>
      <c r="N50">
        <f t="shared" si="0"/>
        <v>3</v>
      </c>
      <c r="O50" s="46">
        <f>SUMIF('Total Efforts'!$D$5:$D$353,'RACI Tasks'!B50,'Total Efforts'!$I$5:$I$353)</f>
        <v>1.9999999999999996</v>
      </c>
      <c r="P50" s="7"/>
      <c r="Q50" s="18"/>
      <c r="R50" s="66">
        <v>44605</v>
      </c>
      <c r="S50" s="66">
        <v>44605</v>
      </c>
    </row>
    <row r="51" spans="1:19" ht="30.75">
      <c r="A51" t="s">
        <v>93</v>
      </c>
      <c r="B51">
        <v>18.2</v>
      </c>
      <c r="C51" s="2" t="str">
        <f>VLOOKUP(A51,'RACI Deliverables'!$C$7:$D$86,2,FALSE)</f>
        <v>Probable Benefits of Changing the Executive Decision Making Process</v>
      </c>
      <c r="D51" t="s">
        <v>313</v>
      </c>
      <c r="E51" t="s">
        <v>285</v>
      </c>
      <c r="F51" s="10" t="str">
        <f>IF(VLOOKUP(A51,'RACI Deliverables'!$C$7:$K$86,4,FALSE)="","",VLOOKUP(A51,'RACI Deliverables'!$C$7:$K$86,4,FALSE))</f>
        <v>A</v>
      </c>
      <c r="G51" s="10" t="str">
        <f>IF(VLOOKUP(A51,'RACI Deliverables'!$C$7:$K$86,5,FALSE)="","",VLOOKUP(A51,'RACI Deliverables'!$C$7:$K$86,5,FALSE))</f>
        <v/>
      </c>
      <c r="H51" s="10" t="str">
        <f>IF(VLOOKUP(A51,'RACI Deliverables'!$C$7:$K$86,6,FALSE)="","",VLOOKUP(A51,'RACI Deliverables'!$C$7:$K$86,6,FALSE))</f>
        <v>R</v>
      </c>
      <c r="I51" s="10" t="str">
        <f>IF(VLOOKUP(A51,'RACI Deliverables'!$C$7:$K$86,7,FALSE)="","",VLOOKUP(A51,'RACI Deliverables'!$C$7:$K$86,7,FALSE))</f>
        <v/>
      </c>
      <c r="J51" s="10" t="str">
        <f>IF(VLOOKUP(A51,'RACI Deliverables'!$C$7:$K$86,8,FALSE)="","",VLOOKUP(A51,'RACI Deliverables'!$C$7:$K$86,8,FALSE))</f>
        <v/>
      </c>
      <c r="K51" s="10" t="str">
        <f>IF(VLOOKUP(A51,'RACI Deliverables'!$C$7:$K$86,9,FALSE)="","",VLOOKUP(A51,'RACI Deliverables'!$C$7:$K$86,9,FALSE))</f>
        <v/>
      </c>
      <c r="L51" s="25">
        <f>VLOOKUP(A51,'RACI Deliverables'!$C$7:$O$86,11,FALSE)</f>
        <v>44597</v>
      </c>
      <c r="M51" s="25">
        <f>VLOOKUP(A51,'RACI Deliverables'!$C$7:$O$86,12,FALSE)</f>
        <v>44600</v>
      </c>
      <c r="N51">
        <f t="shared" si="0"/>
        <v>3</v>
      </c>
      <c r="O51" s="46">
        <f>SUMIF('Total Efforts'!$D$5:$D$353,'RACI Tasks'!B51,'Total Efforts'!$I$5:$I$353)</f>
        <v>0.99999999999999911</v>
      </c>
      <c r="P51" s="7"/>
      <c r="Q51" s="18"/>
      <c r="R51" s="66">
        <v>44605</v>
      </c>
      <c r="S51" s="66">
        <v>44605</v>
      </c>
    </row>
    <row r="52" spans="1:19" ht="30.75">
      <c r="A52" t="s">
        <v>93</v>
      </c>
      <c r="B52">
        <v>18.3</v>
      </c>
      <c r="C52" s="2" t="str">
        <f>VLOOKUP(A52,'RACI Deliverables'!$C$7:$D$86,2,FALSE)</f>
        <v>Probable Benefits of Changing the Executive Decision Making Process</v>
      </c>
      <c r="D52" t="s">
        <v>302</v>
      </c>
      <c r="E52" t="s">
        <v>307</v>
      </c>
      <c r="F52" s="10" t="str">
        <f>IF(VLOOKUP(A52,'RACI Deliverables'!$C$7:$K$86,4,FALSE)="","",VLOOKUP(A52,'RACI Deliverables'!$C$7:$K$86,4,FALSE))</f>
        <v>A</v>
      </c>
      <c r="G52" s="10" t="str">
        <f>IF(VLOOKUP(A52,'RACI Deliverables'!$C$7:$K$86,5,FALSE)="","",VLOOKUP(A52,'RACI Deliverables'!$C$7:$K$86,5,FALSE))</f>
        <v/>
      </c>
      <c r="H52" s="10" t="str">
        <f>IF(VLOOKUP(A52,'RACI Deliverables'!$C$7:$K$86,6,FALSE)="","",VLOOKUP(A52,'RACI Deliverables'!$C$7:$K$86,6,FALSE))</f>
        <v>R</v>
      </c>
      <c r="I52" s="10" t="str">
        <f>IF(VLOOKUP(A52,'RACI Deliverables'!$C$7:$K$86,7,FALSE)="","",VLOOKUP(A52,'RACI Deliverables'!$C$7:$K$86,7,FALSE))</f>
        <v/>
      </c>
      <c r="J52" s="10" t="str">
        <f>IF(VLOOKUP(A52,'RACI Deliverables'!$C$7:$K$86,8,FALSE)="","",VLOOKUP(A52,'RACI Deliverables'!$C$7:$K$86,8,FALSE))</f>
        <v/>
      </c>
      <c r="K52" s="10" t="str">
        <f>IF(VLOOKUP(A52,'RACI Deliverables'!$C$7:$K$86,9,FALSE)="","",VLOOKUP(A52,'RACI Deliverables'!$C$7:$K$86,9,FALSE))</f>
        <v/>
      </c>
      <c r="L52" s="25">
        <f>VLOOKUP(A52,'RACI Deliverables'!$C$7:$O$86,11,FALSE)</f>
        <v>44597</v>
      </c>
      <c r="M52" s="25">
        <f>VLOOKUP(A52,'RACI Deliverables'!$C$7:$O$86,12,FALSE)</f>
        <v>44600</v>
      </c>
      <c r="N52">
        <f t="shared" si="0"/>
        <v>3</v>
      </c>
      <c r="O52" s="46">
        <f>SUMIF('Total Efforts'!$D$5:$D$353,'RACI Tasks'!B52,'Total Efforts'!$I$5:$I$353)</f>
        <v>0.99999999999999911</v>
      </c>
      <c r="P52" s="7"/>
      <c r="Q52" s="18"/>
      <c r="R52" s="66">
        <v>44609</v>
      </c>
      <c r="S52" s="66">
        <v>44609</v>
      </c>
    </row>
    <row r="53" spans="1:19">
      <c r="A53" t="s">
        <v>129</v>
      </c>
      <c r="B53">
        <v>19.100000000000001</v>
      </c>
      <c r="C53" s="2" t="str">
        <f>VLOOKUP(A53,'RACI Deliverables'!$C$7:$D$86,2,FALSE)</f>
        <v>Detailed References</v>
      </c>
      <c r="D53" t="s">
        <v>312</v>
      </c>
      <c r="E53" t="s">
        <v>277</v>
      </c>
      <c r="F53" s="10" t="str">
        <f>IF(VLOOKUP(A53,'RACI Deliverables'!$C$7:$K$86,4,FALSE)="","",VLOOKUP(A53,'RACI Deliverables'!$C$7:$K$86,4,FALSE))</f>
        <v/>
      </c>
      <c r="G53" s="10" t="str">
        <f>IF(VLOOKUP(A53,'RACI Deliverables'!$C$7:$K$86,5,FALSE)="","",VLOOKUP(A53,'RACI Deliverables'!$C$7:$K$86,5,FALSE))</f>
        <v/>
      </c>
      <c r="H53" s="10" t="str">
        <f>IF(VLOOKUP(A53,'RACI Deliverables'!$C$7:$K$86,6,FALSE)="","",VLOOKUP(A53,'RACI Deliverables'!$C$7:$K$86,6,FALSE))</f>
        <v>R</v>
      </c>
      <c r="I53" s="10" t="str">
        <f>IF(VLOOKUP(A53,'RACI Deliverables'!$C$7:$K$86,7,FALSE)="","",VLOOKUP(A53,'RACI Deliverables'!$C$7:$K$86,7,FALSE))</f>
        <v>A</v>
      </c>
      <c r="J53" s="10" t="str">
        <f>IF(VLOOKUP(A53,'RACI Deliverables'!$C$7:$K$86,8,FALSE)="","",VLOOKUP(A53,'RACI Deliverables'!$C$7:$K$86,8,FALSE))</f>
        <v/>
      </c>
      <c r="K53" s="10" t="str">
        <f>IF(VLOOKUP(A53,'RACI Deliverables'!$C$7:$K$86,9,FALSE)="","",VLOOKUP(A53,'RACI Deliverables'!$C$7:$K$86,9,FALSE))</f>
        <v/>
      </c>
      <c r="L53" s="25">
        <f>VLOOKUP(A53,'RACI Deliverables'!$C$7:$O$86,11,FALSE)</f>
        <v>44602</v>
      </c>
      <c r="M53" s="25">
        <f>VLOOKUP(A53,'RACI Deliverables'!$C$7:$O$86,12,FALSE)</f>
        <v>44609</v>
      </c>
      <c r="N53">
        <f t="shared" si="0"/>
        <v>7</v>
      </c>
      <c r="O53" s="46">
        <f>SUMIF('Total Efforts'!$D$5:$D$353,'RACI Tasks'!B53,'Total Efforts'!$I$5:$I$353)</f>
        <v>1.0000000000000018</v>
      </c>
      <c r="P53" s="7"/>
      <c r="Q53" s="18"/>
      <c r="R53" s="21">
        <v>44610</v>
      </c>
      <c r="S53" s="21">
        <v>44610</v>
      </c>
    </row>
    <row r="54" spans="1:19">
      <c r="A54" t="s">
        <v>129</v>
      </c>
      <c r="B54">
        <v>19.2</v>
      </c>
      <c r="C54" s="2" t="str">
        <f>VLOOKUP(A54,'RACI Deliverables'!$C$7:$D$86,2,FALSE)</f>
        <v>Detailed References</v>
      </c>
      <c r="D54" t="s">
        <v>302</v>
      </c>
      <c r="E54" t="s">
        <v>307</v>
      </c>
      <c r="F54" s="10" t="str">
        <f>IF(VLOOKUP(A54,'RACI Deliverables'!$C$7:$K$86,4,FALSE)="","",VLOOKUP(A54,'RACI Deliverables'!$C$7:$K$86,4,FALSE))</f>
        <v/>
      </c>
      <c r="G54" s="10" t="str">
        <f>IF(VLOOKUP(A54,'RACI Deliverables'!$C$7:$K$86,5,FALSE)="","",VLOOKUP(A54,'RACI Deliverables'!$C$7:$K$86,5,FALSE))</f>
        <v/>
      </c>
      <c r="H54" s="10" t="str">
        <f>IF(VLOOKUP(A54,'RACI Deliverables'!$C$7:$K$86,6,FALSE)="","",VLOOKUP(A54,'RACI Deliverables'!$C$7:$K$86,6,FALSE))</f>
        <v>R</v>
      </c>
      <c r="I54" s="10" t="str">
        <f>IF(VLOOKUP(A54,'RACI Deliverables'!$C$7:$K$86,7,FALSE)="","",VLOOKUP(A54,'RACI Deliverables'!$C$7:$K$86,7,FALSE))</f>
        <v>A</v>
      </c>
      <c r="J54" s="10" t="str">
        <f>IF(VLOOKUP(A54,'RACI Deliverables'!$C$7:$K$86,8,FALSE)="","",VLOOKUP(A54,'RACI Deliverables'!$C$7:$K$86,8,FALSE))</f>
        <v/>
      </c>
      <c r="K54" s="10" t="str">
        <f>IF(VLOOKUP(A54,'RACI Deliverables'!$C$7:$K$86,9,FALSE)="","",VLOOKUP(A54,'RACI Deliverables'!$C$7:$K$86,9,FALSE))</f>
        <v/>
      </c>
      <c r="L54" s="25">
        <f>VLOOKUP(A54,'RACI Deliverables'!$C$7:$O$86,11,FALSE)</f>
        <v>44602</v>
      </c>
      <c r="M54" s="25">
        <f>VLOOKUP(A54,'RACI Deliverables'!$C$7:$O$86,12,FALSE)</f>
        <v>44609</v>
      </c>
      <c r="N54">
        <f t="shared" si="0"/>
        <v>7</v>
      </c>
      <c r="O54" s="46">
        <f>SUMIF('Total Efforts'!$D$5:$D$353,'RACI Tasks'!B54,'Total Efforts'!$I$5:$I$353)</f>
        <v>0.99999999999999911</v>
      </c>
      <c r="P54" s="7"/>
      <c r="Q54" s="18"/>
      <c r="R54" s="21">
        <v>44610</v>
      </c>
      <c r="S54" s="21">
        <v>44610</v>
      </c>
    </row>
    <row r="55" spans="1:19" ht="20.25" customHeight="1">
      <c r="A55" t="s">
        <v>131</v>
      </c>
      <c r="B55">
        <v>20.100000000000001</v>
      </c>
      <c r="C55" s="2" t="str">
        <f>VLOOKUP(A55,'RACI Deliverables'!$C$7:$D$86,2,FALSE)</f>
        <v>Business Challenges</v>
      </c>
      <c r="D55" t="s">
        <v>312</v>
      </c>
      <c r="E55" t="s">
        <v>277</v>
      </c>
      <c r="F55" s="10" t="str">
        <f>IF(VLOOKUP(A55,'RACI Deliverables'!$C$7:$K$86,4,FALSE)="","",VLOOKUP(A55,'RACI Deliverables'!$C$7:$K$86,4,FALSE))</f>
        <v>R</v>
      </c>
      <c r="G55" s="10" t="str">
        <f>IF(VLOOKUP(A55,'RACI Deliverables'!$C$7:$K$86,5,FALSE)="","",VLOOKUP(A55,'RACI Deliverables'!$C$7:$K$86,5,FALSE))</f>
        <v/>
      </c>
      <c r="H55" s="10" t="str">
        <f>IF(VLOOKUP(A55,'RACI Deliverables'!$C$7:$K$86,6,FALSE)="","",VLOOKUP(A55,'RACI Deliverables'!$C$7:$K$86,6,FALSE))</f>
        <v>A</v>
      </c>
      <c r="I55" s="10" t="str">
        <f>IF(VLOOKUP(A55,'RACI Deliverables'!$C$7:$K$86,7,FALSE)="","",VLOOKUP(A55,'RACI Deliverables'!$C$7:$K$86,7,FALSE))</f>
        <v/>
      </c>
      <c r="J55" s="10" t="str">
        <f>IF(VLOOKUP(A55,'RACI Deliverables'!$C$7:$K$86,8,FALSE)="","",VLOOKUP(A55,'RACI Deliverables'!$C$7:$K$86,8,FALSE))</f>
        <v/>
      </c>
      <c r="K55" s="10" t="str">
        <f>IF(VLOOKUP(A55,'RACI Deliverables'!$C$7:$K$86,9,FALSE)="","",VLOOKUP(A55,'RACI Deliverables'!$C$7:$K$86,9,FALSE))</f>
        <v/>
      </c>
      <c r="L55" s="25">
        <f>VLOOKUP(A55,'RACI Deliverables'!$C$7:$O$86,11,FALSE)</f>
        <v>44595</v>
      </c>
      <c r="M55" s="25">
        <f>VLOOKUP(A55,'RACI Deliverables'!$C$7:$O$86,12,FALSE)</f>
        <v>44602</v>
      </c>
      <c r="N55">
        <f t="shared" si="0"/>
        <v>7</v>
      </c>
      <c r="O55" s="46">
        <f>SUMIF('Total Efforts'!$D$5:$D$353,'RACI Tasks'!B55,'Total Efforts'!$I$5:$I$353)</f>
        <v>0.50000000000000089</v>
      </c>
      <c r="P55" s="7"/>
      <c r="Q55" s="18"/>
      <c r="R55" s="21">
        <v>44602</v>
      </c>
      <c r="S55" s="21">
        <v>44602</v>
      </c>
    </row>
    <row r="56" spans="1:19" ht="20.25" customHeight="1">
      <c r="A56" t="s">
        <v>131</v>
      </c>
      <c r="B56">
        <v>20.2</v>
      </c>
      <c r="C56" s="2" t="str">
        <f>VLOOKUP(A56,'RACI Deliverables'!$C$7:$D$86,2,FALSE)</f>
        <v>Business Challenges</v>
      </c>
      <c r="D56" t="s">
        <v>313</v>
      </c>
      <c r="E56" t="s">
        <v>285</v>
      </c>
      <c r="F56" s="10" t="str">
        <f>IF(VLOOKUP(A56,'RACI Deliverables'!$C$7:$K$86,4,FALSE)="","",VLOOKUP(A56,'RACI Deliverables'!$C$7:$K$86,4,FALSE))</f>
        <v>R</v>
      </c>
      <c r="G56" s="10" t="str">
        <f>IF(VLOOKUP(A56,'RACI Deliverables'!$C$7:$K$86,5,FALSE)="","",VLOOKUP(A56,'RACI Deliverables'!$C$7:$K$86,5,FALSE))</f>
        <v/>
      </c>
      <c r="H56" s="10" t="str">
        <f>IF(VLOOKUP(A56,'RACI Deliverables'!$C$7:$K$86,6,FALSE)="","",VLOOKUP(A56,'RACI Deliverables'!$C$7:$K$86,6,FALSE))</f>
        <v>A</v>
      </c>
      <c r="I56" s="10" t="str">
        <f>IF(VLOOKUP(A56,'RACI Deliverables'!$C$7:$K$86,7,FALSE)="","",VLOOKUP(A56,'RACI Deliverables'!$C$7:$K$86,7,FALSE))</f>
        <v/>
      </c>
      <c r="J56" s="10" t="str">
        <f>IF(VLOOKUP(A56,'RACI Deliverables'!$C$7:$K$86,8,FALSE)="","",VLOOKUP(A56,'RACI Deliverables'!$C$7:$K$86,8,FALSE))</f>
        <v/>
      </c>
      <c r="K56" s="10" t="str">
        <f>IF(VLOOKUP(A56,'RACI Deliverables'!$C$7:$K$86,9,FALSE)="","",VLOOKUP(A56,'RACI Deliverables'!$C$7:$K$86,9,FALSE))</f>
        <v/>
      </c>
      <c r="L56" s="25">
        <f>VLOOKUP(A56,'RACI Deliverables'!$C$7:$O$86,11,FALSE)</f>
        <v>44595</v>
      </c>
      <c r="M56" s="25">
        <f>VLOOKUP(A56,'RACI Deliverables'!$C$7:$O$86,12,FALSE)</f>
        <v>44602</v>
      </c>
      <c r="N56">
        <f t="shared" si="0"/>
        <v>7</v>
      </c>
      <c r="O56" s="46">
        <f>SUMIF('Total Efforts'!$D$5:$D$353,'RACI Tasks'!B56,'Total Efforts'!$I$5:$I$353)</f>
        <v>0.99999999999999911</v>
      </c>
      <c r="P56" s="7"/>
      <c r="Q56" s="18"/>
      <c r="R56" s="21">
        <v>44602</v>
      </c>
      <c r="S56" s="21">
        <v>44602</v>
      </c>
    </row>
    <row r="57" spans="1:19" ht="20.25" customHeight="1">
      <c r="A57" t="s">
        <v>131</v>
      </c>
      <c r="B57">
        <v>20.3</v>
      </c>
      <c r="C57" s="2" t="str">
        <f>VLOOKUP(A57,'RACI Deliverables'!$C$7:$D$86,2,FALSE)</f>
        <v>Business Challenges</v>
      </c>
      <c r="D57" t="s">
        <v>302</v>
      </c>
      <c r="E57" t="s">
        <v>307</v>
      </c>
      <c r="F57" s="10" t="str">
        <f>IF(VLOOKUP(A57,'RACI Deliverables'!$C$7:$K$86,4,FALSE)="","",VLOOKUP(A57,'RACI Deliverables'!$C$7:$K$86,4,FALSE))</f>
        <v>R</v>
      </c>
      <c r="G57" s="10" t="str">
        <f>IF(VLOOKUP(A57,'RACI Deliverables'!$C$7:$K$86,5,FALSE)="","",VLOOKUP(A57,'RACI Deliverables'!$C$7:$K$86,5,FALSE))</f>
        <v/>
      </c>
      <c r="H57" s="10" t="str">
        <f>IF(VLOOKUP(A57,'RACI Deliverables'!$C$7:$K$86,6,FALSE)="","",VLOOKUP(A57,'RACI Deliverables'!$C$7:$K$86,6,FALSE))</f>
        <v>A</v>
      </c>
      <c r="I57" s="10" t="str">
        <f>IF(VLOOKUP(A57,'RACI Deliverables'!$C$7:$K$86,7,FALSE)="","",VLOOKUP(A57,'RACI Deliverables'!$C$7:$K$86,7,FALSE))</f>
        <v/>
      </c>
      <c r="J57" s="10" t="str">
        <f>IF(VLOOKUP(A57,'RACI Deliverables'!$C$7:$K$86,8,FALSE)="","",VLOOKUP(A57,'RACI Deliverables'!$C$7:$K$86,8,FALSE))</f>
        <v/>
      </c>
      <c r="K57" s="10" t="str">
        <f>IF(VLOOKUP(A57,'RACI Deliverables'!$C$7:$K$86,9,FALSE)="","",VLOOKUP(A57,'RACI Deliverables'!$C$7:$K$86,9,FALSE))</f>
        <v/>
      </c>
      <c r="L57" s="25">
        <f>VLOOKUP(A57,'RACI Deliverables'!$C$7:$O$86,11,FALSE)</f>
        <v>44595</v>
      </c>
      <c r="M57" s="25">
        <f>VLOOKUP(A57,'RACI Deliverables'!$C$7:$O$86,12,FALSE)</f>
        <v>44602</v>
      </c>
      <c r="N57">
        <f t="shared" si="0"/>
        <v>7</v>
      </c>
      <c r="O57" s="46">
        <f>SUMIF('Total Efforts'!$D$5:$D$353,'RACI Tasks'!B57,'Total Efforts'!$I$5:$I$353)</f>
        <v>0.25000000000000178</v>
      </c>
      <c r="P57" s="7"/>
      <c r="Q57" s="18"/>
      <c r="R57" s="21">
        <v>44602</v>
      </c>
      <c r="S57" s="21">
        <v>44602</v>
      </c>
    </row>
    <row r="58" spans="1:19">
      <c r="A58" t="s">
        <v>133</v>
      </c>
      <c r="B58">
        <v>21.1</v>
      </c>
      <c r="C58" s="2" t="str">
        <f>VLOOKUP(A58,'RACI Deliverables'!$C$7:$D$86,2,FALSE)</f>
        <v>Current Brands Involved and their Statuses</v>
      </c>
      <c r="D58" t="s">
        <v>312</v>
      </c>
      <c r="E58" t="s">
        <v>277</v>
      </c>
      <c r="F58" s="10" t="str">
        <f>IF(VLOOKUP(A58,'RACI Deliverables'!$C$7:$K$86,4,FALSE)="","",VLOOKUP(A58,'RACI Deliverables'!$C$7:$K$86,4,FALSE))</f>
        <v/>
      </c>
      <c r="G58" s="10" t="str">
        <f>IF(VLOOKUP(A58,'RACI Deliverables'!$C$7:$K$86,5,FALSE)="","",VLOOKUP(A58,'RACI Deliverables'!$C$7:$K$86,5,FALSE))</f>
        <v/>
      </c>
      <c r="H58" s="10" t="str">
        <f>IF(VLOOKUP(A58,'RACI Deliverables'!$C$7:$K$86,6,FALSE)="","",VLOOKUP(A58,'RACI Deliverables'!$C$7:$K$86,6,FALSE))</f>
        <v/>
      </c>
      <c r="I58" s="10" t="str">
        <f>IF(VLOOKUP(A58,'RACI Deliverables'!$C$7:$K$86,7,FALSE)="","",VLOOKUP(A58,'RACI Deliverables'!$C$7:$K$86,7,FALSE))</f>
        <v/>
      </c>
      <c r="J58" s="10" t="str">
        <f>IF(VLOOKUP(A58,'RACI Deliverables'!$C$7:$K$86,8,FALSE)="","",VLOOKUP(A58,'RACI Deliverables'!$C$7:$K$86,8,FALSE))</f>
        <v>A</v>
      </c>
      <c r="K58" s="10" t="str">
        <f>IF(VLOOKUP(A58,'RACI Deliverables'!$C$7:$K$86,9,FALSE)="","",VLOOKUP(A58,'RACI Deliverables'!$C$7:$K$86,9,FALSE))</f>
        <v>R</v>
      </c>
      <c r="L58" s="25">
        <f>VLOOKUP(A58,'RACI Deliverables'!$C$7:$O$86,11,FALSE)</f>
        <v>44595</v>
      </c>
      <c r="M58" s="25">
        <f>VLOOKUP(A58,'RACI Deliverables'!$C$7:$O$86,12,FALSE)</f>
        <v>44598</v>
      </c>
      <c r="N58">
        <f t="shared" si="0"/>
        <v>3</v>
      </c>
      <c r="O58" s="46">
        <f>SUMIF('Total Efforts'!$D$5:$D$353,'RACI Tasks'!B58,'Total Efforts'!$I$5:$I$353)</f>
        <v>0.91666666666666341</v>
      </c>
      <c r="P58" s="7"/>
      <c r="Q58" s="18"/>
      <c r="R58" s="21">
        <v>44605</v>
      </c>
      <c r="S58" s="21">
        <v>44607</v>
      </c>
    </row>
    <row r="59" spans="1:19">
      <c r="A59" t="s">
        <v>133</v>
      </c>
      <c r="B59">
        <v>21.2</v>
      </c>
      <c r="C59" s="2" t="str">
        <f>VLOOKUP(A59,'RACI Deliverables'!$C$7:$D$86,2,FALSE)</f>
        <v>Current Brands Involved and their Statuses</v>
      </c>
      <c r="D59" t="s">
        <v>313</v>
      </c>
      <c r="E59" t="s">
        <v>285</v>
      </c>
      <c r="F59" s="10" t="str">
        <f>IF(VLOOKUP(A59,'RACI Deliverables'!$C$7:$K$86,4,FALSE)="","",VLOOKUP(A59,'RACI Deliverables'!$C$7:$K$86,4,FALSE))</f>
        <v/>
      </c>
      <c r="G59" s="10" t="str">
        <f>IF(VLOOKUP(A59,'RACI Deliverables'!$C$7:$K$86,5,FALSE)="","",VLOOKUP(A59,'RACI Deliverables'!$C$7:$K$86,5,FALSE))</f>
        <v/>
      </c>
      <c r="H59" s="10" t="str">
        <f>IF(VLOOKUP(A59,'RACI Deliverables'!$C$7:$K$86,6,FALSE)="","",VLOOKUP(A59,'RACI Deliverables'!$C$7:$K$86,6,FALSE))</f>
        <v/>
      </c>
      <c r="I59" s="10" t="str">
        <f>IF(VLOOKUP(A59,'RACI Deliverables'!$C$7:$K$86,7,FALSE)="","",VLOOKUP(A59,'RACI Deliverables'!$C$7:$K$86,7,FALSE))</f>
        <v/>
      </c>
      <c r="J59" s="10" t="str">
        <f>IF(VLOOKUP(A59,'RACI Deliverables'!$C$7:$K$86,8,FALSE)="","",VLOOKUP(A59,'RACI Deliverables'!$C$7:$K$86,8,FALSE))</f>
        <v>A</v>
      </c>
      <c r="K59" s="10" t="str">
        <f>IF(VLOOKUP(A59,'RACI Deliverables'!$C$7:$K$86,9,FALSE)="","",VLOOKUP(A59,'RACI Deliverables'!$C$7:$K$86,9,FALSE))</f>
        <v>R</v>
      </c>
      <c r="L59" s="25">
        <f>VLOOKUP(A59,'RACI Deliverables'!$C$7:$O$86,11,FALSE)</f>
        <v>44595</v>
      </c>
      <c r="M59" s="25">
        <f>VLOOKUP(A59,'RACI Deliverables'!$C$7:$O$86,12,FALSE)</f>
        <v>44598</v>
      </c>
      <c r="N59">
        <f t="shared" si="0"/>
        <v>3</v>
      </c>
      <c r="O59" s="46">
        <f>SUMIF('Total Efforts'!$D$5:$D$353,'RACI Tasks'!B59,'Total Efforts'!$I$5:$I$353)</f>
        <v>0.66666666666666696</v>
      </c>
      <c r="P59" s="7"/>
      <c r="Q59" s="18"/>
      <c r="R59" s="21">
        <v>44606</v>
      </c>
      <c r="S59" s="21">
        <v>44607</v>
      </c>
    </row>
    <row r="60" spans="1:19">
      <c r="A60" t="s">
        <v>133</v>
      </c>
      <c r="B60">
        <v>21.3</v>
      </c>
      <c r="C60" s="2" t="str">
        <f>VLOOKUP(A60,'RACI Deliverables'!$C$7:$D$86,2,FALSE)</f>
        <v>Current Brands Involved and their Statuses</v>
      </c>
      <c r="D60" t="s">
        <v>302</v>
      </c>
      <c r="E60" t="s">
        <v>307</v>
      </c>
      <c r="F60" s="10" t="str">
        <f>IF(VLOOKUP(A60,'RACI Deliverables'!$C$7:$K$86,4,FALSE)="","",VLOOKUP(A60,'RACI Deliverables'!$C$7:$K$86,4,FALSE))</f>
        <v/>
      </c>
      <c r="G60" s="10" t="str">
        <f>IF(VLOOKUP(A60,'RACI Deliverables'!$C$7:$K$86,5,FALSE)="","",VLOOKUP(A60,'RACI Deliverables'!$C$7:$K$86,5,FALSE))</f>
        <v/>
      </c>
      <c r="H60" s="10" t="str">
        <f>IF(VLOOKUP(A60,'RACI Deliverables'!$C$7:$K$86,6,FALSE)="","",VLOOKUP(A60,'RACI Deliverables'!$C$7:$K$86,6,FALSE))</f>
        <v/>
      </c>
      <c r="I60" s="10" t="str">
        <f>IF(VLOOKUP(A60,'RACI Deliverables'!$C$7:$K$86,7,FALSE)="","",VLOOKUP(A60,'RACI Deliverables'!$C$7:$K$86,7,FALSE))</f>
        <v/>
      </c>
      <c r="J60" s="10" t="str">
        <f>IF(VLOOKUP(A60,'RACI Deliverables'!$C$7:$K$86,8,FALSE)="","",VLOOKUP(A60,'RACI Deliverables'!$C$7:$K$86,8,FALSE))</f>
        <v>A</v>
      </c>
      <c r="K60" s="10" t="str">
        <f>IF(VLOOKUP(A60,'RACI Deliverables'!$C$7:$K$86,9,FALSE)="","",VLOOKUP(A60,'RACI Deliverables'!$C$7:$K$86,9,FALSE))</f>
        <v>R</v>
      </c>
      <c r="L60" s="25">
        <f>VLOOKUP(A60,'RACI Deliverables'!$C$7:$O$86,11,FALSE)</f>
        <v>44595</v>
      </c>
      <c r="M60" s="25">
        <f>VLOOKUP(A60,'RACI Deliverables'!$C$7:$O$86,12,FALSE)</f>
        <v>44598</v>
      </c>
      <c r="N60">
        <f t="shared" si="0"/>
        <v>3</v>
      </c>
      <c r="O60" s="46">
        <f>SUMIF('Total Efforts'!$D$5:$D$353,'RACI Tasks'!B60,'Total Efforts'!$I$5:$I$353)</f>
        <v>1.2500000000000009</v>
      </c>
      <c r="P60" s="7"/>
      <c r="Q60" s="18"/>
      <c r="R60" s="21">
        <v>44607</v>
      </c>
      <c r="S60" s="21">
        <v>44607</v>
      </c>
    </row>
    <row r="61" spans="1:19" ht="30">
      <c r="A61" t="s">
        <v>135</v>
      </c>
      <c r="B61">
        <v>22.1</v>
      </c>
      <c r="C61" s="2" t="str">
        <f>VLOOKUP(A61,'RACI Deliverables'!$C$7:$D$86,2,FALSE)</f>
        <v>Executive Dashboard Operation Process - 3+ Risks and Possible Mitigations</v>
      </c>
      <c r="D61" t="s">
        <v>312</v>
      </c>
      <c r="E61" t="s">
        <v>277</v>
      </c>
      <c r="F61" s="10" t="str">
        <f>IF(VLOOKUP(A61,'RACI Deliverables'!$C$7:$K$86,4,FALSE)="","",VLOOKUP(A61,'RACI Deliverables'!$C$7:$K$86,4,FALSE))</f>
        <v/>
      </c>
      <c r="G61" s="10" t="str">
        <f>IF(VLOOKUP(A61,'RACI Deliverables'!$C$7:$K$86,5,FALSE)="","",VLOOKUP(A61,'RACI Deliverables'!$C$7:$K$86,5,FALSE))</f>
        <v/>
      </c>
      <c r="H61" s="10" t="str">
        <f>IF(VLOOKUP(A61,'RACI Deliverables'!$C$7:$K$86,6,FALSE)="","",VLOOKUP(A61,'RACI Deliverables'!$C$7:$K$86,6,FALSE))</f>
        <v/>
      </c>
      <c r="I61" s="10" t="str">
        <f>IF(VLOOKUP(A61,'RACI Deliverables'!$C$7:$K$86,7,FALSE)="","",VLOOKUP(A61,'RACI Deliverables'!$C$7:$K$86,7,FALSE))</f>
        <v>R</v>
      </c>
      <c r="J61" s="10" t="str">
        <f>IF(VLOOKUP(A61,'RACI Deliverables'!$C$7:$K$86,8,FALSE)="","",VLOOKUP(A61,'RACI Deliverables'!$C$7:$K$86,8,FALSE))</f>
        <v/>
      </c>
      <c r="K61" s="10" t="str">
        <f>IF(VLOOKUP(A61,'RACI Deliverables'!$C$7:$K$86,9,FALSE)="","",VLOOKUP(A61,'RACI Deliverables'!$C$7:$K$86,9,FALSE))</f>
        <v>A</v>
      </c>
      <c r="L61" s="25">
        <f>VLOOKUP(A61,'RACI Deliverables'!$C$7:$O$86,11,FALSE)</f>
        <v>44596</v>
      </c>
      <c r="M61" s="25">
        <f>VLOOKUP(A61,'RACI Deliverables'!$C$7:$O$86,12,FALSE)</f>
        <v>44602</v>
      </c>
      <c r="N61">
        <f t="shared" si="0"/>
        <v>6</v>
      </c>
      <c r="O61" s="46">
        <f>SUMIF('Total Efforts'!$D$5:$D$353,'RACI Tasks'!B61,'Total Efforts'!$I$5:$I$353)</f>
        <v>0.41666666666666785</v>
      </c>
      <c r="P61" s="7"/>
      <c r="Q61" s="18"/>
      <c r="R61" s="21">
        <v>44597</v>
      </c>
      <c r="S61" s="21">
        <v>44598</v>
      </c>
    </row>
    <row r="62" spans="1:19" ht="30">
      <c r="A62" t="s">
        <v>135</v>
      </c>
      <c r="B62">
        <v>22.2</v>
      </c>
      <c r="C62" s="2" t="str">
        <f>VLOOKUP(A62,'RACI Deliverables'!$C$7:$D$86,2,FALSE)</f>
        <v>Executive Dashboard Operation Process - 3+ Risks and Possible Mitigations</v>
      </c>
      <c r="D62" t="s">
        <v>314</v>
      </c>
      <c r="E62" t="s">
        <v>285</v>
      </c>
      <c r="F62" s="10" t="str">
        <f>IF(VLOOKUP(A62,'RACI Deliverables'!$C$7:$K$86,4,FALSE)="","",VLOOKUP(A62,'RACI Deliverables'!$C$7:$K$86,4,FALSE))</f>
        <v/>
      </c>
      <c r="G62" s="10" t="str">
        <f>IF(VLOOKUP(A62,'RACI Deliverables'!$C$7:$K$86,5,FALSE)="","",VLOOKUP(A62,'RACI Deliverables'!$C$7:$K$86,5,FALSE))</f>
        <v/>
      </c>
      <c r="H62" s="10" t="str">
        <f>IF(VLOOKUP(A62,'RACI Deliverables'!$C$7:$K$86,6,FALSE)="","",VLOOKUP(A62,'RACI Deliverables'!$C$7:$K$86,6,FALSE))</f>
        <v/>
      </c>
      <c r="I62" s="10" t="str">
        <f>IF(VLOOKUP(A62,'RACI Deliverables'!$C$7:$K$86,7,FALSE)="","",VLOOKUP(A62,'RACI Deliverables'!$C$7:$K$86,7,FALSE))</f>
        <v>R</v>
      </c>
      <c r="J62" s="10" t="str">
        <f>IF(VLOOKUP(A62,'RACI Deliverables'!$C$7:$K$86,8,FALSE)="","",VLOOKUP(A62,'RACI Deliverables'!$C$7:$K$86,8,FALSE))</f>
        <v/>
      </c>
      <c r="K62" s="10" t="str">
        <f>IF(VLOOKUP(A62,'RACI Deliverables'!$C$7:$K$86,9,FALSE)="","",VLOOKUP(A62,'RACI Deliverables'!$C$7:$K$86,9,FALSE))</f>
        <v>A</v>
      </c>
      <c r="L62" s="25">
        <f>VLOOKUP(A62,'RACI Deliverables'!$C$7:$O$86,11,FALSE)</f>
        <v>44596</v>
      </c>
      <c r="M62" s="25">
        <f>VLOOKUP(A62,'RACI Deliverables'!$C$7:$O$86,12,FALSE)</f>
        <v>44602</v>
      </c>
      <c r="N62">
        <f t="shared" si="0"/>
        <v>6</v>
      </c>
      <c r="O62" s="46">
        <f>SUMIF('Total Efforts'!$D$5:$D$353,'RACI Tasks'!B62,'Total Efforts'!$I$5:$I$353)</f>
        <v>0.58333333333333126</v>
      </c>
      <c r="P62" s="7"/>
      <c r="Q62" s="18"/>
      <c r="R62" s="21">
        <v>44599</v>
      </c>
      <c r="S62" s="21">
        <v>44600</v>
      </c>
    </row>
    <row r="63" spans="1:19" ht="30">
      <c r="A63" t="s">
        <v>135</v>
      </c>
      <c r="B63">
        <v>22.3</v>
      </c>
      <c r="C63" s="2" t="str">
        <f>VLOOKUP(A63,'RACI Deliverables'!$C$7:$D$86,2,FALSE)</f>
        <v>Executive Dashboard Operation Process - 3+ Risks and Possible Mitigations</v>
      </c>
      <c r="D63" t="s">
        <v>302</v>
      </c>
      <c r="E63" t="s">
        <v>307</v>
      </c>
      <c r="F63" s="10" t="str">
        <f>IF(VLOOKUP(A63,'RACI Deliverables'!$C$7:$K$86,4,FALSE)="","",VLOOKUP(A63,'RACI Deliverables'!$C$7:$K$86,4,FALSE))</f>
        <v/>
      </c>
      <c r="G63" s="10" t="str">
        <f>IF(VLOOKUP(A63,'RACI Deliverables'!$C$7:$K$86,5,FALSE)="","",VLOOKUP(A63,'RACI Deliverables'!$C$7:$K$86,5,FALSE))</f>
        <v/>
      </c>
      <c r="H63" s="10" t="str">
        <f>IF(VLOOKUP(A63,'RACI Deliverables'!$C$7:$K$86,6,FALSE)="","",VLOOKUP(A63,'RACI Deliverables'!$C$7:$K$86,6,FALSE))</f>
        <v/>
      </c>
      <c r="I63" s="10" t="str">
        <f>IF(VLOOKUP(A63,'RACI Deliverables'!$C$7:$K$86,7,FALSE)="","",VLOOKUP(A63,'RACI Deliverables'!$C$7:$K$86,7,FALSE))</f>
        <v>R</v>
      </c>
      <c r="J63" s="10" t="str">
        <f>IF(VLOOKUP(A63,'RACI Deliverables'!$C$7:$K$86,8,FALSE)="","",VLOOKUP(A63,'RACI Deliverables'!$C$7:$K$86,8,FALSE))</f>
        <v/>
      </c>
      <c r="K63" s="10" t="str">
        <f>IF(VLOOKUP(A63,'RACI Deliverables'!$C$7:$K$86,9,FALSE)="","",VLOOKUP(A63,'RACI Deliverables'!$C$7:$K$86,9,FALSE))</f>
        <v>A</v>
      </c>
      <c r="L63" s="25">
        <f>VLOOKUP(A63,'RACI Deliverables'!$C$7:$O$86,11,FALSE)</f>
        <v>44596</v>
      </c>
      <c r="M63" s="25">
        <f>VLOOKUP(A63,'RACI Deliverables'!$C$7:$O$86,12,FALSE)</f>
        <v>44602</v>
      </c>
      <c r="N63">
        <f t="shared" si="0"/>
        <v>6</v>
      </c>
      <c r="O63" s="46">
        <f>SUMIF('Total Efforts'!$D$5:$D$353,'RACI Tasks'!B63,'Total Efforts'!$I$5:$I$353)</f>
        <v>0.53333333333333144</v>
      </c>
      <c r="P63" s="7"/>
      <c r="Q63" s="18"/>
      <c r="R63" s="21">
        <v>44601</v>
      </c>
      <c r="S63" s="21">
        <v>44601</v>
      </c>
    </row>
    <row r="64" spans="1:19">
      <c r="A64" t="s">
        <v>137</v>
      </c>
      <c r="B64">
        <v>23.1</v>
      </c>
      <c r="C64" s="2" t="str">
        <f>VLOOKUP(A64,'RACI Deliverables'!$C$7:$D$86,2,FALSE)</f>
        <v>Known Client Requirements</v>
      </c>
      <c r="D64" t="s">
        <v>312</v>
      </c>
      <c r="E64" t="s">
        <v>277</v>
      </c>
      <c r="F64" s="10" t="str">
        <f>IF(VLOOKUP(A64,'RACI Deliverables'!$C$7:$K$86,4,FALSE)="","",VLOOKUP(A64,'RACI Deliverables'!$C$7:$K$86,4,FALSE))</f>
        <v/>
      </c>
      <c r="G64" s="10" t="str">
        <f>IF(VLOOKUP(A64,'RACI Deliverables'!$C$7:$K$86,5,FALSE)="","",VLOOKUP(A64,'RACI Deliverables'!$C$7:$K$86,5,FALSE))</f>
        <v>R</v>
      </c>
      <c r="H64" s="10" t="str">
        <f>IF(VLOOKUP(A64,'RACI Deliverables'!$C$7:$K$86,6,FALSE)="","",VLOOKUP(A64,'RACI Deliverables'!$C$7:$K$86,6,FALSE))</f>
        <v/>
      </c>
      <c r="I64" s="10" t="str">
        <f>IF(VLOOKUP(A64,'RACI Deliverables'!$C$7:$K$86,7,FALSE)="","",VLOOKUP(A64,'RACI Deliverables'!$C$7:$K$86,7,FALSE))</f>
        <v/>
      </c>
      <c r="J64" s="10" t="str">
        <f>IF(VLOOKUP(A64,'RACI Deliverables'!$C$7:$K$86,8,FALSE)="","",VLOOKUP(A64,'RACI Deliverables'!$C$7:$K$86,8,FALSE))</f>
        <v>A</v>
      </c>
      <c r="K64" s="10" t="str">
        <f>IF(VLOOKUP(A64,'RACI Deliverables'!$C$7:$K$86,9,FALSE)="","",VLOOKUP(A64,'RACI Deliverables'!$C$7:$K$86,9,FALSE))</f>
        <v/>
      </c>
      <c r="L64" s="25">
        <f>VLOOKUP(A64,'RACI Deliverables'!$C$7:$O$86,11,FALSE)</f>
        <v>44590</v>
      </c>
      <c r="M64" s="25">
        <f>VLOOKUP(A64,'RACI Deliverables'!$C$7:$O$86,12,FALSE)</f>
        <v>44598</v>
      </c>
      <c r="N64">
        <f t="shared" si="0"/>
        <v>8</v>
      </c>
      <c r="O64" s="46">
        <f>SUMIF('Total Efforts'!$D$5:$D$353,'RACI Tasks'!B64,'Total Efforts'!$I$5:$I$353)</f>
        <v>0.66666666666666696</v>
      </c>
      <c r="P64" s="7"/>
      <c r="Q64" s="18"/>
      <c r="R64" s="21">
        <v>44588</v>
      </c>
      <c r="S64" s="21">
        <v>44589</v>
      </c>
    </row>
    <row r="65" spans="1:19">
      <c r="A65" t="s">
        <v>315</v>
      </c>
      <c r="B65">
        <v>23.2</v>
      </c>
      <c r="C65" s="2" t="str">
        <f>VLOOKUP(A65,'RACI Deliverables'!$C$7:$D$86,2,FALSE)</f>
        <v>Known Client Requirements</v>
      </c>
      <c r="D65" t="s">
        <v>302</v>
      </c>
      <c r="E65" t="s">
        <v>307</v>
      </c>
      <c r="F65" s="10" t="str">
        <f>IF(VLOOKUP(A65,'RACI Deliverables'!$C$7:$K$86,4,FALSE)="","",VLOOKUP(A65,'RACI Deliverables'!$C$7:$K$86,4,FALSE))</f>
        <v/>
      </c>
      <c r="G65" s="10" t="str">
        <f>IF(VLOOKUP(A65,'RACI Deliverables'!$C$7:$K$86,5,FALSE)="","",VLOOKUP(A65,'RACI Deliverables'!$C$7:$K$86,5,FALSE))</f>
        <v>R</v>
      </c>
      <c r="H65" s="10" t="str">
        <f>IF(VLOOKUP(A65,'RACI Deliverables'!$C$7:$K$86,6,FALSE)="","",VLOOKUP(A65,'RACI Deliverables'!$C$7:$K$86,6,FALSE))</f>
        <v/>
      </c>
      <c r="I65" s="10" t="str">
        <f>IF(VLOOKUP(A65,'RACI Deliverables'!$C$7:$K$86,7,FALSE)="","",VLOOKUP(A65,'RACI Deliverables'!$C$7:$K$86,7,FALSE))</f>
        <v/>
      </c>
      <c r="J65" s="10" t="str">
        <f>IF(VLOOKUP(A65,'RACI Deliverables'!$C$7:$K$86,8,FALSE)="","",VLOOKUP(A65,'RACI Deliverables'!$C$7:$K$86,8,FALSE))</f>
        <v>A</v>
      </c>
      <c r="K65" s="10" t="str">
        <f>IF(VLOOKUP(A65,'RACI Deliverables'!$C$7:$K$86,9,FALSE)="","",VLOOKUP(A65,'RACI Deliverables'!$C$7:$K$86,9,FALSE))</f>
        <v/>
      </c>
      <c r="L65" s="25">
        <f>VLOOKUP(A65,'RACI Deliverables'!$C$7:$O$86,11,FALSE)</f>
        <v>44590</v>
      </c>
      <c r="M65" s="25">
        <f>VLOOKUP(A65,'RACI Deliverables'!$C$7:$O$86,12,FALSE)</f>
        <v>44598</v>
      </c>
      <c r="N65">
        <f t="shared" si="0"/>
        <v>8</v>
      </c>
      <c r="O65" s="46">
        <f>SUMIF('Total Efforts'!$D$5:$D$353,'RACI Tasks'!B65,'Total Efforts'!$I$5:$I$353)</f>
        <v>0.50000000000000089</v>
      </c>
      <c r="P65" s="7"/>
      <c r="Q65" s="18"/>
      <c r="R65" s="21">
        <v>44588</v>
      </c>
      <c r="S65" s="21">
        <v>44589</v>
      </c>
    </row>
    <row r="66" spans="1:19" ht="30">
      <c r="A66" t="s">
        <v>139</v>
      </c>
      <c r="B66">
        <v>24.1</v>
      </c>
      <c r="C66" s="2" t="str">
        <f>VLOOKUP(A66,'RACI Deliverables'!$C$7:$D$86,2,FALSE)</f>
        <v>Initial Project Scope in an Appendix, Changes to Scope in a Report Section</v>
      </c>
      <c r="D66" t="s">
        <v>312</v>
      </c>
      <c r="E66" t="s">
        <v>277</v>
      </c>
      <c r="F66" s="10" t="str">
        <f>IF(VLOOKUP(A66,'RACI Deliverables'!$C$7:$K$86,4,FALSE)="","",VLOOKUP(A66,'RACI Deliverables'!$C$7:$K$86,4,FALSE))</f>
        <v/>
      </c>
      <c r="G66" s="10" t="str">
        <f>IF(VLOOKUP(A66,'RACI Deliverables'!$C$7:$K$86,5,FALSE)="","",VLOOKUP(A66,'RACI Deliverables'!$C$7:$K$86,5,FALSE))</f>
        <v/>
      </c>
      <c r="H66" s="10" t="str">
        <f>IF(VLOOKUP(A66,'RACI Deliverables'!$C$7:$K$86,6,FALSE)="","",VLOOKUP(A66,'RACI Deliverables'!$C$7:$K$86,6,FALSE))</f>
        <v>R</v>
      </c>
      <c r="I66" s="10" t="str">
        <f>IF(VLOOKUP(A66,'RACI Deliverables'!$C$7:$K$86,7,FALSE)="","",VLOOKUP(A66,'RACI Deliverables'!$C$7:$K$86,7,FALSE))</f>
        <v>R</v>
      </c>
      <c r="J66" s="10" t="str">
        <f>IF(VLOOKUP(A66,'RACI Deliverables'!$C$7:$K$86,8,FALSE)="","",VLOOKUP(A66,'RACI Deliverables'!$C$7:$K$86,8,FALSE))</f>
        <v>A</v>
      </c>
      <c r="K66" s="10" t="str">
        <f>IF(VLOOKUP(A66,'RACI Deliverables'!$C$7:$K$86,9,FALSE)="","",VLOOKUP(A66,'RACI Deliverables'!$C$7:$K$86,9,FALSE))</f>
        <v/>
      </c>
      <c r="L66" s="25">
        <f>VLOOKUP(A66,'RACI Deliverables'!$C$7:$O$86,11,FALSE)</f>
        <v>44588</v>
      </c>
      <c r="M66" s="25">
        <f>VLOOKUP(A66,'RACI Deliverables'!$C$7:$O$86,12,FALSE)</f>
        <v>44589</v>
      </c>
      <c r="N66">
        <f t="shared" si="0"/>
        <v>1</v>
      </c>
      <c r="O66" s="46">
        <f>SUMIF('Total Efforts'!$D$5:$D$353,'RACI Tasks'!B66,'Total Efforts'!$I$5:$I$353)</f>
        <v>0.33333333333333331</v>
      </c>
      <c r="P66" s="7"/>
      <c r="Q66" s="18"/>
      <c r="R66" s="21">
        <v>44588</v>
      </c>
      <c r="S66" s="21">
        <v>44588</v>
      </c>
    </row>
    <row r="67" spans="1:19" ht="30">
      <c r="A67" t="s">
        <v>139</v>
      </c>
      <c r="B67">
        <v>24.2</v>
      </c>
      <c r="C67" s="2" t="str">
        <f>VLOOKUP(A67,'RACI Deliverables'!$C$7:$D$86,2,FALSE)</f>
        <v>Initial Project Scope in an Appendix, Changes to Scope in a Report Section</v>
      </c>
      <c r="D67" t="s">
        <v>316</v>
      </c>
      <c r="E67" t="s">
        <v>285</v>
      </c>
      <c r="F67" s="10" t="str">
        <f>IF(VLOOKUP(A67,'RACI Deliverables'!$C$7:$K$86,4,FALSE)="","",VLOOKUP(A67,'RACI Deliverables'!$C$7:$K$86,4,FALSE))</f>
        <v/>
      </c>
      <c r="G67" s="10" t="str">
        <f>IF(VLOOKUP(A67,'RACI Deliverables'!$C$7:$K$86,5,FALSE)="","",VLOOKUP(A67,'RACI Deliverables'!$C$7:$K$86,5,FALSE))</f>
        <v/>
      </c>
      <c r="H67" s="10" t="str">
        <f>IF(VLOOKUP(A67,'RACI Deliverables'!$C$7:$K$86,6,FALSE)="","",VLOOKUP(A67,'RACI Deliverables'!$C$7:$K$86,6,FALSE))</f>
        <v>R</v>
      </c>
      <c r="I67" s="10" t="str">
        <f>IF(VLOOKUP(A67,'RACI Deliverables'!$C$7:$K$86,7,FALSE)="","",VLOOKUP(A67,'RACI Deliverables'!$C$7:$K$86,7,FALSE))</f>
        <v>R</v>
      </c>
      <c r="J67" s="10" t="str">
        <f>IF(VLOOKUP(A67,'RACI Deliverables'!$C$7:$K$86,8,FALSE)="","",VLOOKUP(A67,'RACI Deliverables'!$C$7:$K$86,8,FALSE))</f>
        <v>A</v>
      </c>
      <c r="K67" s="10" t="str">
        <f>IF(VLOOKUP(A67,'RACI Deliverables'!$C$7:$K$86,9,FALSE)="","",VLOOKUP(A67,'RACI Deliverables'!$C$7:$K$86,9,FALSE))</f>
        <v/>
      </c>
      <c r="L67" s="25">
        <f>VLOOKUP(A67,'RACI Deliverables'!$C$7:$O$86,11,FALSE)</f>
        <v>44588</v>
      </c>
      <c r="M67" s="25">
        <f>VLOOKUP(A67,'RACI Deliverables'!$C$7:$O$86,12,FALSE)</f>
        <v>44589</v>
      </c>
      <c r="N67">
        <f t="shared" si="0"/>
        <v>1</v>
      </c>
      <c r="O67" s="46">
        <f>SUMIF('Total Efforts'!$D$5:$D$353,'RACI Tasks'!B67,'Total Efforts'!$I$5:$I$353)</f>
        <v>0.33333333333333331</v>
      </c>
      <c r="P67" s="7"/>
      <c r="Q67" s="18"/>
      <c r="R67" s="21">
        <v>44588</v>
      </c>
      <c r="S67" s="21">
        <v>44588</v>
      </c>
    </row>
    <row r="68" spans="1:19" ht="30">
      <c r="A68" t="s">
        <v>139</v>
      </c>
      <c r="B68">
        <v>24.3</v>
      </c>
      <c r="C68" s="2" t="str">
        <f>VLOOKUP(A68,'RACI Deliverables'!$C$7:$D$86,2,FALSE)</f>
        <v>Initial Project Scope in an Appendix, Changes to Scope in a Report Section</v>
      </c>
      <c r="D68" t="s">
        <v>302</v>
      </c>
      <c r="E68" t="s">
        <v>307</v>
      </c>
      <c r="F68" s="10" t="str">
        <f>IF(VLOOKUP(A68,'RACI Deliverables'!$C$7:$K$86,4,FALSE)="","",VLOOKUP(A68,'RACI Deliverables'!$C$7:$K$86,4,FALSE))</f>
        <v/>
      </c>
      <c r="G68" s="10" t="str">
        <f>IF(VLOOKUP(A68,'RACI Deliverables'!$C$7:$K$86,5,FALSE)="","",VLOOKUP(A68,'RACI Deliverables'!$C$7:$K$86,5,FALSE))</f>
        <v/>
      </c>
      <c r="H68" s="10" t="str">
        <f>IF(VLOOKUP(A68,'RACI Deliverables'!$C$7:$K$86,6,FALSE)="","",VLOOKUP(A68,'RACI Deliverables'!$C$7:$K$86,6,FALSE))</f>
        <v>R</v>
      </c>
      <c r="I68" s="10" t="str">
        <f>IF(VLOOKUP(A68,'RACI Deliverables'!$C$7:$K$86,7,FALSE)="","",VLOOKUP(A68,'RACI Deliverables'!$C$7:$K$86,7,FALSE))</f>
        <v>R</v>
      </c>
      <c r="J68" s="10" t="str">
        <f>IF(VLOOKUP(A68,'RACI Deliverables'!$C$7:$K$86,8,FALSE)="","",VLOOKUP(A68,'RACI Deliverables'!$C$7:$K$86,8,FALSE))</f>
        <v>A</v>
      </c>
      <c r="K68" s="10" t="str">
        <f>IF(VLOOKUP(A68,'RACI Deliverables'!$C$7:$K$86,9,FALSE)="","",VLOOKUP(A68,'RACI Deliverables'!$C$7:$K$86,9,FALSE))</f>
        <v/>
      </c>
      <c r="L68" s="25">
        <f>VLOOKUP(A68,'RACI Deliverables'!$C$7:$O$86,11,FALSE)</f>
        <v>44588</v>
      </c>
      <c r="M68" s="25">
        <f>VLOOKUP(A68,'RACI Deliverables'!$C$7:$O$86,12,FALSE)</f>
        <v>44589</v>
      </c>
      <c r="N68">
        <f t="shared" si="0"/>
        <v>1</v>
      </c>
      <c r="O68" s="46">
        <f>SUMIF('Total Efforts'!$D$5:$D$353,'RACI Tasks'!B68,'Total Efforts'!$I$5:$I$353)</f>
        <v>0.33333333333333348</v>
      </c>
      <c r="P68" s="7"/>
      <c r="Q68" s="18"/>
      <c r="R68" s="21">
        <v>44589</v>
      </c>
      <c r="S68" s="21">
        <v>44589</v>
      </c>
    </row>
    <row r="69" spans="1:19">
      <c r="A69" t="s">
        <v>141</v>
      </c>
      <c r="B69">
        <v>25.1</v>
      </c>
      <c r="C69" s="2" t="str">
        <f>VLOOKUP(A69,'RACI Deliverables'!$C$7:$D$86,2,FALSE)</f>
        <v>Gantt Chart</v>
      </c>
      <c r="D69" t="s">
        <v>312</v>
      </c>
      <c r="E69" t="s">
        <v>277</v>
      </c>
      <c r="F69" s="10" t="str">
        <f>IF(VLOOKUP(A69,'RACI Deliverables'!$C$7:$K$86,4,FALSE)="","",VLOOKUP(A69,'RACI Deliverables'!$C$7:$K$86,4,FALSE))</f>
        <v>A</v>
      </c>
      <c r="G69" s="10" t="str">
        <f>IF(VLOOKUP(A69,'RACI Deliverables'!$C$7:$K$86,5,FALSE)="","",VLOOKUP(A69,'RACI Deliverables'!$C$7:$K$86,5,FALSE))</f>
        <v>R</v>
      </c>
      <c r="H69" s="10" t="str">
        <f>IF(VLOOKUP(A69,'RACI Deliverables'!$C$7:$K$86,6,FALSE)="","",VLOOKUP(A69,'RACI Deliverables'!$C$7:$K$86,6,FALSE))</f>
        <v/>
      </c>
      <c r="I69" s="10" t="str">
        <f>IF(VLOOKUP(A69,'RACI Deliverables'!$C$7:$K$86,7,FALSE)="","",VLOOKUP(A69,'RACI Deliverables'!$C$7:$K$86,7,FALSE))</f>
        <v/>
      </c>
      <c r="J69" s="10" t="str">
        <f>IF(VLOOKUP(A69,'RACI Deliverables'!$C$7:$K$86,8,FALSE)="","",VLOOKUP(A69,'RACI Deliverables'!$C$7:$K$86,8,FALSE))</f>
        <v>R</v>
      </c>
      <c r="K69" s="10" t="str">
        <f>IF(VLOOKUP(A69,'RACI Deliverables'!$C$7:$K$86,9,FALSE)="","",VLOOKUP(A69,'RACI Deliverables'!$C$7:$K$86,9,FALSE))</f>
        <v/>
      </c>
      <c r="L69" s="25">
        <f>VLOOKUP(A69,'RACI Deliverables'!$C$7:$O$86,11,FALSE)</f>
        <v>44588</v>
      </c>
      <c r="M69" s="25">
        <f>VLOOKUP(A69,'RACI Deliverables'!$C$7:$O$86,12,FALSE)</f>
        <v>44589</v>
      </c>
      <c r="N69">
        <f t="shared" si="0"/>
        <v>1</v>
      </c>
      <c r="O69" s="46">
        <f>SUMIF('Total Efforts'!$D$5:$D$353,'RACI Tasks'!B69,'Total Efforts'!$I$5:$I$353)</f>
        <v>6.75</v>
      </c>
      <c r="P69" s="7"/>
      <c r="Q69" s="18"/>
      <c r="R69" s="21">
        <v>44581</v>
      </c>
      <c r="S69" s="21">
        <v>44589</v>
      </c>
    </row>
    <row r="70" spans="1:19">
      <c r="A70" t="s">
        <v>141</v>
      </c>
      <c r="B70">
        <v>25.2</v>
      </c>
      <c r="C70" s="2" t="str">
        <f>VLOOKUP(A70,'RACI Deliverables'!$C$7:$D$86,2,FALSE)</f>
        <v>Gantt Chart</v>
      </c>
      <c r="D70" t="s">
        <v>317</v>
      </c>
      <c r="E70" t="s">
        <v>285</v>
      </c>
      <c r="F70" s="10" t="str">
        <f>IF(VLOOKUP(A70,'RACI Deliverables'!$C$7:$K$86,4,FALSE)="","",VLOOKUP(A70,'RACI Deliverables'!$C$7:$K$86,4,FALSE))</f>
        <v>A</v>
      </c>
      <c r="G70" s="10" t="str">
        <f>IF(VLOOKUP(A70,'RACI Deliverables'!$C$7:$K$86,5,FALSE)="","",VLOOKUP(A70,'RACI Deliverables'!$C$7:$K$86,5,FALSE))</f>
        <v>R</v>
      </c>
      <c r="H70" s="10" t="str">
        <f>IF(VLOOKUP(A70,'RACI Deliverables'!$C$7:$K$86,6,FALSE)="","",VLOOKUP(A70,'RACI Deliverables'!$C$7:$K$86,6,FALSE))</f>
        <v/>
      </c>
      <c r="I70" s="10" t="str">
        <f>IF(VLOOKUP(A70,'RACI Deliverables'!$C$7:$K$86,7,FALSE)="","",VLOOKUP(A70,'RACI Deliverables'!$C$7:$K$86,7,FALSE))</f>
        <v/>
      </c>
      <c r="J70" s="10" t="str">
        <f>IF(VLOOKUP(A70,'RACI Deliverables'!$C$7:$K$86,8,FALSE)="","",VLOOKUP(A70,'RACI Deliverables'!$C$7:$K$86,8,FALSE))</f>
        <v>R</v>
      </c>
      <c r="K70" s="10" t="str">
        <f>IF(VLOOKUP(A70,'RACI Deliverables'!$C$7:$K$86,9,FALSE)="","",VLOOKUP(A70,'RACI Deliverables'!$C$7:$K$86,9,FALSE))</f>
        <v/>
      </c>
      <c r="L70" s="25">
        <f>VLOOKUP(A70,'RACI Deliverables'!$C$7:$O$86,11,FALSE)</f>
        <v>44588</v>
      </c>
      <c r="M70" s="25">
        <f>VLOOKUP(A70,'RACI Deliverables'!$C$7:$O$86,12,FALSE)</f>
        <v>44589</v>
      </c>
      <c r="N70">
        <f t="shared" si="0"/>
        <v>1</v>
      </c>
      <c r="O70" s="46">
        <f>SUMIF('Total Efforts'!$D$5:$D$353,'RACI Tasks'!B70,'Total Efforts'!$I$5:$I$353)</f>
        <v>1.9166666666666625</v>
      </c>
      <c r="P70" s="7"/>
      <c r="Q70" s="18"/>
      <c r="R70" s="21">
        <v>44581</v>
      </c>
      <c r="S70" s="21">
        <v>44589</v>
      </c>
    </row>
    <row r="71" spans="1:19">
      <c r="A71" t="s">
        <v>141</v>
      </c>
      <c r="B71">
        <v>25.3</v>
      </c>
      <c r="C71" s="2" t="str">
        <f>VLOOKUP(A71,'RACI Deliverables'!$C$7:$D$86,2,FALSE)</f>
        <v>Gantt Chart</v>
      </c>
      <c r="D71" t="s">
        <v>302</v>
      </c>
      <c r="E71" t="s">
        <v>307</v>
      </c>
      <c r="F71" s="10" t="str">
        <f>IF(VLOOKUP(A71,'RACI Deliverables'!$C$7:$K$86,4,FALSE)="","",VLOOKUP(A71,'RACI Deliverables'!$C$7:$K$86,4,FALSE))</f>
        <v>A</v>
      </c>
      <c r="G71" s="10" t="str">
        <f>IF(VLOOKUP(A71,'RACI Deliverables'!$C$7:$K$86,5,FALSE)="","",VLOOKUP(A71,'RACI Deliverables'!$C$7:$K$86,5,FALSE))</f>
        <v>R</v>
      </c>
      <c r="H71" s="10" t="str">
        <f>IF(VLOOKUP(A71,'RACI Deliverables'!$C$7:$K$86,6,FALSE)="","",VLOOKUP(A71,'RACI Deliverables'!$C$7:$K$86,6,FALSE))</f>
        <v/>
      </c>
      <c r="I71" s="10" t="str">
        <f>IF(VLOOKUP(A71,'RACI Deliverables'!$C$7:$K$86,7,FALSE)="","",VLOOKUP(A71,'RACI Deliverables'!$C$7:$K$86,7,FALSE))</f>
        <v/>
      </c>
      <c r="J71" s="10" t="str">
        <f>IF(VLOOKUP(A71,'RACI Deliverables'!$C$7:$K$86,8,FALSE)="","",VLOOKUP(A71,'RACI Deliverables'!$C$7:$K$86,8,FALSE))</f>
        <v>R</v>
      </c>
      <c r="K71" s="10" t="str">
        <f>IF(VLOOKUP(A71,'RACI Deliverables'!$C$7:$K$86,9,FALSE)="","",VLOOKUP(A71,'RACI Deliverables'!$C$7:$K$86,9,FALSE))</f>
        <v/>
      </c>
      <c r="L71" s="25">
        <f>VLOOKUP(A71,'RACI Deliverables'!$C$7:$O$86,11,FALSE)</f>
        <v>44588</v>
      </c>
      <c r="M71" s="25">
        <f>VLOOKUP(A71,'RACI Deliverables'!$C$7:$O$86,12,FALSE)</f>
        <v>44589</v>
      </c>
      <c r="N71">
        <f t="shared" si="0"/>
        <v>1</v>
      </c>
      <c r="O71" s="46">
        <f>SUMIF('Total Efforts'!$D$5:$D$353,'RACI Tasks'!B71,'Total Efforts'!$I$5:$I$353)</f>
        <v>3.1666666666666661</v>
      </c>
      <c r="P71" s="7"/>
      <c r="Q71" s="18"/>
      <c r="R71" s="21">
        <v>44581</v>
      </c>
      <c r="S71" s="21">
        <v>44589</v>
      </c>
    </row>
    <row r="72" spans="1:19">
      <c r="A72" t="s">
        <v>143</v>
      </c>
      <c r="B72">
        <v>26.1</v>
      </c>
      <c r="C72" s="2" t="str">
        <f>VLOOKUP(A72,'RACI Deliverables'!$C$7:$D$86,2,FALSE)</f>
        <v>Persona For Executive Dashbaord</v>
      </c>
      <c r="D72" t="s">
        <v>312</v>
      </c>
      <c r="E72" t="s">
        <v>277</v>
      </c>
      <c r="F72" s="10" t="str">
        <f>IF(VLOOKUP(A72,'RACI Deliverables'!$C$7:$K$86,4,FALSE)="","",VLOOKUP(A72,'RACI Deliverables'!$C$7:$K$86,4,FALSE))</f>
        <v/>
      </c>
      <c r="G72" s="10" t="str">
        <f>IF(VLOOKUP(A72,'RACI Deliverables'!$C$7:$K$86,5,FALSE)="","",VLOOKUP(A72,'RACI Deliverables'!$C$7:$K$86,5,FALSE))</f>
        <v>A</v>
      </c>
      <c r="H72" s="10" t="str">
        <f>IF(VLOOKUP(A72,'RACI Deliverables'!$C$7:$K$86,6,FALSE)="","",VLOOKUP(A72,'RACI Deliverables'!$C$7:$K$86,6,FALSE))</f>
        <v/>
      </c>
      <c r="I72" s="10" t="str">
        <f>IF(VLOOKUP(A72,'RACI Deliverables'!$C$7:$K$86,7,FALSE)="","",VLOOKUP(A72,'RACI Deliverables'!$C$7:$K$86,7,FALSE))</f>
        <v/>
      </c>
      <c r="J72" s="10" t="str">
        <f>IF(VLOOKUP(A72,'RACI Deliverables'!$C$7:$K$86,8,FALSE)="","",VLOOKUP(A72,'RACI Deliverables'!$C$7:$K$86,8,FALSE))</f>
        <v>R</v>
      </c>
      <c r="K72" s="10" t="str">
        <f>IF(VLOOKUP(A72,'RACI Deliverables'!$C$7:$K$86,9,FALSE)="","",VLOOKUP(A72,'RACI Deliverables'!$C$7:$K$86,9,FALSE))</f>
        <v/>
      </c>
      <c r="L72" s="25">
        <f>VLOOKUP(A72,'RACI Deliverables'!$C$7:$O$86,11,FALSE)</f>
        <v>44607</v>
      </c>
      <c r="M72" s="25">
        <f>VLOOKUP(A72,'RACI Deliverables'!$C$7:$O$86,12,FALSE)</f>
        <v>44609</v>
      </c>
      <c r="N72">
        <f t="shared" si="0"/>
        <v>2</v>
      </c>
      <c r="O72" s="46">
        <f>SUMIF('Total Efforts'!$D$5:$D$353,'RACI Tasks'!B72,'Total Efforts'!$I$5:$I$353)</f>
        <v>0</v>
      </c>
      <c r="P72" s="7"/>
      <c r="Q72" s="18"/>
      <c r="R72" s="21">
        <v>44602</v>
      </c>
      <c r="S72" s="21">
        <v>44603</v>
      </c>
    </row>
    <row r="73" spans="1:19">
      <c r="A73" t="s">
        <v>143</v>
      </c>
      <c r="B73">
        <v>26.2</v>
      </c>
      <c r="C73" s="2" t="str">
        <f>VLOOKUP(A73,'RACI Deliverables'!$C$7:$D$86,2,FALSE)</f>
        <v>Persona For Executive Dashbaord</v>
      </c>
      <c r="D73" t="s">
        <v>302</v>
      </c>
      <c r="E73" t="s">
        <v>307</v>
      </c>
      <c r="F73" s="10" t="str">
        <f>IF(VLOOKUP(A73,'RACI Deliverables'!$C$7:$K$86,4,FALSE)="","",VLOOKUP(A73,'RACI Deliverables'!$C$7:$K$86,4,FALSE))</f>
        <v/>
      </c>
      <c r="G73" s="10" t="str">
        <f>IF(VLOOKUP(A73,'RACI Deliverables'!$C$7:$K$86,5,FALSE)="","",VLOOKUP(A73,'RACI Deliverables'!$C$7:$K$86,5,FALSE))</f>
        <v>A</v>
      </c>
      <c r="H73" s="10" t="str">
        <f>IF(VLOOKUP(A73,'RACI Deliverables'!$C$7:$K$86,6,FALSE)="","",VLOOKUP(A73,'RACI Deliverables'!$C$7:$K$86,6,FALSE))</f>
        <v/>
      </c>
      <c r="I73" s="10" t="str">
        <f>IF(VLOOKUP(A73,'RACI Deliverables'!$C$7:$K$86,7,FALSE)="","",VLOOKUP(A73,'RACI Deliverables'!$C$7:$K$86,7,FALSE))</f>
        <v/>
      </c>
      <c r="J73" s="10" t="str">
        <f>IF(VLOOKUP(A73,'RACI Deliverables'!$C$7:$K$86,8,FALSE)="","",VLOOKUP(A73,'RACI Deliverables'!$C$7:$K$86,8,FALSE))</f>
        <v>R</v>
      </c>
      <c r="K73" s="10" t="str">
        <f>IF(VLOOKUP(A73,'RACI Deliverables'!$C$7:$K$86,9,FALSE)="","",VLOOKUP(A73,'RACI Deliverables'!$C$7:$K$86,9,FALSE))</f>
        <v/>
      </c>
      <c r="L73" s="25">
        <f>VLOOKUP(A73,'RACI Deliverables'!$C$7:$O$86,11,FALSE)</f>
        <v>44607</v>
      </c>
      <c r="M73" s="25">
        <f>VLOOKUP(A73,'RACI Deliverables'!$C$7:$O$86,12,FALSE)</f>
        <v>44609</v>
      </c>
      <c r="N73">
        <f t="shared" si="0"/>
        <v>2</v>
      </c>
      <c r="O73" s="46">
        <f>SUMIF('Total Efforts'!$D$5:$D$353,'RACI Tasks'!B73,'Total Efforts'!$I$5:$I$353)</f>
        <v>0</v>
      </c>
      <c r="P73" s="7"/>
      <c r="Q73" s="18"/>
      <c r="R73" s="21">
        <v>44602</v>
      </c>
      <c r="S73" s="21">
        <v>44603</v>
      </c>
    </row>
    <row r="74" spans="1:19" ht="45">
      <c r="A74" t="s">
        <v>145</v>
      </c>
      <c r="B74">
        <v>27.1</v>
      </c>
      <c r="C74" s="2" t="str">
        <f>VLOOKUP(A74,'RACI Deliverables'!$C$7:$D$86,2,FALSE)</f>
        <v>USE CASE Diagram(s) for all involved persons, roles, actors, and systems showing their interactions</v>
      </c>
      <c r="D74" t="s">
        <v>318</v>
      </c>
      <c r="E74" t="s">
        <v>277</v>
      </c>
      <c r="F74" s="10" t="str">
        <f>IF(VLOOKUP(A74,'RACI Deliverables'!$C$7:$K$86,4,FALSE)="","",VLOOKUP(A74,'RACI Deliverables'!$C$7:$K$86,4,FALSE))</f>
        <v/>
      </c>
      <c r="G74" s="10" t="str">
        <f>IF(VLOOKUP(A74,'RACI Deliverables'!$C$7:$K$86,5,FALSE)="","",VLOOKUP(A74,'RACI Deliverables'!$C$7:$K$86,5,FALSE))</f>
        <v/>
      </c>
      <c r="H74" s="10" t="str">
        <f>IF(VLOOKUP(A74,'RACI Deliverables'!$C$7:$K$86,6,FALSE)="","",VLOOKUP(A74,'RACI Deliverables'!$C$7:$K$86,6,FALSE))</f>
        <v/>
      </c>
      <c r="I74" s="10" t="str">
        <f>IF(VLOOKUP(A74,'RACI Deliverables'!$C$7:$K$86,7,FALSE)="","",VLOOKUP(A74,'RACI Deliverables'!$C$7:$K$86,7,FALSE))</f>
        <v>A</v>
      </c>
      <c r="J74" s="10" t="str">
        <f>IF(VLOOKUP(A74,'RACI Deliverables'!$C$7:$K$86,8,FALSE)="","",VLOOKUP(A74,'RACI Deliverables'!$C$7:$K$86,8,FALSE))</f>
        <v/>
      </c>
      <c r="K74" s="10" t="str">
        <f>IF(VLOOKUP(A74,'RACI Deliverables'!$C$7:$K$86,9,FALSE)="","",VLOOKUP(A74,'RACI Deliverables'!$C$7:$K$86,9,FALSE))</f>
        <v>R</v>
      </c>
      <c r="L74" s="25">
        <f>VLOOKUP(A74,'RACI Deliverables'!$C$7:$O$86,11,FALSE)</f>
        <v>44596</v>
      </c>
      <c r="M74" s="25">
        <f>VLOOKUP(A74,'RACI Deliverables'!$C$7:$O$86,12,FALSE)</f>
        <v>44599</v>
      </c>
      <c r="N74">
        <f t="shared" si="0"/>
        <v>3</v>
      </c>
      <c r="O74" s="46">
        <f>SUMIF('Total Efforts'!$D$5:$D$353,'RACI Tasks'!B74,'Total Efforts'!$I$5:$I$353)</f>
        <v>1.5</v>
      </c>
      <c r="P74" s="7"/>
      <c r="Q74" s="18"/>
      <c r="R74" s="21">
        <v>44607</v>
      </c>
      <c r="S74" s="21">
        <v>44605</v>
      </c>
    </row>
    <row r="75" spans="1:19" ht="45">
      <c r="A75" t="s">
        <v>145</v>
      </c>
      <c r="B75">
        <v>27.2</v>
      </c>
      <c r="C75" s="2" t="str">
        <f>VLOOKUP(A75,'RACI Deliverables'!$C$7:$D$86,2,FALSE)</f>
        <v>USE CASE Diagram(s) for all involved persons, roles, actors, and systems showing their interactions</v>
      </c>
      <c r="D75" t="s">
        <v>319</v>
      </c>
      <c r="E75" t="s">
        <v>285</v>
      </c>
      <c r="F75" s="10" t="str">
        <f>IF(VLOOKUP(A75,'RACI Deliverables'!$C$7:$K$86,4,FALSE)="","",VLOOKUP(A75,'RACI Deliverables'!$C$7:$K$86,4,FALSE))</f>
        <v/>
      </c>
      <c r="G75" s="10" t="str">
        <f>IF(VLOOKUP(A75,'RACI Deliverables'!$C$7:$K$86,5,FALSE)="","",VLOOKUP(A75,'RACI Deliverables'!$C$7:$K$86,5,FALSE))</f>
        <v/>
      </c>
      <c r="H75" s="10" t="str">
        <f>IF(VLOOKUP(A75,'RACI Deliverables'!$C$7:$K$86,6,FALSE)="","",VLOOKUP(A75,'RACI Deliverables'!$C$7:$K$86,6,FALSE))</f>
        <v/>
      </c>
      <c r="I75" s="10" t="str">
        <f>IF(VLOOKUP(A75,'RACI Deliverables'!$C$7:$K$86,7,FALSE)="","",VLOOKUP(A75,'RACI Deliverables'!$C$7:$K$86,7,FALSE))</f>
        <v>A</v>
      </c>
      <c r="J75" s="10" t="str">
        <f>IF(VLOOKUP(A75,'RACI Deliverables'!$C$7:$K$86,8,FALSE)="","",VLOOKUP(A75,'RACI Deliverables'!$C$7:$K$86,8,FALSE))</f>
        <v/>
      </c>
      <c r="K75" s="10" t="str">
        <f>IF(VLOOKUP(A75,'RACI Deliverables'!$C$7:$K$86,9,FALSE)="","",VLOOKUP(A75,'RACI Deliverables'!$C$7:$K$86,9,FALSE))</f>
        <v>R</v>
      </c>
      <c r="L75" s="25">
        <f>VLOOKUP(A75,'RACI Deliverables'!$C$7:$O$86,11,FALSE)</f>
        <v>44596</v>
      </c>
      <c r="M75" s="25">
        <f>VLOOKUP(A75,'RACI Deliverables'!$C$7:$O$86,12,FALSE)</f>
        <v>44599</v>
      </c>
      <c r="N75">
        <f t="shared" si="0"/>
        <v>3</v>
      </c>
      <c r="O75" s="46">
        <f>SUMIF('Total Efforts'!$D$5:$D$353,'RACI Tasks'!B75,'Total Efforts'!$I$5:$I$353)</f>
        <v>1.8333333333333321</v>
      </c>
      <c r="P75" s="7"/>
      <c r="Q75" s="18"/>
      <c r="R75" s="21">
        <v>44607</v>
      </c>
      <c r="S75" s="21">
        <v>44605</v>
      </c>
    </row>
    <row r="76" spans="1:19" ht="45">
      <c r="A76" t="s">
        <v>145</v>
      </c>
      <c r="B76">
        <v>27.3</v>
      </c>
      <c r="C76" s="2" t="str">
        <f>VLOOKUP(A76,'RACI Deliverables'!$C$7:$D$86,2,FALSE)</f>
        <v>USE CASE Diagram(s) for all involved persons, roles, actors, and systems showing their interactions</v>
      </c>
      <c r="D76" t="s">
        <v>302</v>
      </c>
      <c r="E76" t="s">
        <v>307</v>
      </c>
      <c r="F76" s="10" t="str">
        <f>IF(VLOOKUP(A76,'RACI Deliverables'!$C$7:$K$86,4,FALSE)="","",VLOOKUP(A76,'RACI Deliverables'!$C$7:$K$86,4,FALSE))</f>
        <v/>
      </c>
      <c r="G76" s="10" t="str">
        <f>IF(VLOOKUP(A76,'RACI Deliverables'!$C$7:$K$86,5,FALSE)="","",VLOOKUP(A76,'RACI Deliverables'!$C$7:$K$86,5,FALSE))</f>
        <v/>
      </c>
      <c r="H76" s="10" t="str">
        <f>IF(VLOOKUP(A76,'RACI Deliverables'!$C$7:$K$86,6,FALSE)="","",VLOOKUP(A76,'RACI Deliverables'!$C$7:$K$86,6,FALSE))</f>
        <v/>
      </c>
      <c r="I76" s="10" t="str">
        <f>IF(VLOOKUP(A76,'RACI Deliverables'!$C$7:$K$86,7,FALSE)="","",VLOOKUP(A76,'RACI Deliverables'!$C$7:$K$86,7,FALSE))</f>
        <v>A</v>
      </c>
      <c r="J76" s="10" t="str">
        <f>IF(VLOOKUP(A76,'RACI Deliverables'!$C$7:$K$86,8,FALSE)="","",VLOOKUP(A76,'RACI Deliverables'!$C$7:$K$86,8,FALSE))</f>
        <v/>
      </c>
      <c r="K76" s="10" t="str">
        <f>IF(VLOOKUP(A76,'RACI Deliverables'!$C$7:$K$86,9,FALSE)="","",VLOOKUP(A76,'RACI Deliverables'!$C$7:$K$86,9,FALSE))</f>
        <v>R</v>
      </c>
      <c r="L76" s="25">
        <f>VLOOKUP(A76,'RACI Deliverables'!$C$7:$O$86,11,FALSE)</f>
        <v>44596</v>
      </c>
      <c r="M76" s="25">
        <f>VLOOKUP(A76,'RACI Deliverables'!$C$7:$O$86,12,FALSE)</f>
        <v>44599</v>
      </c>
      <c r="N76">
        <f t="shared" si="0"/>
        <v>3</v>
      </c>
      <c r="O76" s="46">
        <f>SUMIF('Total Efforts'!$D$5:$D$353,'RACI Tasks'!B76,'Total Efforts'!$I$5:$I$353)</f>
        <v>1.2500000000000009</v>
      </c>
      <c r="P76" s="7"/>
      <c r="Q76" s="18"/>
      <c r="R76" s="21">
        <v>44607</v>
      </c>
      <c r="S76" s="21">
        <v>44605</v>
      </c>
    </row>
    <row r="77" spans="1:19">
      <c r="A77" t="s">
        <v>148</v>
      </c>
      <c r="B77">
        <v>28.1</v>
      </c>
      <c r="C77" s="2" t="str">
        <f>VLOOKUP(A77,'RACI Deliverables'!$C$7:$D$86,2,FALSE)</f>
        <v>Gap Analysis Document</v>
      </c>
      <c r="D77" t="s">
        <v>320</v>
      </c>
      <c r="E77" t="s">
        <v>277</v>
      </c>
      <c r="F77" s="10" t="str">
        <f>IF(VLOOKUP(A77,'RACI Deliverables'!$C$7:$K$86,4,FALSE)="","",VLOOKUP(A77,'RACI Deliverables'!$C$7:$K$86,4,FALSE))</f>
        <v/>
      </c>
      <c r="G77" s="10" t="str">
        <f>IF(VLOOKUP(A77,'RACI Deliverables'!$C$7:$K$86,5,FALSE)="","",VLOOKUP(A77,'RACI Deliverables'!$C$7:$K$86,5,FALSE))</f>
        <v/>
      </c>
      <c r="H77" s="10" t="str">
        <f>IF(VLOOKUP(A77,'RACI Deliverables'!$C$7:$K$86,6,FALSE)="","",VLOOKUP(A77,'RACI Deliverables'!$C$7:$K$86,6,FALSE))</f>
        <v>A</v>
      </c>
      <c r="I77" s="10" t="str">
        <f>IF(VLOOKUP(A77,'RACI Deliverables'!$C$7:$K$86,7,FALSE)="","",VLOOKUP(A77,'RACI Deliverables'!$C$7:$K$86,7,FALSE))</f>
        <v/>
      </c>
      <c r="J77" s="10" t="str">
        <f>IF(VLOOKUP(A77,'RACI Deliverables'!$C$7:$K$86,8,FALSE)="","",VLOOKUP(A77,'RACI Deliverables'!$C$7:$K$86,8,FALSE))</f>
        <v>R</v>
      </c>
      <c r="K77" s="10" t="str">
        <f>IF(VLOOKUP(A77,'RACI Deliverables'!$C$7:$K$86,9,FALSE)="","",VLOOKUP(A77,'RACI Deliverables'!$C$7:$K$86,9,FALSE))</f>
        <v/>
      </c>
      <c r="L77" s="25">
        <f>VLOOKUP(A77,'RACI Deliverables'!$C$7:$O$86,11,FALSE)</f>
        <v>44600</v>
      </c>
      <c r="M77" s="25">
        <f>VLOOKUP(A77,'RACI Deliverables'!$C$7:$O$86,12,FALSE)</f>
        <v>44602</v>
      </c>
      <c r="N77">
        <f t="shared" si="0"/>
        <v>2</v>
      </c>
      <c r="O77" s="46">
        <f>SUMIF('Total Efforts'!$D$5:$D$353,'RACI Tasks'!B77,'Total Efforts'!$I$5:$I$353)</f>
        <v>0.99999999999999911</v>
      </c>
      <c r="P77" s="7"/>
      <c r="Q77" s="18"/>
      <c r="R77" s="21">
        <v>44609</v>
      </c>
      <c r="S77" s="21">
        <v>44609</v>
      </c>
    </row>
    <row r="78" spans="1:19">
      <c r="A78" t="s">
        <v>148</v>
      </c>
      <c r="B78">
        <v>28.2</v>
      </c>
      <c r="C78" s="2" t="str">
        <f>VLOOKUP(A78,'RACI Deliverables'!$C$7:$D$86,2,FALSE)</f>
        <v>Gap Analysis Document</v>
      </c>
      <c r="D78" t="s">
        <v>313</v>
      </c>
      <c r="E78" t="s">
        <v>285</v>
      </c>
      <c r="F78" s="10" t="str">
        <f>IF(VLOOKUP(A78,'RACI Deliverables'!$C$7:$K$86,4,FALSE)="","",VLOOKUP(A78,'RACI Deliverables'!$C$7:$K$86,4,FALSE))</f>
        <v/>
      </c>
      <c r="G78" s="10" t="str">
        <f>IF(VLOOKUP(A78,'RACI Deliverables'!$C$7:$K$86,5,FALSE)="","",VLOOKUP(A78,'RACI Deliverables'!$C$7:$K$86,5,FALSE))</f>
        <v/>
      </c>
      <c r="H78" s="10" t="str">
        <f>IF(VLOOKUP(A78,'RACI Deliverables'!$C$7:$K$86,6,FALSE)="","",VLOOKUP(A78,'RACI Deliverables'!$C$7:$K$86,6,FALSE))</f>
        <v>A</v>
      </c>
      <c r="I78" s="10" t="str">
        <f>IF(VLOOKUP(A78,'RACI Deliverables'!$C$7:$K$86,7,FALSE)="","",VLOOKUP(A78,'RACI Deliverables'!$C$7:$K$86,7,FALSE))</f>
        <v/>
      </c>
      <c r="J78" s="10" t="str">
        <f>IF(VLOOKUP(A78,'RACI Deliverables'!$C$7:$K$86,8,FALSE)="","",VLOOKUP(A78,'RACI Deliverables'!$C$7:$K$86,8,FALSE))</f>
        <v>R</v>
      </c>
      <c r="K78" s="10" t="str">
        <f>IF(VLOOKUP(A78,'RACI Deliverables'!$C$7:$K$86,9,FALSE)="","",VLOOKUP(A78,'RACI Deliverables'!$C$7:$K$86,9,FALSE))</f>
        <v/>
      </c>
      <c r="L78" s="25">
        <f>VLOOKUP(A78,'RACI Deliverables'!$C$7:$O$86,11,FALSE)</f>
        <v>44600</v>
      </c>
      <c r="M78" s="25">
        <f>VLOOKUP(A78,'RACI Deliverables'!$C$7:$O$86,12,FALSE)</f>
        <v>44602</v>
      </c>
      <c r="N78">
        <f t="shared" si="0"/>
        <v>2</v>
      </c>
      <c r="O78" s="46">
        <f>SUMIF('Total Efforts'!$D$5:$D$353,'RACI Tasks'!B78,'Total Efforts'!$I$5:$I$353)</f>
        <v>0.50000000000000089</v>
      </c>
      <c r="P78" s="7"/>
      <c r="Q78" s="18"/>
      <c r="R78" s="21">
        <v>44609</v>
      </c>
      <c r="S78" s="21">
        <v>44609</v>
      </c>
    </row>
    <row r="79" spans="1:19">
      <c r="A79" t="s">
        <v>148</v>
      </c>
      <c r="B79">
        <v>28.3</v>
      </c>
      <c r="C79" s="2" t="str">
        <f>VLOOKUP(A79,'RACI Deliverables'!$C$7:$D$86,2,FALSE)</f>
        <v>Gap Analysis Document</v>
      </c>
      <c r="D79" t="s">
        <v>302</v>
      </c>
      <c r="E79" t="s">
        <v>307</v>
      </c>
      <c r="F79" s="10" t="str">
        <f>IF(VLOOKUP(A79,'RACI Deliverables'!$C$7:$K$86,4,FALSE)="","",VLOOKUP(A79,'RACI Deliverables'!$C$7:$K$86,4,FALSE))</f>
        <v/>
      </c>
      <c r="G79" s="10" t="str">
        <f>IF(VLOOKUP(A79,'RACI Deliverables'!$C$7:$K$86,5,FALSE)="","",VLOOKUP(A79,'RACI Deliverables'!$C$7:$K$86,5,FALSE))</f>
        <v/>
      </c>
      <c r="H79" s="10" t="str">
        <f>IF(VLOOKUP(A79,'RACI Deliverables'!$C$7:$K$86,6,FALSE)="","",VLOOKUP(A79,'RACI Deliverables'!$C$7:$K$86,6,FALSE))</f>
        <v>A</v>
      </c>
      <c r="I79" s="10" t="str">
        <f>IF(VLOOKUP(A79,'RACI Deliverables'!$C$7:$K$86,7,FALSE)="","",VLOOKUP(A79,'RACI Deliverables'!$C$7:$K$86,7,FALSE))</f>
        <v/>
      </c>
      <c r="J79" s="10" t="str">
        <f>IF(VLOOKUP(A79,'RACI Deliverables'!$C$7:$K$86,8,FALSE)="","",VLOOKUP(A79,'RACI Deliverables'!$C$7:$K$86,8,FALSE))</f>
        <v>R</v>
      </c>
      <c r="K79" s="10" t="str">
        <f>IF(VLOOKUP(A79,'RACI Deliverables'!$C$7:$K$86,9,FALSE)="","",VLOOKUP(A79,'RACI Deliverables'!$C$7:$K$86,9,FALSE))</f>
        <v/>
      </c>
      <c r="L79" s="25">
        <f>VLOOKUP(A79,'RACI Deliverables'!$C$7:$O$86,11,FALSE)</f>
        <v>44600</v>
      </c>
      <c r="M79" s="25">
        <f>VLOOKUP(A79,'RACI Deliverables'!$C$7:$O$86,12,FALSE)</f>
        <v>44602</v>
      </c>
      <c r="N79">
        <f t="shared" si="0"/>
        <v>2</v>
      </c>
      <c r="O79" s="46">
        <f>SUMIF('Total Efforts'!$D$5:$D$353,'RACI Tasks'!B79,'Total Efforts'!$I$5:$I$353)</f>
        <v>2.149999999999999</v>
      </c>
      <c r="P79" s="7"/>
      <c r="Q79" s="18"/>
      <c r="R79" s="21">
        <v>44609</v>
      </c>
      <c r="S79" s="21">
        <v>44609</v>
      </c>
    </row>
    <row r="80" spans="1:19" ht="30">
      <c r="A80" t="s">
        <v>150</v>
      </c>
      <c r="B80">
        <v>29.1</v>
      </c>
      <c r="C80" s="2" t="str">
        <f>VLOOKUP(A80,'RACI Deliverables'!$C$7:$D$86,2,FALSE)</f>
        <v>Guidance on Using the Dashboard - Video or Text+Graphics</v>
      </c>
      <c r="D80" t="s">
        <v>321</v>
      </c>
      <c r="E80" t="s">
        <v>277</v>
      </c>
      <c r="F80" s="10" t="str">
        <f>IF(VLOOKUP(A80,'RACI Deliverables'!$C$7:$K$86,4,FALSE)="","",VLOOKUP(A80,'RACI Deliverables'!$C$7:$K$86,4,FALSE))</f>
        <v/>
      </c>
      <c r="G80" s="10" t="str">
        <f>IF(VLOOKUP(A80,'RACI Deliverables'!$C$7:$K$86,5,FALSE)="","",VLOOKUP(A80,'RACI Deliverables'!$C$7:$K$86,5,FALSE))</f>
        <v>R</v>
      </c>
      <c r="H80" s="10" t="str">
        <f>IF(VLOOKUP(A80,'RACI Deliverables'!$C$7:$K$86,6,FALSE)="","",VLOOKUP(A80,'RACI Deliverables'!$C$7:$K$86,6,FALSE))</f>
        <v/>
      </c>
      <c r="I80" s="10" t="str">
        <f>IF(VLOOKUP(A80,'RACI Deliverables'!$C$7:$K$86,7,FALSE)="","",VLOOKUP(A80,'RACI Deliverables'!$C$7:$K$86,7,FALSE))</f>
        <v/>
      </c>
      <c r="J80" s="10" t="str">
        <f>IF(VLOOKUP(A80,'RACI Deliverables'!$C$7:$K$86,8,FALSE)="","",VLOOKUP(A80,'RACI Deliverables'!$C$7:$K$86,8,FALSE))</f>
        <v>A</v>
      </c>
      <c r="K80" s="10" t="str">
        <f>IF(VLOOKUP(A80,'RACI Deliverables'!$C$7:$K$86,9,FALSE)="","",VLOOKUP(A80,'RACI Deliverables'!$C$7:$K$86,9,FALSE))</f>
        <v/>
      </c>
      <c r="L80" s="25">
        <f>VLOOKUP(A80,'RACI Deliverables'!$C$7:$O$86,11,FALSE)</f>
        <v>44600</v>
      </c>
      <c r="M80" s="25">
        <f>VLOOKUP(A80,'RACI Deliverables'!$C$7:$O$86,12,FALSE)</f>
        <v>44603</v>
      </c>
      <c r="N80">
        <f t="shared" si="0"/>
        <v>3</v>
      </c>
      <c r="O80" s="46">
        <f>SUMIF('Total Efforts'!$D$5:$D$353,'RACI Tasks'!B80,'Total Efforts'!$I$5:$I$353)</f>
        <v>0.33333333333333481</v>
      </c>
      <c r="P80" s="7"/>
      <c r="Q80" s="18"/>
      <c r="R80" s="21">
        <v>44603</v>
      </c>
      <c r="S80" s="21">
        <v>44603</v>
      </c>
    </row>
    <row r="81" spans="1:19" ht="30">
      <c r="A81" t="s">
        <v>150</v>
      </c>
      <c r="B81">
        <v>29.2</v>
      </c>
      <c r="C81" s="2" t="str">
        <f>VLOOKUP(A81,'RACI Deliverables'!$C$7:$D$86,2,FALSE)</f>
        <v>Guidance on Using the Dashboard - Video or Text+Graphics</v>
      </c>
      <c r="D81" t="s">
        <v>322</v>
      </c>
      <c r="E81" t="s">
        <v>285</v>
      </c>
      <c r="F81" s="10" t="str">
        <f>IF(VLOOKUP(A81,'RACI Deliverables'!$C$7:$K$86,4,FALSE)="","",VLOOKUP(A81,'RACI Deliverables'!$C$7:$K$86,4,FALSE))</f>
        <v/>
      </c>
      <c r="G81" s="10" t="str">
        <f>IF(VLOOKUP(A81,'RACI Deliverables'!$C$7:$K$86,5,FALSE)="","",VLOOKUP(A81,'RACI Deliverables'!$C$7:$K$86,5,FALSE))</f>
        <v>R</v>
      </c>
      <c r="H81" s="10" t="str">
        <f>IF(VLOOKUP(A81,'RACI Deliverables'!$C$7:$K$86,6,FALSE)="","",VLOOKUP(A81,'RACI Deliverables'!$C$7:$K$86,6,FALSE))</f>
        <v/>
      </c>
      <c r="I81" s="10" t="str">
        <f>IF(VLOOKUP(A81,'RACI Deliverables'!$C$7:$K$86,7,FALSE)="","",VLOOKUP(A81,'RACI Deliverables'!$C$7:$K$86,7,FALSE))</f>
        <v/>
      </c>
      <c r="J81" s="10" t="str">
        <f>IF(VLOOKUP(A81,'RACI Deliverables'!$C$7:$K$86,8,FALSE)="","",VLOOKUP(A81,'RACI Deliverables'!$C$7:$K$86,8,FALSE))</f>
        <v>A</v>
      </c>
      <c r="K81" s="10" t="str">
        <f>IF(VLOOKUP(A81,'RACI Deliverables'!$C$7:$K$86,9,FALSE)="","",VLOOKUP(A81,'RACI Deliverables'!$C$7:$K$86,9,FALSE))</f>
        <v/>
      </c>
      <c r="L81" s="25">
        <f>VLOOKUP(A81,'RACI Deliverables'!$C$7:$O$86,11,FALSE)</f>
        <v>44600</v>
      </c>
      <c r="M81" s="25">
        <f>VLOOKUP(A81,'RACI Deliverables'!$C$7:$O$86,12,FALSE)</f>
        <v>44603</v>
      </c>
      <c r="N81">
        <f t="shared" si="0"/>
        <v>3</v>
      </c>
      <c r="O81" s="46">
        <f>SUMIF('Total Efforts'!$D$5:$D$353,'RACI Tasks'!B81,'Total Efforts'!$I$5:$I$353)</f>
        <v>0.83333333333333304</v>
      </c>
      <c r="P81" s="7"/>
      <c r="Q81" s="18"/>
      <c r="R81" s="21">
        <v>44603</v>
      </c>
      <c r="S81" s="21">
        <v>44603</v>
      </c>
    </row>
    <row r="82" spans="1:19" ht="30">
      <c r="A82" t="s">
        <v>150</v>
      </c>
      <c r="B82">
        <v>29.3</v>
      </c>
      <c r="C82" s="2" t="str">
        <f>VLOOKUP(A82,'RACI Deliverables'!$C$7:$D$86,2,FALSE)</f>
        <v>Guidance on Using the Dashboard - Video or Text+Graphics</v>
      </c>
      <c r="D82" t="s">
        <v>302</v>
      </c>
      <c r="E82" t="s">
        <v>307</v>
      </c>
      <c r="F82" s="10" t="str">
        <f>IF(VLOOKUP(A82,'RACI Deliverables'!$C$7:$K$86,4,FALSE)="","",VLOOKUP(A82,'RACI Deliverables'!$C$7:$K$86,4,FALSE))</f>
        <v/>
      </c>
      <c r="G82" s="10" t="str">
        <f>IF(VLOOKUP(A82,'RACI Deliverables'!$C$7:$K$86,5,FALSE)="","",VLOOKUP(A82,'RACI Deliverables'!$C$7:$K$86,5,FALSE))</f>
        <v>R</v>
      </c>
      <c r="H82" s="10" t="str">
        <f>IF(VLOOKUP(A82,'RACI Deliverables'!$C$7:$K$86,6,FALSE)="","",VLOOKUP(A82,'RACI Deliverables'!$C$7:$K$86,6,FALSE))</f>
        <v/>
      </c>
      <c r="I82" s="10" t="str">
        <f>IF(VLOOKUP(A82,'RACI Deliverables'!$C$7:$K$86,7,FALSE)="","",VLOOKUP(A82,'RACI Deliverables'!$C$7:$K$86,7,FALSE))</f>
        <v/>
      </c>
      <c r="J82" s="10" t="str">
        <f>IF(VLOOKUP(A82,'RACI Deliverables'!$C$7:$K$86,8,FALSE)="","",VLOOKUP(A82,'RACI Deliverables'!$C$7:$K$86,8,FALSE))</f>
        <v>A</v>
      </c>
      <c r="K82" s="10" t="str">
        <f>IF(VLOOKUP(A82,'RACI Deliverables'!$C$7:$K$86,9,FALSE)="","",VLOOKUP(A82,'RACI Deliverables'!$C$7:$K$86,9,FALSE))</f>
        <v/>
      </c>
      <c r="L82" s="25">
        <f>VLOOKUP(A82,'RACI Deliverables'!$C$7:$O$86,11,FALSE)</f>
        <v>44600</v>
      </c>
      <c r="M82" s="25">
        <f>VLOOKUP(A82,'RACI Deliverables'!$C$7:$O$86,12,FALSE)</f>
        <v>44603</v>
      </c>
      <c r="N82">
        <f t="shared" si="0"/>
        <v>3</v>
      </c>
      <c r="O82" s="46">
        <f>SUMIF('Total Efforts'!$D$5:$D$353,'RACI Tasks'!B82,'Total Efforts'!$I$5:$I$353)</f>
        <v>1.8333333333333335</v>
      </c>
      <c r="P82" s="7"/>
      <c r="Q82" s="18"/>
      <c r="R82" s="21">
        <v>44603</v>
      </c>
      <c r="S82" s="21">
        <v>44603</v>
      </c>
    </row>
    <row r="83" spans="1:19" ht="30">
      <c r="A83" t="s">
        <v>152</v>
      </c>
      <c r="B83">
        <v>30.1</v>
      </c>
      <c r="C83" s="2" t="str">
        <f>VLOOKUP(A83,'RACI Deliverables'!$C$7:$D$86,2,FALSE)</f>
        <v>TrackR Data Gen metric Data Sources List and DB Schema</v>
      </c>
      <c r="D83" t="s">
        <v>323</v>
      </c>
      <c r="E83" t="s">
        <v>277</v>
      </c>
      <c r="F83" s="10" t="str">
        <f>IF(VLOOKUP(A83,'RACI Deliverables'!$C$7:$K$86,4,FALSE)="","",VLOOKUP(A83,'RACI Deliverables'!$C$7:$K$86,4,FALSE))</f>
        <v>R</v>
      </c>
      <c r="G83" s="10" t="str">
        <f>IF(VLOOKUP(A83,'RACI Deliverables'!$C$7:$K$86,5,FALSE)="","",VLOOKUP(A83,'RACI Deliverables'!$C$7:$K$86,5,FALSE))</f>
        <v/>
      </c>
      <c r="H83" s="10" t="str">
        <f>IF(VLOOKUP(A83,'RACI Deliverables'!$C$7:$K$86,6,FALSE)="","",VLOOKUP(A83,'RACI Deliverables'!$C$7:$K$86,6,FALSE))</f>
        <v/>
      </c>
      <c r="I83" s="10" t="str">
        <f>IF(VLOOKUP(A83,'RACI Deliverables'!$C$7:$K$86,7,FALSE)="","",VLOOKUP(A83,'RACI Deliverables'!$C$7:$K$86,7,FALSE))</f>
        <v/>
      </c>
      <c r="J83" s="10" t="str">
        <f>IF(VLOOKUP(A83,'RACI Deliverables'!$C$7:$K$86,8,FALSE)="","",VLOOKUP(A83,'RACI Deliverables'!$C$7:$K$86,8,FALSE))</f>
        <v/>
      </c>
      <c r="K83" s="10" t="str">
        <f>IF(VLOOKUP(A83,'RACI Deliverables'!$C$7:$K$86,9,FALSE)="","",VLOOKUP(A83,'RACI Deliverables'!$C$7:$K$86,9,FALSE))</f>
        <v/>
      </c>
      <c r="L83" s="25">
        <f>VLOOKUP(A83,'RACI Deliverables'!$C$7:$O$86,11,FALSE)</f>
        <v>44597</v>
      </c>
      <c r="M83" s="25">
        <f>VLOOKUP(A83,'RACI Deliverables'!$C$7:$O$86,12,FALSE)</f>
        <v>44602</v>
      </c>
      <c r="N83">
        <f t="shared" si="0"/>
        <v>5</v>
      </c>
      <c r="O83" s="46">
        <f>SUMIF('Total Efforts'!$D$5:$D$353,'RACI Tasks'!B83,'Total Efforts'!$I$5:$I$353)</f>
        <v>0.24999999999999911</v>
      </c>
      <c r="P83" s="7"/>
      <c r="Q83" s="18"/>
      <c r="R83" s="48">
        <v>44603</v>
      </c>
      <c r="S83" s="48">
        <v>44603</v>
      </c>
    </row>
    <row r="84" spans="1:19" ht="30">
      <c r="A84" t="s">
        <v>152</v>
      </c>
      <c r="B84">
        <v>30.2</v>
      </c>
      <c r="C84" s="2" t="str">
        <f>VLOOKUP(A84,'RACI Deliverables'!$C$7:$D$86,2,FALSE)</f>
        <v>TrackR Data Gen metric Data Sources List and DB Schema</v>
      </c>
      <c r="D84" t="s">
        <v>324</v>
      </c>
      <c r="E84" t="s">
        <v>285</v>
      </c>
      <c r="F84" s="10" t="str">
        <f>IF(VLOOKUP(A84,'RACI Deliverables'!$C$7:$K$86,4,FALSE)="","",VLOOKUP(A84,'RACI Deliverables'!$C$7:$K$86,4,FALSE))</f>
        <v>R</v>
      </c>
      <c r="G84" s="10" t="str">
        <f>IF(VLOOKUP(A84,'RACI Deliverables'!$C$7:$K$86,5,FALSE)="","",VLOOKUP(A84,'RACI Deliverables'!$C$7:$K$86,5,FALSE))</f>
        <v/>
      </c>
      <c r="H84" s="10" t="str">
        <f>IF(VLOOKUP(A84,'RACI Deliverables'!$C$7:$K$86,6,FALSE)="","",VLOOKUP(A84,'RACI Deliverables'!$C$7:$K$86,6,FALSE))</f>
        <v/>
      </c>
      <c r="I84" s="10" t="str">
        <f>IF(VLOOKUP(A84,'RACI Deliverables'!$C$7:$K$86,7,FALSE)="","",VLOOKUP(A84,'RACI Deliverables'!$C$7:$K$86,7,FALSE))</f>
        <v/>
      </c>
      <c r="J84" s="10" t="str">
        <f>IF(VLOOKUP(A84,'RACI Deliverables'!$C$7:$K$86,8,FALSE)="","",VLOOKUP(A84,'RACI Deliverables'!$C$7:$K$86,8,FALSE))</f>
        <v/>
      </c>
      <c r="K84" s="10" t="str">
        <f>IF(VLOOKUP(A84,'RACI Deliverables'!$C$7:$K$86,9,FALSE)="","",VLOOKUP(A84,'RACI Deliverables'!$C$7:$K$86,9,FALSE))</f>
        <v/>
      </c>
      <c r="L84" s="25">
        <f>VLOOKUP(A84,'RACI Deliverables'!$C$7:$O$86,11,FALSE)</f>
        <v>44597</v>
      </c>
      <c r="M84" s="25">
        <f>VLOOKUP(A84,'RACI Deliverables'!$C$7:$O$86,12,FALSE)</f>
        <v>44602</v>
      </c>
      <c r="N84">
        <f t="shared" si="0"/>
        <v>5</v>
      </c>
      <c r="O84" s="46">
        <f>SUMIF('Total Efforts'!$D$5:$D$353,'RACI Tasks'!B84,'Total Efforts'!$I$5:$I$353)</f>
        <v>0.24999999999999911</v>
      </c>
      <c r="P84" s="7"/>
      <c r="Q84" s="18"/>
      <c r="R84" s="48">
        <v>44603</v>
      </c>
      <c r="S84" s="48">
        <v>44603</v>
      </c>
    </row>
    <row r="85" spans="1:19" ht="30">
      <c r="A85" t="s">
        <v>152</v>
      </c>
      <c r="B85">
        <v>30.3</v>
      </c>
      <c r="C85" s="2" t="str">
        <f>VLOOKUP(A85,'RACI Deliverables'!$C$7:$D$86,2,FALSE)</f>
        <v>TrackR Data Gen metric Data Sources List and DB Schema</v>
      </c>
      <c r="D85" t="s">
        <v>283</v>
      </c>
      <c r="E85" t="s">
        <v>307</v>
      </c>
      <c r="F85" s="10" t="str">
        <f>IF(VLOOKUP(A85,'RACI Deliverables'!$C$7:$K$86,4,FALSE)="","",VLOOKUP(A85,'RACI Deliverables'!$C$7:$K$86,4,FALSE))</f>
        <v>R</v>
      </c>
      <c r="G85" s="10" t="str">
        <f>IF(VLOOKUP(A85,'RACI Deliverables'!$C$7:$K$86,5,FALSE)="","",VLOOKUP(A85,'RACI Deliverables'!$C$7:$K$86,5,FALSE))</f>
        <v/>
      </c>
      <c r="H85" s="10" t="str">
        <f>IF(VLOOKUP(A85,'RACI Deliverables'!$C$7:$K$86,6,FALSE)="","",VLOOKUP(A85,'RACI Deliverables'!$C$7:$K$86,6,FALSE))</f>
        <v/>
      </c>
      <c r="I85" s="10" t="str">
        <f>IF(VLOOKUP(A85,'RACI Deliverables'!$C$7:$K$86,7,FALSE)="","",VLOOKUP(A85,'RACI Deliverables'!$C$7:$K$86,7,FALSE))</f>
        <v/>
      </c>
      <c r="J85" s="10" t="str">
        <f>IF(VLOOKUP(A85,'RACI Deliverables'!$C$7:$K$86,8,FALSE)="","",VLOOKUP(A85,'RACI Deliverables'!$C$7:$K$86,8,FALSE))</f>
        <v/>
      </c>
      <c r="K85" s="10" t="str">
        <f>IF(VLOOKUP(A85,'RACI Deliverables'!$C$7:$K$86,9,FALSE)="","",VLOOKUP(A85,'RACI Deliverables'!$C$7:$K$86,9,FALSE))</f>
        <v/>
      </c>
      <c r="L85" s="25">
        <f>VLOOKUP(A85,'RACI Deliverables'!$C$7:$O$86,11,FALSE)</f>
        <v>44597</v>
      </c>
      <c r="M85" s="25">
        <f>VLOOKUP(A85,'RACI Deliverables'!$C$7:$O$86,12,FALSE)</f>
        <v>44602</v>
      </c>
      <c r="N85">
        <f t="shared" si="0"/>
        <v>5</v>
      </c>
      <c r="O85" s="46">
        <f>SUMIF('Total Efforts'!$D$5:$D$353,'RACI Tasks'!B85,'Total Efforts'!$I$5:$I$353)</f>
        <v>0.24999999999999911</v>
      </c>
      <c r="P85" s="7"/>
      <c r="Q85" s="18"/>
      <c r="R85" s="48">
        <v>44603</v>
      </c>
      <c r="S85" s="48">
        <v>44603</v>
      </c>
    </row>
    <row r="86" spans="1:19" ht="30">
      <c r="A86" t="s">
        <v>154</v>
      </c>
      <c r="B86">
        <v>31.1</v>
      </c>
      <c r="C86" s="2" t="str">
        <f>VLOOKUP(A86,'RACI Deliverables'!$C$7:$D$86,2,FALSE)</f>
        <v>TrackR Data Gen metric Data Sources Data Overview / Profile</v>
      </c>
      <c r="D86" t="s">
        <v>323</v>
      </c>
      <c r="E86" t="s">
        <v>277</v>
      </c>
      <c r="F86" s="10" t="str">
        <f>IF(VLOOKUP(A86,'RACI Deliverables'!$C$7:$K$86,4,FALSE)="","",VLOOKUP(A86,'RACI Deliverables'!$C$7:$K$86,4,FALSE))</f>
        <v/>
      </c>
      <c r="G86" s="10" t="str">
        <f>IF(VLOOKUP(A86,'RACI Deliverables'!$C$7:$K$86,5,FALSE)="","",VLOOKUP(A86,'RACI Deliverables'!$C$7:$K$86,5,FALSE))</f>
        <v>R</v>
      </c>
      <c r="H86" s="10" t="str">
        <f>IF(VLOOKUP(A86,'RACI Deliverables'!$C$7:$K$86,6,FALSE)="","",VLOOKUP(A86,'RACI Deliverables'!$C$7:$K$86,6,FALSE))</f>
        <v/>
      </c>
      <c r="I86" s="10" t="str">
        <f>IF(VLOOKUP(A86,'RACI Deliverables'!$C$7:$K$86,7,FALSE)="","",VLOOKUP(A86,'RACI Deliverables'!$C$7:$K$86,7,FALSE))</f>
        <v>A</v>
      </c>
      <c r="J86" s="10" t="str">
        <f>IF(VLOOKUP(A86,'RACI Deliverables'!$C$7:$K$86,8,FALSE)="","",VLOOKUP(A86,'RACI Deliverables'!$C$7:$K$86,8,FALSE))</f>
        <v/>
      </c>
      <c r="K86" s="10" t="str">
        <f>IF(VLOOKUP(A86,'RACI Deliverables'!$C$7:$K$86,9,FALSE)="","",VLOOKUP(A86,'RACI Deliverables'!$C$7:$K$86,9,FALSE))</f>
        <v/>
      </c>
      <c r="L86" s="25">
        <f>VLOOKUP(A86,'RACI Deliverables'!$C$7:$O$86,11,FALSE)</f>
        <v>44597</v>
      </c>
      <c r="M86" s="25">
        <f>VLOOKUP(A86,'RACI Deliverables'!$C$7:$O$86,12,FALSE)</f>
        <v>44602</v>
      </c>
      <c r="N86">
        <f t="shared" si="0"/>
        <v>5</v>
      </c>
      <c r="O86" s="46">
        <f>SUMIF('Total Efforts'!$D$5:$D$353,'RACI Tasks'!B86,'Total Efforts'!$I$5:$I$353)</f>
        <v>0.24999999999999911</v>
      </c>
      <c r="P86" s="7"/>
      <c r="Q86" s="18"/>
      <c r="R86" s="21">
        <v>44610</v>
      </c>
      <c r="S86" s="21">
        <v>44610</v>
      </c>
    </row>
    <row r="87" spans="1:19" ht="30">
      <c r="A87" t="s">
        <v>154</v>
      </c>
      <c r="B87">
        <v>31.2</v>
      </c>
      <c r="C87" s="2" t="str">
        <f>VLOOKUP(A87,'RACI Deliverables'!$C$7:$D$86,2,FALSE)</f>
        <v>TrackR Data Gen metric Data Sources Data Overview / Profile</v>
      </c>
      <c r="D87" t="s">
        <v>283</v>
      </c>
      <c r="E87" t="s">
        <v>307</v>
      </c>
      <c r="F87" s="10" t="str">
        <f>IF(VLOOKUP(A87,'RACI Deliverables'!$C$7:$K$86,4,FALSE)="","",VLOOKUP(A87,'RACI Deliverables'!$C$7:$K$86,4,FALSE))</f>
        <v/>
      </c>
      <c r="G87" s="10" t="str">
        <f>IF(VLOOKUP(A87,'RACI Deliverables'!$C$7:$K$86,5,FALSE)="","",VLOOKUP(A87,'RACI Deliverables'!$C$7:$K$86,5,FALSE))</f>
        <v>R</v>
      </c>
      <c r="H87" s="10" t="str">
        <f>IF(VLOOKUP(A87,'RACI Deliverables'!$C$7:$K$86,6,FALSE)="","",VLOOKUP(A87,'RACI Deliverables'!$C$7:$K$86,6,FALSE))</f>
        <v/>
      </c>
      <c r="I87" s="10" t="str">
        <f>IF(VLOOKUP(A87,'RACI Deliverables'!$C$7:$K$86,7,FALSE)="","",VLOOKUP(A87,'RACI Deliverables'!$C$7:$K$86,7,FALSE))</f>
        <v>A</v>
      </c>
      <c r="J87" s="10" t="str">
        <f>IF(VLOOKUP(A87,'RACI Deliverables'!$C$7:$K$86,8,FALSE)="","",VLOOKUP(A87,'RACI Deliverables'!$C$7:$K$86,8,FALSE))</f>
        <v/>
      </c>
      <c r="K87" s="10" t="str">
        <f>IF(VLOOKUP(A87,'RACI Deliverables'!$C$7:$K$86,9,FALSE)="","",VLOOKUP(A87,'RACI Deliverables'!$C$7:$K$86,9,FALSE))</f>
        <v/>
      </c>
      <c r="L87" s="25">
        <f>VLOOKUP(A87,'RACI Deliverables'!$C$7:$O$86,11,FALSE)</f>
        <v>44597</v>
      </c>
      <c r="M87" s="25">
        <f>VLOOKUP(A87,'RACI Deliverables'!$C$7:$O$86,12,FALSE)</f>
        <v>44602</v>
      </c>
      <c r="N87">
        <f t="shared" si="0"/>
        <v>5</v>
      </c>
      <c r="O87" s="46">
        <f>SUMIF('Total Efforts'!$D$5:$D$353,'RACI Tasks'!B87,'Total Efforts'!$I$5:$I$353)</f>
        <v>0.25000000000000044</v>
      </c>
      <c r="P87" s="7"/>
      <c r="Q87" s="18"/>
      <c r="R87" s="21">
        <v>44610</v>
      </c>
      <c r="S87" s="21">
        <v>44610</v>
      </c>
    </row>
    <row r="88" spans="1:19" ht="30">
      <c r="A88" t="s">
        <v>156</v>
      </c>
      <c r="B88">
        <v>32.1</v>
      </c>
      <c r="C88" s="2" t="str">
        <f>VLOOKUP(A88,'RACI Deliverables'!$C$7:$D$86,2,FALSE)</f>
        <v>Executive Dashboard Style Guide for Navigation Principles, Colours, Fonts</v>
      </c>
      <c r="D88" t="s">
        <v>325</v>
      </c>
      <c r="E88" t="s">
        <v>277</v>
      </c>
      <c r="F88" s="10" t="str">
        <f>IF(VLOOKUP(A88,'RACI Deliverables'!$C$7:$K$86,4,FALSE)="","",VLOOKUP(A88,'RACI Deliverables'!$C$7:$K$86,4,FALSE))</f>
        <v/>
      </c>
      <c r="G88" s="10" t="str">
        <f>IF(VLOOKUP(A88,'RACI Deliverables'!$C$7:$K$86,5,FALSE)="","",VLOOKUP(A88,'RACI Deliverables'!$C$7:$K$86,5,FALSE))</f>
        <v>R</v>
      </c>
      <c r="H88" s="10" t="str">
        <f>IF(VLOOKUP(A88,'RACI Deliverables'!$C$7:$K$86,6,FALSE)="","",VLOOKUP(A88,'RACI Deliverables'!$C$7:$K$86,6,FALSE))</f>
        <v/>
      </c>
      <c r="I88" s="10" t="str">
        <f>IF(VLOOKUP(A88,'RACI Deliverables'!$C$7:$K$86,7,FALSE)="","",VLOOKUP(A88,'RACI Deliverables'!$C$7:$K$86,7,FALSE))</f>
        <v/>
      </c>
      <c r="J88" s="10" t="str">
        <f>IF(VLOOKUP(A88,'RACI Deliverables'!$C$7:$K$86,8,FALSE)="","",VLOOKUP(A88,'RACI Deliverables'!$C$7:$K$86,8,FALSE))</f>
        <v>A</v>
      </c>
      <c r="K88" s="10" t="str">
        <f>IF(VLOOKUP(A88,'RACI Deliverables'!$C$7:$K$86,9,FALSE)="","",VLOOKUP(A88,'RACI Deliverables'!$C$7:$K$86,9,FALSE))</f>
        <v/>
      </c>
      <c r="L88" s="25">
        <f>VLOOKUP(A88,'RACI Deliverables'!$C$7:$O$86,11,FALSE)</f>
        <v>44598</v>
      </c>
      <c r="M88" s="25">
        <f>VLOOKUP(A88,'RACI Deliverables'!$C$7:$O$86,12,FALSE)</f>
        <v>44602</v>
      </c>
      <c r="N88">
        <f t="shared" si="0"/>
        <v>4</v>
      </c>
      <c r="O88" s="46">
        <f>SUMIF('Total Efforts'!$D$5:$D$353,'RACI Tasks'!B88,'Total Efforts'!$I$5:$I$353)</f>
        <v>0.25000000000000711</v>
      </c>
      <c r="P88" s="7"/>
      <c r="Q88" s="18"/>
      <c r="R88" s="21">
        <v>44600</v>
      </c>
      <c r="S88" s="21">
        <v>44600</v>
      </c>
    </row>
    <row r="89" spans="1:19" ht="30">
      <c r="A89" t="s">
        <v>156</v>
      </c>
      <c r="B89">
        <v>32.200000000000003</v>
      </c>
      <c r="C89" s="2" t="str">
        <f>VLOOKUP(A89,'RACI Deliverables'!$C$7:$D$86,2,FALSE)</f>
        <v>Executive Dashboard Style Guide for Navigation Principles, Colours, Fonts</v>
      </c>
      <c r="D89" t="s">
        <v>326</v>
      </c>
      <c r="E89" t="s">
        <v>307</v>
      </c>
      <c r="F89" s="10" t="str">
        <f>IF(VLOOKUP(A89,'RACI Deliverables'!$C$7:$K$86,4,FALSE)="","",VLOOKUP(A89,'RACI Deliverables'!$C$7:$K$86,4,FALSE))</f>
        <v/>
      </c>
      <c r="G89" s="10" t="str">
        <f>IF(VLOOKUP(A89,'RACI Deliverables'!$C$7:$K$86,5,FALSE)="","",VLOOKUP(A89,'RACI Deliverables'!$C$7:$K$86,5,FALSE))</f>
        <v>R</v>
      </c>
      <c r="H89" s="10" t="str">
        <f>IF(VLOOKUP(A89,'RACI Deliverables'!$C$7:$K$86,6,FALSE)="","",VLOOKUP(A89,'RACI Deliverables'!$C$7:$K$86,6,FALSE))</f>
        <v/>
      </c>
      <c r="I89" s="10" t="str">
        <f>IF(VLOOKUP(A89,'RACI Deliverables'!$C$7:$K$86,7,FALSE)="","",VLOOKUP(A89,'RACI Deliverables'!$C$7:$K$86,7,FALSE))</f>
        <v/>
      </c>
      <c r="J89" s="10" t="str">
        <f>IF(VLOOKUP(A89,'RACI Deliverables'!$C$7:$K$86,8,FALSE)="","",VLOOKUP(A89,'RACI Deliverables'!$C$7:$K$86,8,FALSE))</f>
        <v>A</v>
      </c>
      <c r="K89" s="10" t="str">
        <f>IF(VLOOKUP(A89,'RACI Deliverables'!$C$7:$K$86,9,FALSE)="","",VLOOKUP(A89,'RACI Deliverables'!$C$7:$K$86,9,FALSE))</f>
        <v/>
      </c>
      <c r="L89" s="25">
        <f>VLOOKUP(A89,'RACI Deliverables'!$C$7:$O$86,11,FALSE)</f>
        <v>44598</v>
      </c>
      <c r="M89" s="25">
        <f>VLOOKUP(A89,'RACI Deliverables'!$C$7:$O$86,12,FALSE)</f>
        <v>44602</v>
      </c>
      <c r="N89">
        <f t="shared" si="0"/>
        <v>4</v>
      </c>
      <c r="O89" s="46">
        <f>SUMIF('Total Efforts'!$D$5:$D$353,'RACI Tasks'!B89,'Total Efforts'!$I$5:$I$353)</f>
        <v>0.25000000000000711</v>
      </c>
      <c r="P89" s="7"/>
      <c r="Q89" s="18"/>
      <c r="R89" s="21">
        <v>44600</v>
      </c>
      <c r="S89" s="21">
        <v>44600</v>
      </c>
    </row>
    <row r="90" spans="1:19" ht="30.75">
      <c r="A90" t="s">
        <v>159</v>
      </c>
      <c r="B90">
        <v>33.1</v>
      </c>
      <c r="C90" s="2" t="str">
        <f>VLOOKUP(A90,'RACI Deliverables'!$C$7:$D$86,2,FALSE)</f>
        <v>Executive Dashboard Navigation Guide using Text, Wireframes and Mockups for Moving forward</v>
      </c>
      <c r="D90" t="s">
        <v>327</v>
      </c>
      <c r="E90" t="s">
        <v>277</v>
      </c>
      <c r="F90" s="10" t="str">
        <f>IF(VLOOKUP(A90,'RACI Deliverables'!$C$7:$K$86,4,FALSE)="","",VLOOKUP(A90,'RACI Deliverables'!$C$7:$K$86,4,FALSE))</f>
        <v/>
      </c>
      <c r="G90" s="10" t="str">
        <f>IF(VLOOKUP(A90,'RACI Deliverables'!$C$7:$K$86,5,FALSE)="","",VLOOKUP(A90,'RACI Deliverables'!$C$7:$K$86,5,FALSE))</f>
        <v>A</v>
      </c>
      <c r="H90" s="10" t="str">
        <f>IF(VLOOKUP(A90,'RACI Deliverables'!$C$7:$K$86,6,FALSE)="","",VLOOKUP(A90,'RACI Deliverables'!$C$7:$K$86,6,FALSE))</f>
        <v/>
      </c>
      <c r="I90" s="10" t="str">
        <f>IF(VLOOKUP(A90,'RACI Deliverables'!$C$7:$K$86,7,FALSE)="","",VLOOKUP(A90,'RACI Deliverables'!$C$7:$K$86,7,FALSE))</f>
        <v/>
      </c>
      <c r="J90" s="10" t="str">
        <f>IF(VLOOKUP(A90,'RACI Deliverables'!$C$7:$K$86,8,FALSE)="","",VLOOKUP(A90,'RACI Deliverables'!$C$7:$K$86,8,FALSE))</f>
        <v/>
      </c>
      <c r="K90" s="10" t="str">
        <f>IF(VLOOKUP(A90,'RACI Deliverables'!$C$7:$K$86,9,FALSE)="","",VLOOKUP(A90,'RACI Deliverables'!$C$7:$K$86,9,FALSE))</f>
        <v>R</v>
      </c>
      <c r="L90" s="25">
        <f>VLOOKUP(A90,'RACI Deliverables'!$C$7:$O$86,11,FALSE)</f>
        <v>44600</v>
      </c>
      <c r="M90" s="25">
        <f>VLOOKUP(A90,'RACI Deliverables'!$C$7:$O$86,12,FALSE)</f>
        <v>44602</v>
      </c>
      <c r="N90">
        <f t="shared" si="0"/>
        <v>2</v>
      </c>
      <c r="O90" s="46">
        <f>SUMIF('Total Efforts'!$D$5:$D$353,'RACI Tasks'!B90,'Total Efforts'!$I$5:$I$353)</f>
        <v>0.75</v>
      </c>
      <c r="P90" s="7"/>
      <c r="Q90" s="18"/>
      <c r="R90" s="25">
        <v>44600</v>
      </c>
      <c r="S90" s="25">
        <v>44602</v>
      </c>
    </row>
    <row r="91" spans="1:19" ht="30.75">
      <c r="A91" t="s">
        <v>159</v>
      </c>
      <c r="B91">
        <v>33.200000000000003</v>
      </c>
      <c r="C91" s="2" t="str">
        <f>VLOOKUP(A91,'RACI Deliverables'!$C$7:$D$86,2,FALSE)</f>
        <v>Executive Dashboard Navigation Guide using Text, Wireframes and Mockups for Moving forward</v>
      </c>
      <c r="D91" t="s">
        <v>328</v>
      </c>
      <c r="E91" t="s">
        <v>307</v>
      </c>
      <c r="F91" s="10" t="str">
        <f>IF(VLOOKUP(A91,'RACI Deliverables'!$C$7:$K$86,4,FALSE)="","",VLOOKUP(A91,'RACI Deliverables'!$C$7:$K$86,4,FALSE))</f>
        <v/>
      </c>
      <c r="G91" s="10" t="str">
        <f>IF(VLOOKUP(A91,'RACI Deliverables'!$C$7:$K$86,5,FALSE)="","",VLOOKUP(A91,'RACI Deliverables'!$C$7:$K$86,5,FALSE))</f>
        <v>A</v>
      </c>
      <c r="H91" s="10" t="str">
        <f>IF(VLOOKUP(A91,'RACI Deliverables'!$C$7:$K$86,6,FALSE)="","",VLOOKUP(A91,'RACI Deliverables'!$C$7:$K$86,6,FALSE))</f>
        <v/>
      </c>
      <c r="I91" s="10" t="str">
        <f>IF(VLOOKUP(A91,'RACI Deliverables'!$C$7:$K$86,7,FALSE)="","",VLOOKUP(A91,'RACI Deliverables'!$C$7:$K$86,7,FALSE))</f>
        <v/>
      </c>
      <c r="J91" s="10" t="str">
        <f>IF(VLOOKUP(A91,'RACI Deliverables'!$C$7:$K$86,8,FALSE)="","",VLOOKUP(A91,'RACI Deliverables'!$C$7:$K$86,8,FALSE))</f>
        <v/>
      </c>
      <c r="K91" s="10" t="str">
        <f>IF(VLOOKUP(A91,'RACI Deliverables'!$C$7:$K$86,9,FALSE)="","",VLOOKUP(A91,'RACI Deliverables'!$C$7:$K$86,9,FALSE))</f>
        <v>R</v>
      </c>
      <c r="L91" s="25">
        <f>VLOOKUP(A91,'RACI Deliverables'!$C$7:$O$86,11,FALSE)</f>
        <v>44600</v>
      </c>
      <c r="M91" s="25">
        <f>VLOOKUP(A91,'RACI Deliverables'!$C$7:$O$86,12,FALSE)</f>
        <v>44602</v>
      </c>
      <c r="N91">
        <f t="shared" si="0"/>
        <v>2</v>
      </c>
      <c r="O91" s="46">
        <f>SUMIF('Total Efforts'!$D$5:$D$353,'RACI Tasks'!B91,'Total Efforts'!$I$5:$I$353)</f>
        <v>1.6666666666666687</v>
      </c>
      <c r="P91" s="7"/>
      <c r="Q91" s="18"/>
      <c r="R91" s="25">
        <v>44601</v>
      </c>
      <c r="S91" s="21">
        <v>44602</v>
      </c>
    </row>
    <row r="92" spans="1:19" ht="45">
      <c r="A92" t="s">
        <v>161</v>
      </c>
      <c r="B92">
        <v>34.1</v>
      </c>
      <c r="C92" s="2" t="str">
        <f>VLOOKUP(A92,'RACI Deliverables'!$C$7:$D$86,2,FALSE)</f>
        <v>Executive Dashboard Navigation Guide using Text, Wireframes and Mockups for Moving backward</v>
      </c>
      <c r="D92" t="s">
        <v>329</v>
      </c>
      <c r="E92" t="s">
        <v>277</v>
      </c>
      <c r="F92" s="10" t="str">
        <f>IF(VLOOKUP(A92,'RACI Deliverables'!$C$7:$K$86,4,FALSE)="","",VLOOKUP(A92,'RACI Deliverables'!$C$7:$K$86,4,FALSE))</f>
        <v/>
      </c>
      <c r="G92" s="10" t="str">
        <f>IF(VLOOKUP(A92,'RACI Deliverables'!$C$7:$K$86,5,FALSE)="","",VLOOKUP(A92,'RACI Deliverables'!$C$7:$K$86,5,FALSE))</f>
        <v/>
      </c>
      <c r="H92" s="10" t="str">
        <f>IF(VLOOKUP(A92,'RACI Deliverables'!$C$7:$K$86,6,FALSE)="","",VLOOKUP(A92,'RACI Deliverables'!$C$7:$K$86,6,FALSE))</f>
        <v>A</v>
      </c>
      <c r="I92" s="10" t="str">
        <f>IF(VLOOKUP(A92,'RACI Deliverables'!$C$7:$K$86,7,FALSE)="","",VLOOKUP(A92,'RACI Deliverables'!$C$7:$K$86,7,FALSE))</f>
        <v>R</v>
      </c>
      <c r="J92" s="10" t="str">
        <f>IF(VLOOKUP(A92,'RACI Deliverables'!$C$7:$K$86,8,FALSE)="","",VLOOKUP(A92,'RACI Deliverables'!$C$7:$K$86,8,FALSE))</f>
        <v/>
      </c>
      <c r="K92" s="10" t="str">
        <f>IF(VLOOKUP(A92,'RACI Deliverables'!$C$7:$K$86,9,FALSE)="","",VLOOKUP(A92,'RACI Deliverables'!$C$7:$K$86,9,FALSE))</f>
        <v/>
      </c>
      <c r="L92" s="25">
        <f>VLOOKUP(A92,'RACI Deliverables'!$C$7:$O$86,11,FALSE)</f>
        <v>44600</v>
      </c>
      <c r="M92" s="25">
        <f>VLOOKUP(A92,'RACI Deliverables'!$C$7:$O$86,12,FALSE)</f>
        <v>44602</v>
      </c>
      <c r="N92">
        <f t="shared" si="0"/>
        <v>2</v>
      </c>
      <c r="O92" s="46">
        <f>SUMIF('Total Efforts'!$D$5:$D$353,'RACI Tasks'!B92,'Total Efforts'!$I$5:$I$353)</f>
        <v>0</v>
      </c>
      <c r="P92" s="7"/>
      <c r="Q92" s="18"/>
      <c r="R92" s="21">
        <v>44600</v>
      </c>
      <c r="S92" s="21">
        <v>44601</v>
      </c>
    </row>
    <row r="93" spans="1:19" ht="45">
      <c r="A93" t="s">
        <v>161</v>
      </c>
      <c r="B93">
        <v>34.200000000000003</v>
      </c>
      <c r="C93" s="2" t="str">
        <f>VLOOKUP(A93,'RACI Deliverables'!$C$7:$D$86,2,FALSE)</f>
        <v>Executive Dashboard Navigation Guide using Text, Wireframes and Mockups for Moving backward</v>
      </c>
      <c r="D93" t="s">
        <v>328</v>
      </c>
      <c r="E93" t="s">
        <v>307</v>
      </c>
      <c r="F93" s="10" t="str">
        <f>IF(VLOOKUP(A93,'RACI Deliverables'!$C$7:$K$86,4,FALSE)="","",VLOOKUP(A93,'RACI Deliverables'!$C$7:$K$86,4,FALSE))</f>
        <v/>
      </c>
      <c r="G93" s="10" t="str">
        <f>IF(VLOOKUP(A93,'RACI Deliverables'!$C$7:$K$86,5,FALSE)="","",VLOOKUP(A93,'RACI Deliverables'!$C$7:$K$86,5,FALSE))</f>
        <v/>
      </c>
      <c r="H93" s="10" t="str">
        <f>IF(VLOOKUP(A93,'RACI Deliverables'!$C$7:$K$86,6,FALSE)="","",VLOOKUP(A93,'RACI Deliverables'!$C$7:$K$86,6,FALSE))</f>
        <v>A</v>
      </c>
      <c r="I93" s="10" t="str">
        <f>IF(VLOOKUP(A93,'RACI Deliverables'!$C$7:$K$86,7,FALSE)="","",VLOOKUP(A93,'RACI Deliverables'!$C$7:$K$86,7,FALSE))</f>
        <v>R</v>
      </c>
      <c r="J93" s="10" t="str">
        <f>IF(VLOOKUP(A93,'RACI Deliverables'!$C$7:$K$86,8,FALSE)="","",VLOOKUP(A93,'RACI Deliverables'!$C$7:$K$86,8,FALSE))</f>
        <v/>
      </c>
      <c r="K93" s="10" t="str">
        <f>IF(VLOOKUP(A93,'RACI Deliverables'!$C$7:$K$86,9,FALSE)="","",VLOOKUP(A93,'RACI Deliverables'!$C$7:$K$86,9,FALSE))</f>
        <v/>
      </c>
      <c r="L93" s="25">
        <f>VLOOKUP(A93,'RACI Deliverables'!$C$7:$O$86,11,FALSE)</f>
        <v>44600</v>
      </c>
      <c r="M93" s="25">
        <f>VLOOKUP(A93,'RACI Deliverables'!$C$7:$O$86,12,FALSE)</f>
        <v>44602</v>
      </c>
      <c r="N93">
        <f t="shared" si="0"/>
        <v>2</v>
      </c>
      <c r="O93" s="46">
        <f>SUMIF('Total Efforts'!$D$5:$D$353,'RACI Tasks'!B93,'Total Efforts'!$I$5:$I$353)</f>
        <v>0</v>
      </c>
      <c r="P93" s="7"/>
      <c r="Q93" s="18"/>
      <c r="R93" s="21">
        <v>44601</v>
      </c>
      <c r="S93" s="21">
        <v>44602</v>
      </c>
    </row>
    <row r="94" spans="1:19" ht="45">
      <c r="A94" t="s">
        <v>163</v>
      </c>
      <c r="B94">
        <v>35.1</v>
      </c>
      <c r="C94" s="2" t="str">
        <f>VLOOKUP(A94,'RACI Deliverables'!$C$7:$D$86,2,FALSE)</f>
        <v>Executive Dashboard Navigation Guide using Text, Wireframes and Mockups for Changing Time Frames</v>
      </c>
      <c r="D94" t="s">
        <v>330</v>
      </c>
      <c r="E94" t="s">
        <v>277</v>
      </c>
      <c r="F94" s="10" t="str">
        <f>IF(VLOOKUP(A94,'RACI Deliverables'!$C$7:$K$86,4,FALSE)="","",VLOOKUP(A94,'RACI Deliverables'!$C$7:$K$86,4,FALSE))</f>
        <v/>
      </c>
      <c r="G94" s="10" t="str">
        <f>IF(VLOOKUP(A94,'RACI Deliverables'!$C$7:$K$86,5,FALSE)="","",VLOOKUP(A94,'RACI Deliverables'!$C$7:$K$86,5,FALSE))</f>
        <v/>
      </c>
      <c r="H94" s="10" t="str">
        <f>IF(VLOOKUP(A94,'RACI Deliverables'!$C$7:$K$86,6,FALSE)="","",VLOOKUP(A94,'RACI Deliverables'!$C$7:$K$86,6,FALSE))</f>
        <v/>
      </c>
      <c r="I94" s="10" t="str">
        <f>IF(VLOOKUP(A94,'RACI Deliverables'!$C$7:$K$86,7,FALSE)="","",VLOOKUP(A94,'RACI Deliverables'!$C$7:$K$86,7,FALSE))</f>
        <v>A</v>
      </c>
      <c r="J94" s="10" t="str">
        <f>IF(VLOOKUP(A94,'RACI Deliverables'!$C$7:$K$86,8,FALSE)="","",VLOOKUP(A94,'RACI Deliverables'!$C$7:$K$86,8,FALSE))</f>
        <v>R</v>
      </c>
      <c r="K94" s="10" t="str">
        <f>IF(VLOOKUP(A94,'RACI Deliverables'!$C$7:$K$86,9,FALSE)="","",VLOOKUP(A94,'RACI Deliverables'!$C$7:$K$86,9,FALSE))</f>
        <v/>
      </c>
      <c r="L94" s="25">
        <f>VLOOKUP(A94,'RACI Deliverables'!$C$7:$O$86,11,FALSE)</f>
        <v>44600</v>
      </c>
      <c r="M94" s="25">
        <f>VLOOKUP(A94,'RACI Deliverables'!$C$7:$O$86,12,FALSE)</f>
        <v>44602</v>
      </c>
      <c r="N94">
        <f t="shared" si="0"/>
        <v>2</v>
      </c>
      <c r="O94" s="46">
        <f>SUMIF('Total Efforts'!$D$5:$D$353,'RACI Tasks'!B94,'Total Efforts'!$I$5:$I$353)</f>
        <v>5.4999999999999991</v>
      </c>
      <c r="P94" s="7"/>
      <c r="Q94" s="18"/>
      <c r="R94" s="21">
        <v>44602</v>
      </c>
      <c r="S94" s="21">
        <v>44610</v>
      </c>
    </row>
    <row r="95" spans="1:19" ht="45">
      <c r="A95" t="s">
        <v>163</v>
      </c>
      <c r="B95">
        <v>35.200000000000003</v>
      </c>
      <c r="C95" s="2" t="str">
        <f>VLOOKUP(A95,'RACI Deliverables'!$C$7:$D$86,2,FALSE)</f>
        <v>Executive Dashboard Navigation Guide using Text, Wireframes and Mockups for Changing Time Frames</v>
      </c>
      <c r="D95" t="s">
        <v>328</v>
      </c>
      <c r="E95" t="s">
        <v>307</v>
      </c>
      <c r="F95" s="10" t="str">
        <f>IF(VLOOKUP(A95,'RACI Deliverables'!$C$7:$K$86,4,FALSE)="","",VLOOKUP(A95,'RACI Deliverables'!$C$7:$K$86,4,FALSE))</f>
        <v/>
      </c>
      <c r="G95" s="10" t="str">
        <f>IF(VLOOKUP(A95,'RACI Deliverables'!$C$7:$K$86,5,FALSE)="","",VLOOKUP(A95,'RACI Deliverables'!$C$7:$K$86,5,FALSE))</f>
        <v/>
      </c>
      <c r="H95" s="10" t="str">
        <f>IF(VLOOKUP(A95,'RACI Deliverables'!$C$7:$K$86,6,FALSE)="","",VLOOKUP(A95,'RACI Deliverables'!$C$7:$K$86,6,FALSE))</f>
        <v/>
      </c>
      <c r="I95" s="10" t="str">
        <f>IF(VLOOKUP(A95,'RACI Deliverables'!$C$7:$K$86,7,FALSE)="","",VLOOKUP(A95,'RACI Deliverables'!$C$7:$K$86,7,FALSE))</f>
        <v>A</v>
      </c>
      <c r="J95" s="10" t="str">
        <f>IF(VLOOKUP(A95,'RACI Deliverables'!$C$7:$K$86,8,FALSE)="","",VLOOKUP(A95,'RACI Deliverables'!$C$7:$K$86,8,FALSE))</f>
        <v>R</v>
      </c>
      <c r="K95" s="10" t="str">
        <f>IF(VLOOKUP(A95,'RACI Deliverables'!$C$7:$K$86,9,FALSE)="","",VLOOKUP(A95,'RACI Deliverables'!$C$7:$K$86,9,FALSE))</f>
        <v/>
      </c>
      <c r="L95" s="25">
        <f>VLOOKUP(A95,'RACI Deliverables'!$C$7:$O$86,11,FALSE)</f>
        <v>44600</v>
      </c>
      <c r="M95" s="25">
        <f>VLOOKUP(A95,'RACI Deliverables'!$C$7:$O$86,12,FALSE)</f>
        <v>44602</v>
      </c>
      <c r="N95">
        <f t="shared" si="0"/>
        <v>2</v>
      </c>
      <c r="O95" s="46">
        <f>SUMIF('Total Efforts'!$D$5:$D$353,'RACI Tasks'!B95,'Total Efforts'!$I$5:$I$353)</f>
        <v>5.4999999999999991</v>
      </c>
      <c r="P95" s="7"/>
      <c r="Q95" s="18"/>
      <c r="R95" s="21">
        <v>44602</v>
      </c>
      <c r="S95" s="21">
        <v>44610</v>
      </c>
    </row>
    <row r="96" spans="1:19">
      <c r="A96" t="s">
        <v>165</v>
      </c>
      <c r="B96">
        <v>36.1</v>
      </c>
      <c r="C96" s="2" t="str">
        <f>VLOOKUP(A96,'RACI Deliverables'!$C$7:$D$86,2,FALSE)</f>
        <v>ERD Diagram</v>
      </c>
      <c r="D96" t="s">
        <v>295</v>
      </c>
      <c r="E96" t="s">
        <v>277</v>
      </c>
      <c r="F96" s="10" t="str">
        <f>IF(VLOOKUP(A96,'RACI Deliverables'!$C$7:$K$86,4,FALSE)="","",VLOOKUP(A96,'RACI Deliverables'!$C$7:$K$86,4,FALSE))</f>
        <v>R</v>
      </c>
      <c r="G96" s="10" t="str">
        <f>IF(VLOOKUP(A96,'RACI Deliverables'!$C$7:$K$86,5,FALSE)="","",VLOOKUP(A96,'RACI Deliverables'!$C$7:$K$86,5,FALSE))</f>
        <v>A</v>
      </c>
      <c r="H96" s="10" t="str">
        <f>IF(VLOOKUP(A96,'RACI Deliverables'!$C$7:$K$86,6,FALSE)="","",VLOOKUP(A96,'RACI Deliverables'!$C$7:$K$86,6,FALSE))</f>
        <v/>
      </c>
      <c r="I96" s="10" t="str">
        <f>IF(VLOOKUP(A96,'RACI Deliverables'!$C$7:$K$86,7,FALSE)="","",VLOOKUP(A96,'RACI Deliverables'!$C$7:$K$86,7,FALSE))</f>
        <v/>
      </c>
      <c r="J96" s="10" t="str">
        <f>IF(VLOOKUP(A96,'RACI Deliverables'!$C$7:$K$86,8,FALSE)="","",VLOOKUP(A96,'RACI Deliverables'!$C$7:$K$86,8,FALSE))</f>
        <v/>
      </c>
      <c r="K96" s="10" t="str">
        <f>IF(VLOOKUP(A96,'RACI Deliverables'!$C$7:$K$86,9,FALSE)="","",VLOOKUP(A96,'RACI Deliverables'!$C$7:$K$86,9,FALSE))</f>
        <v/>
      </c>
      <c r="L96" s="25">
        <f>VLOOKUP(A96,'RACI Deliverables'!$C$7:$O$86,11,FALSE)</f>
        <v>44596</v>
      </c>
      <c r="M96" s="25">
        <f>VLOOKUP(A96,'RACI Deliverables'!$C$7:$O$86,12,FALSE)</f>
        <v>44600</v>
      </c>
      <c r="N96">
        <f t="shared" si="0"/>
        <v>4</v>
      </c>
      <c r="O96" s="46">
        <f>SUMIF('Total Efforts'!$D$5:$D$353,'RACI Tasks'!B96,'Total Efforts'!$I$5:$I$353)</f>
        <v>0.16666666666666607</v>
      </c>
      <c r="P96" s="7"/>
      <c r="Q96" s="18"/>
      <c r="R96" s="21">
        <v>44603</v>
      </c>
      <c r="S96" s="21">
        <v>44603</v>
      </c>
    </row>
    <row r="97" spans="1:19">
      <c r="A97" t="s">
        <v>165</v>
      </c>
      <c r="B97">
        <v>36.200000000000003</v>
      </c>
      <c r="C97" s="2" t="str">
        <f>VLOOKUP(A97,'RACI Deliverables'!$C$7:$D$86,2,FALSE)</f>
        <v>ERD Diagram</v>
      </c>
      <c r="D97" t="s">
        <v>331</v>
      </c>
      <c r="E97" t="s">
        <v>285</v>
      </c>
      <c r="F97" s="10" t="str">
        <f>IF(VLOOKUP(A97,'RACI Deliverables'!$C$7:$K$86,4,FALSE)="","",VLOOKUP(A97,'RACI Deliverables'!$C$7:$K$86,4,FALSE))</f>
        <v>R</v>
      </c>
      <c r="G97" s="10" t="str">
        <f>IF(VLOOKUP(A97,'RACI Deliverables'!$C$7:$K$86,5,FALSE)="","",VLOOKUP(A97,'RACI Deliverables'!$C$7:$K$86,5,FALSE))</f>
        <v>A</v>
      </c>
      <c r="H97" s="10" t="str">
        <f>IF(VLOOKUP(A97,'RACI Deliverables'!$C$7:$K$86,6,FALSE)="","",VLOOKUP(A97,'RACI Deliverables'!$C$7:$K$86,6,FALSE))</f>
        <v/>
      </c>
      <c r="I97" s="10" t="str">
        <f>IF(VLOOKUP(A97,'RACI Deliverables'!$C$7:$K$86,7,FALSE)="","",VLOOKUP(A97,'RACI Deliverables'!$C$7:$K$86,7,FALSE))</f>
        <v/>
      </c>
      <c r="J97" s="10" t="str">
        <f>IF(VLOOKUP(A97,'RACI Deliverables'!$C$7:$K$86,8,FALSE)="","",VLOOKUP(A97,'RACI Deliverables'!$C$7:$K$86,8,FALSE))</f>
        <v/>
      </c>
      <c r="K97" s="10" t="str">
        <f>IF(VLOOKUP(A97,'RACI Deliverables'!$C$7:$K$86,9,FALSE)="","",VLOOKUP(A97,'RACI Deliverables'!$C$7:$K$86,9,FALSE))</f>
        <v/>
      </c>
      <c r="L97" s="25">
        <f>VLOOKUP(A97,'RACI Deliverables'!$C$7:$O$86,11,FALSE)</f>
        <v>44596</v>
      </c>
      <c r="M97" s="25">
        <f>VLOOKUP(A97,'RACI Deliverables'!$C$7:$O$86,12,FALSE)</f>
        <v>44600</v>
      </c>
      <c r="N97">
        <f t="shared" si="0"/>
        <v>4</v>
      </c>
      <c r="O97" s="46">
        <f>SUMIF('Total Efforts'!$D$5:$D$353,'RACI Tasks'!B97,'Total Efforts'!$I$5:$I$353)</f>
        <v>0.16666666666666607</v>
      </c>
      <c r="P97" s="7"/>
      <c r="Q97" s="18"/>
      <c r="R97" s="21">
        <v>44603</v>
      </c>
      <c r="S97" s="21">
        <v>44603</v>
      </c>
    </row>
    <row r="98" spans="1:19">
      <c r="A98" t="s">
        <v>165</v>
      </c>
      <c r="B98">
        <v>36.299999999999997</v>
      </c>
      <c r="C98" s="2" t="str">
        <f>VLOOKUP(A98,'RACI Deliverables'!$C$7:$D$86,2,FALSE)</f>
        <v>ERD Diagram</v>
      </c>
      <c r="D98" t="s">
        <v>302</v>
      </c>
      <c r="E98" t="s">
        <v>307</v>
      </c>
      <c r="F98" s="10" t="str">
        <f>IF(VLOOKUP(A98,'RACI Deliverables'!$C$7:$K$86,4,FALSE)="","",VLOOKUP(A98,'RACI Deliverables'!$C$7:$K$86,4,FALSE))</f>
        <v>R</v>
      </c>
      <c r="G98" s="10" t="str">
        <f>IF(VLOOKUP(A98,'RACI Deliverables'!$C$7:$K$86,5,FALSE)="","",VLOOKUP(A98,'RACI Deliverables'!$C$7:$K$86,5,FALSE))</f>
        <v>A</v>
      </c>
      <c r="H98" s="10" t="str">
        <f>IF(VLOOKUP(A98,'RACI Deliverables'!$C$7:$K$86,6,FALSE)="","",VLOOKUP(A98,'RACI Deliverables'!$C$7:$K$86,6,FALSE))</f>
        <v/>
      </c>
      <c r="I98" s="10" t="str">
        <f>IF(VLOOKUP(A98,'RACI Deliverables'!$C$7:$K$86,7,FALSE)="","",VLOOKUP(A98,'RACI Deliverables'!$C$7:$K$86,7,FALSE))</f>
        <v/>
      </c>
      <c r="J98" s="10" t="str">
        <f>IF(VLOOKUP(A98,'RACI Deliverables'!$C$7:$K$86,8,FALSE)="","",VLOOKUP(A98,'RACI Deliverables'!$C$7:$K$86,8,FALSE))</f>
        <v/>
      </c>
      <c r="K98" s="10" t="str">
        <f>IF(VLOOKUP(A98,'RACI Deliverables'!$C$7:$K$86,9,FALSE)="","",VLOOKUP(A98,'RACI Deliverables'!$C$7:$K$86,9,FALSE))</f>
        <v/>
      </c>
      <c r="L98" s="25">
        <f>VLOOKUP(A98,'RACI Deliverables'!$C$7:$O$86,11,FALSE)</f>
        <v>44596</v>
      </c>
      <c r="M98" s="25">
        <f>VLOOKUP(A98,'RACI Deliverables'!$C$7:$O$86,12,FALSE)</f>
        <v>44600</v>
      </c>
      <c r="N98">
        <f t="shared" si="0"/>
        <v>4</v>
      </c>
      <c r="O98" s="46">
        <f>SUMIF('Total Efforts'!$D$5:$D$353,'RACI Tasks'!B98,'Total Efforts'!$I$5:$I$353)</f>
        <v>0.16666666666666874</v>
      </c>
      <c r="P98" s="7"/>
      <c r="Q98" s="18"/>
      <c r="R98" s="21">
        <v>44603</v>
      </c>
      <c r="S98" s="21">
        <v>44603</v>
      </c>
    </row>
    <row r="99" spans="1:19">
      <c r="A99" t="s">
        <v>167</v>
      </c>
      <c r="B99">
        <v>37.1</v>
      </c>
      <c r="C99" s="2" t="str">
        <f>VLOOKUP(A99,'RACI Deliverables'!$C$7:$D$86,2,FALSE)</f>
        <v>Pseudo-code Document</v>
      </c>
      <c r="D99" t="s">
        <v>332</v>
      </c>
      <c r="E99" t="s">
        <v>277</v>
      </c>
      <c r="F99" s="10" t="str">
        <f>IF(VLOOKUP(A99,'RACI Deliverables'!$C$7:$K$86,4,FALSE)="","",VLOOKUP(A99,'RACI Deliverables'!$C$7:$K$86,4,FALSE))</f>
        <v/>
      </c>
      <c r="G99" s="10" t="str">
        <f>IF(VLOOKUP(A99,'RACI Deliverables'!$C$7:$K$86,5,FALSE)="","",VLOOKUP(A99,'RACI Deliverables'!$C$7:$K$86,5,FALSE))</f>
        <v/>
      </c>
      <c r="H99" s="10" t="str">
        <f>IF(VLOOKUP(A99,'RACI Deliverables'!$C$7:$K$86,6,FALSE)="","",VLOOKUP(A99,'RACI Deliverables'!$C$7:$K$86,6,FALSE))</f>
        <v/>
      </c>
      <c r="I99" s="10" t="str">
        <f>IF(VLOOKUP(A99,'RACI Deliverables'!$C$7:$K$86,7,FALSE)="","",VLOOKUP(A99,'RACI Deliverables'!$C$7:$K$86,7,FALSE))</f>
        <v>A</v>
      </c>
      <c r="J99" s="10" t="str">
        <f>IF(VLOOKUP(A99,'RACI Deliverables'!$C$7:$K$86,8,FALSE)="","",VLOOKUP(A99,'RACI Deliverables'!$C$7:$K$86,8,FALSE))</f>
        <v/>
      </c>
      <c r="K99" s="10" t="str">
        <f>IF(VLOOKUP(A99,'RACI Deliverables'!$C$7:$K$86,9,FALSE)="","",VLOOKUP(A99,'RACI Deliverables'!$C$7:$K$86,9,FALSE))</f>
        <v>R</v>
      </c>
      <c r="L99" s="25">
        <f>VLOOKUP(A99,'RACI Deliverables'!$C$7:$O$86,11,FALSE)</f>
        <v>44602</v>
      </c>
      <c r="M99" s="25">
        <f>VLOOKUP(A99,'RACI Deliverables'!$C$7:$O$86,12,FALSE)</f>
        <v>44604</v>
      </c>
      <c r="N99">
        <f t="shared" si="0"/>
        <v>2</v>
      </c>
      <c r="O99" s="46">
        <f>SUMIF('Total Efforts'!$D$5:$D$353,'RACI Tasks'!B99,'Total Efforts'!$I$5:$I$353)</f>
        <v>2.4999999999999991</v>
      </c>
      <c r="P99" s="7"/>
      <c r="Q99" s="18"/>
      <c r="R99" s="21">
        <v>44605</v>
      </c>
      <c r="S99" s="21">
        <v>44608</v>
      </c>
    </row>
    <row r="100" spans="1:19">
      <c r="A100" t="s">
        <v>167</v>
      </c>
      <c r="B100">
        <v>37.200000000000003</v>
      </c>
      <c r="C100" s="2" t="str">
        <f>VLOOKUP(A100,'RACI Deliverables'!$C$7:$D$86,2,FALSE)</f>
        <v>Pseudo-code Document</v>
      </c>
      <c r="D100" t="s">
        <v>333</v>
      </c>
      <c r="E100" t="s">
        <v>285</v>
      </c>
      <c r="F100" s="10" t="str">
        <f>IF(VLOOKUP(A100,'RACI Deliverables'!$C$7:$K$86,4,FALSE)="","",VLOOKUP(A100,'RACI Deliverables'!$C$7:$K$86,4,FALSE))</f>
        <v/>
      </c>
      <c r="G100" s="10" t="str">
        <f>IF(VLOOKUP(A100,'RACI Deliverables'!$C$7:$K$86,5,FALSE)="","",VLOOKUP(A100,'RACI Deliverables'!$C$7:$K$86,5,FALSE))</f>
        <v/>
      </c>
      <c r="H100" s="10" t="str">
        <f>IF(VLOOKUP(A100,'RACI Deliverables'!$C$7:$K$86,6,FALSE)="","",VLOOKUP(A100,'RACI Deliverables'!$C$7:$K$86,6,FALSE))</f>
        <v/>
      </c>
      <c r="I100" s="10" t="str">
        <f>IF(VLOOKUP(A100,'RACI Deliverables'!$C$7:$K$86,7,FALSE)="","",VLOOKUP(A100,'RACI Deliverables'!$C$7:$K$86,7,FALSE))</f>
        <v>A</v>
      </c>
      <c r="J100" s="10" t="str">
        <f>IF(VLOOKUP(A100,'RACI Deliverables'!$C$7:$K$86,8,FALSE)="","",VLOOKUP(A100,'RACI Deliverables'!$C$7:$K$86,8,FALSE))</f>
        <v/>
      </c>
      <c r="K100" s="10" t="str">
        <f>IF(VLOOKUP(A100,'RACI Deliverables'!$C$7:$K$86,9,FALSE)="","",VLOOKUP(A100,'RACI Deliverables'!$C$7:$K$86,9,FALSE))</f>
        <v>R</v>
      </c>
      <c r="L100" s="25">
        <f>VLOOKUP(A100,'RACI Deliverables'!$C$7:$O$86,11,FALSE)</f>
        <v>44602</v>
      </c>
      <c r="M100" s="25">
        <f>VLOOKUP(A100,'RACI Deliverables'!$C$7:$O$86,12,FALSE)</f>
        <v>44604</v>
      </c>
      <c r="N100">
        <f t="shared" si="0"/>
        <v>2</v>
      </c>
      <c r="O100" s="46">
        <f>SUMIF('Total Efforts'!$D$5:$D$353,'RACI Tasks'!B100,'Total Efforts'!$I$5:$I$353)</f>
        <v>1.5</v>
      </c>
      <c r="P100" s="7"/>
      <c r="Q100" s="18"/>
      <c r="R100" s="21">
        <v>44607</v>
      </c>
      <c r="S100" s="21">
        <v>44608</v>
      </c>
    </row>
    <row r="101" spans="1:19">
      <c r="A101" t="s">
        <v>167</v>
      </c>
      <c r="B101">
        <v>37.299999999999997</v>
      </c>
      <c r="C101" s="2" t="str">
        <f>VLOOKUP(A101,'RACI Deliverables'!$C$7:$D$86,2,FALSE)</f>
        <v>Pseudo-code Document</v>
      </c>
      <c r="D101" t="s">
        <v>302</v>
      </c>
      <c r="E101" t="s">
        <v>307</v>
      </c>
      <c r="F101" s="10" t="str">
        <f>IF(VLOOKUP(A101,'RACI Deliverables'!$C$7:$K$86,4,FALSE)="","",VLOOKUP(A101,'RACI Deliverables'!$C$7:$K$86,4,FALSE))</f>
        <v/>
      </c>
      <c r="G101" s="10" t="str">
        <f>IF(VLOOKUP(A101,'RACI Deliverables'!$C$7:$K$86,5,FALSE)="","",VLOOKUP(A101,'RACI Deliverables'!$C$7:$K$86,5,FALSE))</f>
        <v/>
      </c>
      <c r="H101" s="10" t="str">
        <f>IF(VLOOKUP(A101,'RACI Deliverables'!$C$7:$K$86,6,FALSE)="","",VLOOKUP(A101,'RACI Deliverables'!$C$7:$K$86,6,FALSE))</f>
        <v/>
      </c>
      <c r="I101" s="10" t="str">
        <f>IF(VLOOKUP(A101,'RACI Deliverables'!$C$7:$K$86,7,FALSE)="","",VLOOKUP(A101,'RACI Deliverables'!$C$7:$K$86,7,FALSE))</f>
        <v>A</v>
      </c>
      <c r="J101" s="10" t="str">
        <f>IF(VLOOKUP(A101,'RACI Deliverables'!$C$7:$K$86,8,FALSE)="","",VLOOKUP(A101,'RACI Deliverables'!$C$7:$K$86,8,FALSE))</f>
        <v/>
      </c>
      <c r="K101" s="10" t="str">
        <f>IF(VLOOKUP(A101,'RACI Deliverables'!$C$7:$K$86,9,FALSE)="","",VLOOKUP(A101,'RACI Deliverables'!$C$7:$K$86,9,FALSE))</f>
        <v>R</v>
      </c>
      <c r="L101" s="25">
        <f>VLOOKUP(A101,'RACI Deliverables'!$C$7:$O$86,11,FALSE)</f>
        <v>44602</v>
      </c>
      <c r="M101" s="25">
        <f>VLOOKUP(A101,'RACI Deliverables'!$C$7:$O$86,12,FALSE)</f>
        <v>44604</v>
      </c>
      <c r="N101">
        <f t="shared" si="0"/>
        <v>2</v>
      </c>
      <c r="O101" s="46">
        <f>SUMIF('Total Efforts'!$D$5:$D$353,'RACI Tasks'!B101,'Total Efforts'!$I$5:$I$353)</f>
        <v>1.9999999999999982</v>
      </c>
      <c r="P101" s="7"/>
      <c r="Q101" s="18"/>
      <c r="R101" s="21">
        <v>44608</v>
      </c>
      <c r="S101" s="21">
        <v>44608</v>
      </c>
    </row>
    <row r="102" spans="1:19">
      <c r="A102" t="s">
        <v>169</v>
      </c>
      <c r="B102">
        <v>38.1</v>
      </c>
      <c r="C102" s="2" t="str">
        <f>VLOOKUP(A102,'RACI Deliverables'!$C$7:$D$86,2,FALSE)</f>
        <v>Agile Development Document</v>
      </c>
      <c r="D102" t="s">
        <v>334</v>
      </c>
      <c r="E102" t="s">
        <v>277</v>
      </c>
      <c r="F102" s="10" t="str">
        <f>IF(VLOOKUP(A102,'RACI Deliverables'!$C$7:$K$86,4,FALSE)="","",VLOOKUP(A102,'RACI Deliverables'!$C$7:$K$86,4,FALSE))</f>
        <v/>
      </c>
      <c r="G102" s="10" t="str">
        <f>IF(VLOOKUP(A102,'RACI Deliverables'!$C$7:$K$86,5,FALSE)="","",VLOOKUP(A102,'RACI Deliverables'!$C$7:$K$86,5,FALSE))</f>
        <v/>
      </c>
      <c r="H102" s="10" t="str">
        <f>IF(VLOOKUP(A102,'RACI Deliverables'!$C$7:$K$86,6,FALSE)="","",VLOOKUP(A102,'RACI Deliverables'!$C$7:$K$86,6,FALSE))</f>
        <v>R</v>
      </c>
      <c r="I102" s="10" t="str">
        <f>IF(VLOOKUP(A102,'RACI Deliverables'!$C$7:$K$86,7,FALSE)="","",VLOOKUP(A102,'RACI Deliverables'!$C$7:$K$86,7,FALSE))</f>
        <v/>
      </c>
      <c r="J102" s="10" t="str">
        <f>IF(VLOOKUP(A102,'RACI Deliverables'!$C$7:$K$86,8,FALSE)="","",VLOOKUP(A102,'RACI Deliverables'!$C$7:$K$86,8,FALSE))</f>
        <v>A</v>
      </c>
      <c r="K102" s="10" t="str">
        <f>IF(VLOOKUP(A102,'RACI Deliverables'!$C$7:$K$86,9,FALSE)="","",VLOOKUP(A102,'RACI Deliverables'!$C$7:$K$86,9,FALSE))</f>
        <v/>
      </c>
      <c r="L102" s="25">
        <f>VLOOKUP(A102,'RACI Deliverables'!$C$7:$O$86,11,FALSE)</f>
        <v>44598</v>
      </c>
      <c r="M102" s="25">
        <f>VLOOKUP(A102,'RACI Deliverables'!$C$7:$O$86,12,FALSE)</f>
        <v>44601</v>
      </c>
      <c r="N102">
        <f t="shared" si="0"/>
        <v>3</v>
      </c>
      <c r="O102" s="46">
        <f>SUMIF('Total Efforts'!$D$5:$D$353,'RACI Tasks'!B102,'Total Efforts'!$I$5:$I$353)</f>
        <v>1.5</v>
      </c>
      <c r="P102" s="7"/>
      <c r="Q102" s="18"/>
      <c r="R102" s="66">
        <v>44606</v>
      </c>
      <c r="S102" s="66">
        <v>44606</v>
      </c>
    </row>
    <row r="103" spans="1:19">
      <c r="A103" t="s">
        <v>169</v>
      </c>
      <c r="B103">
        <v>38.200000000000003</v>
      </c>
      <c r="C103" s="2" t="str">
        <f>VLOOKUP(A103,'RACI Deliverables'!$C$7:$D$86,2,FALSE)</f>
        <v>Agile Development Document</v>
      </c>
      <c r="D103" t="s">
        <v>333</v>
      </c>
      <c r="E103" t="s">
        <v>285</v>
      </c>
      <c r="F103" s="10" t="str">
        <f>IF(VLOOKUP(A103,'RACI Deliverables'!$C$7:$K$86,4,FALSE)="","",VLOOKUP(A103,'RACI Deliverables'!$C$7:$K$86,4,FALSE))</f>
        <v/>
      </c>
      <c r="G103" s="10" t="str">
        <f>IF(VLOOKUP(A103,'RACI Deliverables'!$C$7:$K$86,5,FALSE)="","",VLOOKUP(A103,'RACI Deliverables'!$C$7:$K$86,5,FALSE))</f>
        <v/>
      </c>
      <c r="H103" s="10" t="str">
        <f>IF(VLOOKUP(A103,'RACI Deliverables'!$C$7:$K$86,6,FALSE)="","",VLOOKUP(A103,'RACI Deliverables'!$C$7:$K$86,6,FALSE))</f>
        <v>R</v>
      </c>
      <c r="I103" s="10" t="str">
        <f>IF(VLOOKUP(A103,'RACI Deliverables'!$C$7:$K$86,7,FALSE)="","",VLOOKUP(A103,'RACI Deliverables'!$C$7:$K$86,7,FALSE))</f>
        <v/>
      </c>
      <c r="J103" s="10" t="str">
        <f>IF(VLOOKUP(A103,'RACI Deliverables'!$C$7:$K$86,8,FALSE)="","",VLOOKUP(A103,'RACI Deliverables'!$C$7:$K$86,8,FALSE))</f>
        <v>A</v>
      </c>
      <c r="K103" s="10" t="str">
        <f>IF(VLOOKUP(A103,'RACI Deliverables'!$C$7:$K$86,9,FALSE)="","",VLOOKUP(A103,'RACI Deliverables'!$C$7:$K$86,9,FALSE))</f>
        <v/>
      </c>
      <c r="L103" s="25">
        <f>VLOOKUP(A103,'RACI Deliverables'!$C$7:$O$86,11,FALSE)</f>
        <v>44598</v>
      </c>
      <c r="M103" s="25">
        <f>VLOOKUP(A103,'RACI Deliverables'!$C$7:$O$86,12,FALSE)</f>
        <v>44601</v>
      </c>
      <c r="N103">
        <f t="shared" si="0"/>
        <v>3</v>
      </c>
      <c r="O103" s="46">
        <f>SUMIF('Total Efforts'!$D$5:$D$353,'RACI Tasks'!B103,'Total Efforts'!$I$5:$I$353)</f>
        <v>1.9999999999999982</v>
      </c>
      <c r="P103" s="7"/>
      <c r="Q103" s="18"/>
      <c r="R103" s="66">
        <v>44606</v>
      </c>
      <c r="S103" s="66">
        <v>44606</v>
      </c>
    </row>
    <row r="104" spans="1:19">
      <c r="A104" t="s">
        <v>169</v>
      </c>
      <c r="B104">
        <v>38.299999999999997</v>
      </c>
      <c r="C104" s="2" t="str">
        <f>VLOOKUP(A104,'RACI Deliverables'!$C$7:$D$86,2,FALSE)</f>
        <v>Agile Development Document</v>
      </c>
      <c r="D104" t="s">
        <v>302</v>
      </c>
      <c r="E104" t="s">
        <v>307</v>
      </c>
      <c r="F104" s="10" t="str">
        <f>IF(VLOOKUP(A104,'RACI Deliverables'!$C$7:$K$86,4,FALSE)="","",VLOOKUP(A104,'RACI Deliverables'!$C$7:$K$86,4,FALSE))</f>
        <v/>
      </c>
      <c r="G104" s="10" t="str">
        <f>IF(VLOOKUP(A104,'RACI Deliverables'!$C$7:$K$86,5,FALSE)="","",VLOOKUP(A104,'RACI Deliverables'!$C$7:$K$86,5,FALSE))</f>
        <v/>
      </c>
      <c r="H104" s="10" t="str">
        <f>IF(VLOOKUP(A104,'RACI Deliverables'!$C$7:$K$86,6,FALSE)="","",VLOOKUP(A104,'RACI Deliverables'!$C$7:$K$86,6,FALSE))</f>
        <v>R</v>
      </c>
      <c r="I104" s="10" t="str">
        <f>IF(VLOOKUP(A104,'RACI Deliverables'!$C$7:$K$86,7,FALSE)="","",VLOOKUP(A104,'RACI Deliverables'!$C$7:$K$86,7,FALSE))</f>
        <v/>
      </c>
      <c r="J104" s="10" t="str">
        <f>IF(VLOOKUP(A104,'RACI Deliverables'!$C$7:$K$86,8,FALSE)="","",VLOOKUP(A104,'RACI Deliverables'!$C$7:$K$86,8,FALSE))</f>
        <v>A</v>
      </c>
      <c r="K104" s="10" t="str">
        <f>IF(VLOOKUP(A104,'RACI Deliverables'!$C$7:$K$86,9,FALSE)="","",VLOOKUP(A104,'RACI Deliverables'!$C$7:$K$86,9,FALSE))</f>
        <v/>
      </c>
      <c r="L104" s="25">
        <f>VLOOKUP(A104,'RACI Deliverables'!$C$7:$O$86,11,FALSE)</f>
        <v>44598</v>
      </c>
      <c r="M104" s="25">
        <f>VLOOKUP(A104,'RACI Deliverables'!$C$7:$O$86,12,FALSE)</f>
        <v>44601</v>
      </c>
      <c r="N104">
        <f t="shared" si="0"/>
        <v>3</v>
      </c>
      <c r="O104" s="46">
        <f>SUMIF('Total Efforts'!$D$5:$D$353,'RACI Tasks'!B104,'Total Efforts'!$I$5:$I$353)</f>
        <v>1.0000000000000018</v>
      </c>
      <c r="P104" s="7"/>
      <c r="Q104" s="18"/>
      <c r="R104" s="66">
        <v>44609</v>
      </c>
      <c r="S104" s="66">
        <v>44609</v>
      </c>
    </row>
    <row r="105" spans="1:19" ht="30">
      <c r="A105" t="s">
        <v>171</v>
      </c>
      <c r="B105">
        <v>39.1</v>
      </c>
      <c r="C105" s="2" t="str">
        <f>VLOOKUP(A105,'RACI Deliverables'!$C$7:$D$86,2,FALSE)</f>
        <v>Cockburn templates for all identified interactions</v>
      </c>
      <c r="D105" t="s">
        <v>335</v>
      </c>
      <c r="E105" t="s">
        <v>277</v>
      </c>
      <c r="F105" s="10" t="str">
        <f>IF(VLOOKUP(A105,'RACI Deliverables'!$C$7:$K$86,4,FALSE)="","",VLOOKUP(A105,'RACI Deliverables'!$C$7:$K$86,4,FALSE))</f>
        <v>A</v>
      </c>
      <c r="G105" s="10" t="str">
        <f>IF(VLOOKUP(A105,'RACI Deliverables'!$C$7:$K$86,5,FALSE)="","",VLOOKUP(A105,'RACI Deliverables'!$C$7:$K$86,5,FALSE))</f>
        <v/>
      </c>
      <c r="H105" s="10" t="str">
        <f>IF(VLOOKUP(A105,'RACI Deliverables'!$C$7:$K$86,6,FALSE)="","",VLOOKUP(A105,'RACI Deliverables'!$C$7:$K$86,6,FALSE))</f>
        <v/>
      </c>
      <c r="I105" s="10" t="str">
        <f>IF(VLOOKUP(A105,'RACI Deliverables'!$C$7:$K$86,7,FALSE)="","",VLOOKUP(A105,'RACI Deliverables'!$C$7:$K$86,7,FALSE))</f>
        <v/>
      </c>
      <c r="J105" s="10" t="str">
        <f>IF(VLOOKUP(A105,'RACI Deliverables'!$C$7:$K$86,8,FALSE)="","",VLOOKUP(A105,'RACI Deliverables'!$C$7:$K$86,8,FALSE))</f>
        <v/>
      </c>
      <c r="K105" s="10" t="str">
        <f>IF(VLOOKUP(A105,'RACI Deliverables'!$C$7:$K$86,9,FALSE)="","",VLOOKUP(A105,'RACI Deliverables'!$C$7:$K$86,9,FALSE))</f>
        <v>R</v>
      </c>
      <c r="L105" s="25">
        <f>VLOOKUP(A105,'RACI Deliverables'!$C$7:$O$86,11,FALSE)</f>
        <v>44597</v>
      </c>
      <c r="M105" s="25">
        <f>VLOOKUP(A105,'RACI Deliverables'!$C$7:$O$86,12,FALSE)</f>
        <v>44600</v>
      </c>
      <c r="N105">
        <f t="shared" si="0"/>
        <v>3</v>
      </c>
      <c r="O105" s="46">
        <f>SUMIF('Total Efforts'!$D$5:$D$353,'RACI Tasks'!B105,'Total Efforts'!$I$5:$I$353)</f>
        <v>2.0000000000000009</v>
      </c>
      <c r="P105" s="7"/>
      <c r="Q105" s="18"/>
      <c r="R105" s="21">
        <v>44607</v>
      </c>
      <c r="S105" s="21">
        <v>44605</v>
      </c>
    </row>
    <row r="106" spans="1:19" ht="30">
      <c r="A106" t="s">
        <v>171</v>
      </c>
      <c r="B106">
        <v>39.200000000000003</v>
      </c>
      <c r="C106" s="2" t="str">
        <f>VLOOKUP(A106,'RACI Deliverables'!$C$7:$D$86,2,FALSE)</f>
        <v>Cockburn templates for all identified interactions</v>
      </c>
      <c r="D106" t="s">
        <v>333</v>
      </c>
      <c r="E106" t="s">
        <v>285</v>
      </c>
      <c r="F106" s="10" t="str">
        <f>IF(VLOOKUP(A106,'RACI Deliverables'!$C$7:$K$86,4,FALSE)="","",VLOOKUP(A106,'RACI Deliverables'!$C$7:$K$86,4,FALSE))</f>
        <v>A</v>
      </c>
      <c r="G106" s="10" t="str">
        <f>IF(VLOOKUP(A106,'RACI Deliverables'!$C$7:$K$86,5,FALSE)="","",VLOOKUP(A106,'RACI Deliverables'!$C$7:$K$86,5,FALSE))</f>
        <v/>
      </c>
      <c r="H106" s="10" t="str">
        <f>IF(VLOOKUP(A106,'RACI Deliverables'!$C$7:$K$86,6,FALSE)="","",VLOOKUP(A106,'RACI Deliverables'!$C$7:$K$86,6,FALSE))</f>
        <v/>
      </c>
      <c r="I106" s="10" t="str">
        <f>IF(VLOOKUP(A106,'RACI Deliverables'!$C$7:$K$86,7,FALSE)="","",VLOOKUP(A106,'RACI Deliverables'!$C$7:$K$86,7,FALSE))</f>
        <v/>
      </c>
      <c r="J106" s="10" t="str">
        <f>IF(VLOOKUP(A106,'RACI Deliverables'!$C$7:$K$86,8,FALSE)="","",VLOOKUP(A106,'RACI Deliverables'!$C$7:$K$86,8,FALSE))</f>
        <v/>
      </c>
      <c r="K106" s="10" t="str">
        <f>IF(VLOOKUP(A106,'RACI Deliverables'!$C$7:$K$86,9,FALSE)="","",VLOOKUP(A106,'RACI Deliverables'!$C$7:$K$86,9,FALSE))</f>
        <v>R</v>
      </c>
      <c r="L106" s="25">
        <f>VLOOKUP(A106,'RACI Deliverables'!$C$7:$O$86,11,FALSE)</f>
        <v>44597</v>
      </c>
      <c r="M106" s="25">
        <f>VLOOKUP(A106,'RACI Deliverables'!$C$7:$O$86,12,FALSE)</f>
        <v>44600</v>
      </c>
      <c r="N106">
        <f t="shared" si="0"/>
        <v>3</v>
      </c>
      <c r="O106" s="46">
        <f>SUMIF('Total Efforts'!$D$5:$D$353,'RACI Tasks'!B106,'Total Efforts'!$I$5:$I$353)</f>
        <v>3</v>
      </c>
      <c r="P106" s="7"/>
      <c r="Q106" s="18"/>
      <c r="R106" s="21">
        <v>44607</v>
      </c>
      <c r="S106" s="21">
        <v>44605</v>
      </c>
    </row>
    <row r="107" spans="1:19" ht="30">
      <c r="A107" t="s">
        <v>171</v>
      </c>
      <c r="B107">
        <v>39.299999999999997</v>
      </c>
      <c r="C107" s="2" t="str">
        <f>VLOOKUP(A107,'RACI Deliverables'!$C$7:$D$86,2,FALSE)</f>
        <v>Cockburn templates for all identified interactions</v>
      </c>
      <c r="D107" t="s">
        <v>302</v>
      </c>
      <c r="E107" t="s">
        <v>307</v>
      </c>
      <c r="F107" s="10" t="str">
        <f>IF(VLOOKUP(A107,'RACI Deliverables'!$C$7:$K$86,4,FALSE)="","",VLOOKUP(A107,'RACI Deliverables'!$C$7:$K$86,4,FALSE))</f>
        <v>A</v>
      </c>
      <c r="G107" s="10" t="str">
        <f>IF(VLOOKUP(A107,'RACI Deliverables'!$C$7:$K$86,5,FALSE)="","",VLOOKUP(A107,'RACI Deliverables'!$C$7:$K$86,5,FALSE))</f>
        <v/>
      </c>
      <c r="H107" s="10" t="str">
        <f>IF(VLOOKUP(A107,'RACI Deliverables'!$C$7:$K$86,6,FALSE)="","",VLOOKUP(A107,'RACI Deliverables'!$C$7:$K$86,6,FALSE))</f>
        <v/>
      </c>
      <c r="I107" s="10" t="str">
        <f>IF(VLOOKUP(A107,'RACI Deliverables'!$C$7:$K$86,7,FALSE)="","",VLOOKUP(A107,'RACI Deliverables'!$C$7:$K$86,7,FALSE))</f>
        <v/>
      </c>
      <c r="J107" s="10" t="str">
        <f>IF(VLOOKUP(A107,'RACI Deliverables'!$C$7:$K$86,8,FALSE)="","",VLOOKUP(A107,'RACI Deliverables'!$C$7:$K$86,8,FALSE))</f>
        <v/>
      </c>
      <c r="K107" s="10" t="str">
        <f>IF(VLOOKUP(A107,'RACI Deliverables'!$C$7:$K$86,9,FALSE)="","",VLOOKUP(A107,'RACI Deliverables'!$C$7:$K$86,9,FALSE))</f>
        <v>R</v>
      </c>
      <c r="L107" s="25">
        <f>VLOOKUP(A107,'RACI Deliverables'!$C$7:$O$86,11,FALSE)</f>
        <v>44597</v>
      </c>
      <c r="M107" s="25">
        <f>VLOOKUP(A107,'RACI Deliverables'!$C$7:$O$86,12,FALSE)</f>
        <v>44600</v>
      </c>
      <c r="N107">
        <f t="shared" si="0"/>
        <v>3</v>
      </c>
      <c r="O107" s="46">
        <f>SUMIF('Total Efforts'!$D$5:$D$353,'RACI Tasks'!B107,'Total Efforts'!$I$5:$I$353)</f>
        <v>1.5</v>
      </c>
      <c r="P107" s="7"/>
      <c r="Q107" s="18"/>
      <c r="R107" s="21">
        <v>44607</v>
      </c>
      <c r="S107" s="21">
        <v>44605</v>
      </c>
    </row>
    <row r="108" spans="1:19" ht="30">
      <c r="A108" t="s">
        <v>173</v>
      </c>
      <c r="B108">
        <v>40.1</v>
      </c>
      <c r="C108" s="2" t="str">
        <f>VLOOKUP(A108,'RACI Deliverables'!$C$7:$D$86,2,FALSE)</f>
        <v>List, References and General Details of Suggested Metrics</v>
      </c>
      <c r="D108" t="s">
        <v>336</v>
      </c>
      <c r="E108" t="s">
        <v>277</v>
      </c>
      <c r="F108" s="10" t="str">
        <f>IF(VLOOKUP(A108,'RACI Deliverables'!$C$7:$K$86,4,FALSE)="","",VLOOKUP(A108,'RACI Deliverables'!$C$7:$K$86,4,FALSE))</f>
        <v/>
      </c>
      <c r="G108" s="10" t="str">
        <f>IF(VLOOKUP(A108,'RACI Deliverables'!$C$7:$K$86,5,FALSE)="","",VLOOKUP(A108,'RACI Deliverables'!$C$7:$K$86,5,FALSE))</f>
        <v>R</v>
      </c>
      <c r="H108" s="10" t="str">
        <f>IF(VLOOKUP(A108,'RACI Deliverables'!$C$7:$K$86,6,FALSE)="","",VLOOKUP(A108,'RACI Deliverables'!$C$7:$K$86,6,FALSE))</f>
        <v/>
      </c>
      <c r="I108" s="10" t="str">
        <f>IF(VLOOKUP(A108,'RACI Deliverables'!$C$7:$K$86,7,FALSE)="","",VLOOKUP(A108,'RACI Deliverables'!$C$7:$K$86,7,FALSE))</f>
        <v/>
      </c>
      <c r="J108" s="10" t="str">
        <f>IF(VLOOKUP(A108,'RACI Deliverables'!$C$7:$K$86,8,FALSE)="","",VLOOKUP(A108,'RACI Deliverables'!$C$7:$K$86,8,FALSE))</f>
        <v/>
      </c>
      <c r="K108" s="10" t="str">
        <f>IF(VLOOKUP(A108,'RACI Deliverables'!$C$7:$K$86,9,FALSE)="","",VLOOKUP(A108,'RACI Deliverables'!$C$7:$K$86,9,FALSE))</f>
        <v>A</v>
      </c>
      <c r="L108" s="25">
        <f>VLOOKUP(A108,'RACI Deliverables'!$C$7:$O$86,11,FALSE)</f>
        <v>44597</v>
      </c>
      <c r="M108" s="25">
        <f>VLOOKUP(A108,'RACI Deliverables'!$C$7:$O$86,12,FALSE)</f>
        <v>44601</v>
      </c>
      <c r="N108">
        <f t="shared" si="0"/>
        <v>4</v>
      </c>
      <c r="O108" s="46">
        <f>SUMIF('Total Efforts'!$D$5:$D$353,'RACI Tasks'!B108,'Total Efforts'!$I$5:$I$353)</f>
        <v>1.2500000000000009</v>
      </c>
      <c r="P108" s="7"/>
      <c r="Q108" s="18"/>
      <c r="R108" s="21">
        <v>44610</v>
      </c>
      <c r="S108" s="21">
        <v>44610</v>
      </c>
    </row>
    <row r="109" spans="1:19" ht="30">
      <c r="A109" t="s">
        <v>173</v>
      </c>
      <c r="B109">
        <v>40.200000000000003</v>
      </c>
      <c r="C109" s="2" t="str">
        <f>VLOOKUP(A109,'RACI Deliverables'!$C$7:$D$86,2,FALSE)</f>
        <v>List, References and General Details of Suggested Metrics</v>
      </c>
      <c r="D109" t="s">
        <v>337</v>
      </c>
      <c r="E109" t="s">
        <v>285</v>
      </c>
      <c r="F109" s="10" t="str">
        <f>IF(VLOOKUP(A109,'RACI Deliverables'!$C$7:$K$86,4,FALSE)="","",VLOOKUP(A109,'RACI Deliverables'!$C$7:$K$86,4,FALSE))</f>
        <v/>
      </c>
      <c r="G109" s="10" t="str">
        <f>IF(VLOOKUP(A109,'RACI Deliverables'!$C$7:$K$86,5,FALSE)="","",VLOOKUP(A109,'RACI Deliverables'!$C$7:$K$86,5,FALSE))</f>
        <v>R</v>
      </c>
      <c r="H109" s="10" t="str">
        <f>IF(VLOOKUP(A109,'RACI Deliverables'!$C$7:$K$86,6,FALSE)="","",VLOOKUP(A109,'RACI Deliverables'!$C$7:$K$86,6,FALSE))</f>
        <v/>
      </c>
      <c r="I109" s="10" t="str">
        <f>IF(VLOOKUP(A109,'RACI Deliverables'!$C$7:$K$86,7,FALSE)="","",VLOOKUP(A109,'RACI Deliverables'!$C$7:$K$86,7,FALSE))</f>
        <v/>
      </c>
      <c r="J109" s="10" t="str">
        <f>IF(VLOOKUP(A109,'RACI Deliverables'!$C$7:$K$86,8,FALSE)="","",VLOOKUP(A109,'RACI Deliverables'!$C$7:$K$86,8,FALSE))</f>
        <v/>
      </c>
      <c r="K109" s="10" t="str">
        <f>IF(VLOOKUP(A109,'RACI Deliverables'!$C$7:$K$86,9,FALSE)="","",VLOOKUP(A109,'RACI Deliverables'!$C$7:$K$86,9,FALSE))</f>
        <v>A</v>
      </c>
      <c r="L109" s="25">
        <f>VLOOKUP(A109,'RACI Deliverables'!$C$7:$O$86,11,FALSE)</f>
        <v>44597</v>
      </c>
      <c r="M109" s="25">
        <f>VLOOKUP(A109,'RACI Deliverables'!$C$7:$O$86,12,FALSE)</f>
        <v>44601</v>
      </c>
      <c r="N109">
        <f t="shared" si="0"/>
        <v>4</v>
      </c>
      <c r="O109" s="46">
        <f>SUMIF('Total Efforts'!$D$5:$D$353,'RACI Tasks'!B109,'Total Efforts'!$I$5:$I$353)</f>
        <v>0.75</v>
      </c>
      <c r="P109" s="7"/>
      <c r="Q109" s="18"/>
      <c r="R109" s="21">
        <v>44610</v>
      </c>
      <c r="S109" s="21">
        <v>44610</v>
      </c>
    </row>
    <row r="110" spans="1:19" ht="30">
      <c r="A110" t="s">
        <v>173</v>
      </c>
      <c r="B110">
        <v>40.299999999999997</v>
      </c>
      <c r="C110" s="2" t="str">
        <f>VLOOKUP(A110,'RACI Deliverables'!$C$7:$D$86,2,FALSE)</f>
        <v>List, References and General Details of Suggested Metrics</v>
      </c>
      <c r="D110" t="s">
        <v>302</v>
      </c>
      <c r="E110" t="s">
        <v>307</v>
      </c>
      <c r="F110" s="10" t="str">
        <f>IF(VLOOKUP(A110,'RACI Deliverables'!$C$7:$K$86,4,FALSE)="","",VLOOKUP(A110,'RACI Deliverables'!$C$7:$K$86,4,FALSE))</f>
        <v/>
      </c>
      <c r="G110" s="10" t="str">
        <f>IF(VLOOKUP(A110,'RACI Deliverables'!$C$7:$K$86,5,FALSE)="","",VLOOKUP(A110,'RACI Deliverables'!$C$7:$K$86,5,FALSE))</f>
        <v>R</v>
      </c>
      <c r="H110" s="10" t="str">
        <f>IF(VLOOKUP(A110,'RACI Deliverables'!$C$7:$K$86,6,FALSE)="","",VLOOKUP(A110,'RACI Deliverables'!$C$7:$K$86,6,FALSE))</f>
        <v/>
      </c>
      <c r="I110" s="10" t="str">
        <f>IF(VLOOKUP(A110,'RACI Deliverables'!$C$7:$K$86,7,FALSE)="","",VLOOKUP(A110,'RACI Deliverables'!$C$7:$K$86,7,FALSE))</f>
        <v/>
      </c>
      <c r="J110" s="10" t="str">
        <f>IF(VLOOKUP(A110,'RACI Deliverables'!$C$7:$K$86,8,FALSE)="","",VLOOKUP(A110,'RACI Deliverables'!$C$7:$K$86,8,FALSE))</f>
        <v/>
      </c>
      <c r="K110" s="10" t="str">
        <f>IF(VLOOKUP(A110,'RACI Deliverables'!$C$7:$K$86,9,FALSE)="","",VLOOKUP(A110,'RACI Deliverables'!$C$7:$K$86,9,FALSE))</f>
        <v>A</v>
      </c>
      <c r="L110" s="25">
        <f>VLOOKUP(A110,'RACI Deliverables'!$C$7:$O$86,11,FALSE)</f>
        <v>44597</v>
      </c>
      <c r="M110" s="25">
        <f>VLOOKUP(A110,'RACI Deliverables'!$C$7:$O$86,12,FALSE)</f>
        <v>44601</v>
      </c>
      <c r="N110">
        <f t="shared" si="0"/>
        <v>4</v>
      </c>
      <c r="O110" s="46">
        <f>SUMIF('Total Efforts'!$D$5:$D$353,'RACI Tasks'!B110,'Total Efforts'!$I$5:$I$353)</f>
        <v>0.75</v>
      </c>
      <c r="P110" s="7"/>
      <c r="Q110" s="18"/>
      <c r="R110" s="21">
        <v>44610</v>
      </c>
      <c r="S110" s="21">
        <v>44610</v>
      </c>
    </row>
    <row r="111" spans="1:19" ht="30">
      <c r="A111" t="s">
        <v>176</v>
      </c>
      <c r="B111">
        <v>41.1</v>
      </c>
      <c r="C111" s="2" t="str">
        <f>VLOOKUP(A111,'RACI Deliverables'!$C$7:$D$86,2,FALSE)</f>
        <v>Metric 1 - Data needed, Interpretation, Value to Decision Makers</v>
      </c>
      <c r="D111" t="s">
        <v>338</v>
      </c>
      <c r="E111" t="s">
        <v>277</v>
      </c>
      <c r="F111" s="10" t="str">
        <f>IF(VLOOKUP(A111,'RACI Deliverables'!$C$7:$K$86,4,FALSE)="","",VLOOKUP(A111,'RACI Deliverables'!$C$7:$K$86,4,FALSE))</f>
        <v>R</v>
      </c>
      <c r="G111" s="10" t="str">
        <f>IF(VLOOKUP(A111,'RACI Deliverables'!$C$7:$K$86,5,FALSE)="","",VLOOKUP(A111,'RACI Deliverables'!$C$7:$K$86,5,FALSE))</f>
        <v/>
      </c>
      <c r="H111" s="10" t="str">
        <f>IF(VLOOKUP(A111,'RACI Deliverables'!$C$7:$K$86,6,FALSE)="","",VLOOKUP(A111,'RACI Deliverables'!$C$7:$K$86,6,FALSE))</f>
        <v/>
      </c>
      <c r="I111" s="10" t="str">
        <f>IF(VLOOKUP(A111,'RACI Deliverables'!$C$7:$K$86,7,FALSE)="","",VLOOKUP(A111,'RACI Deliverables'!$C$7:$K$86,7,FALSE))</f>
        <v/>
      </c>
      <c r="J111" s="10" t="str">
        <f>IF(VLOOKUP(A111,'RACI Deliverables'!$C$7:$K$86,8,FALSE)="","",VLOOKUP(A111,'RACI Deliverables'!$C$7:$K$86,8,FALSE))</f>
        <v/>
      </c>
      <c r="K111" s="10" t="str">
        <f>IF(VLOOKUP(A111,'RACI Deliverables'!$C$7:$K$86,9,FALSE)="","",VLOOKUP(A111,'RACI Deliverables'!$C$7:$K$86,9,FALSE))</f>
        <v>A</v>
      </c>
      <c r="L111" s="25">
        <f>VLOOKUP(A111,'RACI Deliverables'!$C$7:$O$86,11,FALSE)</f>
        <v>44597</v>
      </c>
      <c r="M111" s="25">
        <f>VLOOKUP(A111,'RACI Deliverables'!$C$7:$O$86,12,FALSE)</f>
        <v>44601</v>
      </c>
      <c r="N111">
        <f t="shared" si="0"/>
        <v>4</v>
      </c>
      <c r="O111" s="46">
        <f>SUMIF('Total Efforts'!$D$5:$D$353,'RACI Tasks'!B111,'Total Efforts'!$I$5:$I$353)</f>
        <v>0.99999999999999911</v>
      </c>
      <c r="P111" s="7"/>
      <c r="Q111" s="18"/>
      <c r="R111" s="21">
        <v>44601</v>
      </c>
      <c r="S111" s="21">
        <v>44601</v>
      </c>
    </row>
    <row r="112" spans="1:19" ht="30">
      <c r="A112" t="s">
        <v>176</v>
      </c>
      <c r="B112">
        <v>41.2</v>
      </c>
      <c r="C112" s="2" t="str">
        <f>VLOOKUP(A112,'RACI Deliverables'!$C$7:$D$86,2,FALSE)</f>
        <v>Metric 1 - Data needed, Interpretation, Value to Decision Makers</v>
      </c>
      <c r="D112" t="s">
        <v>339</v>
      </c>
      <c r="E112" t="s">
        <v>285</v>
      </c>
      <c r="F112" s="10" t="str">
        <f>IF(VLOOKUP(A112,'RACI Deliverables'!$C$7:$K$86,4,FALSE)="","",VLOOKUP(A112,'RACI Deliverables'!$C$7:$K$86,4,FALSE))</f>
        <v>R</v>
      </c>
      <c r="G112" s="10" t="str">
        <f>IF(VLOOKUP(A112,'RACI Deliverables'!$C$7:$K$86,5,FALSE)="","",VLOOKUP(A112,'RACI Deliverables'!$C$7:$K$86,5,FALSE))</f>
        <v/>
      </c>
      <c r="H112" s="10" t="str">
        <f>IF(VLOOKUP(A112,'RACI Deliverables'!$C$7:$K$86,6,FALSE)="","",VLOOKUP(A112,'RACI Deliverables'!$C$7:$K$86,6,FALSE))</f>
        <v/>
      </c>
      <c r="I112" s="10" t="str">
        <f>IF(VLOOKUP(A112,'RACI Deliverables'!$C$7:$K$86,7,FALSE)="","",VLOOKUP(A112,'RACI Deliverables'!$C$7:$K$86,7,FALSE))</f>
        <v/>
      </c>
      <c r="J112" s="10" t="str">
        <f>IF(VLOOKUP(A112,'RACI Deliverables'!$C$7:$K$86,8,FALSE)="","",VLOOKUP(A112,'RACI Deliverables'!$C$7:$K$86,8,FALSE))</f>
        <v/>
      </c>
      <c r="K112" s="10" t="str">
        <f>IF(VLOOKUP(A112,'RACI Deliverables'!$C$7:$K$86,9,FALSE)="","",VLOOKUP(A112,'RACI Deliverables'!$C$7:$K$86,9,FALSE))</f>
        <v>A</v>
      </c>
      <c r="L112" s="25">
        <f>VLOOKUP(A112,'RACI Deliverables'!$C$7:$O$86,11,FALSE)</f>
        <v>44597</v>
      </c>
      <c r="M112" s="25">
        <f>VLOOKUP(A112,'RACI Deliverables'!$C$7:$O$86,12,FALSE)</f>
        <v>44601</v>
      </c>
      <c r="N112">
        <f t="shared" si="0"/>
        <v>4</v>
      </c>
      <c r="O112" s="46">
        <f>SUMIF('Total Efforts'!$D$5:$D$353,'RACI Tasks'!B112,'Total Efforts'!$I$5:$I$353)</f>
        <v>0.99999999999999911</v>
      </c>
      <c r="P112" s="7"/>
      <c r="Q112" s="18"/>
      <c r="R112" s="21">
        <v>44601</v>
      </c>
      <c r="S112" s="21">
        <v>44601</v>
      </c>
    </row>
    <row r="113" spans="1:24" ht="30">
      <c r="A113" t="s">
        <v>176</v>
      </c>
      <c r="B113">
        <v>41.3</v>
      </c>
      <c r="C113" s="2" t="str">
        <f>VLOOKUP(A113,'RACI Deliverables'!$C$7:$D$86,2,FALSE)</f>
        <v>Metric 1 - Data needed, Interpretation, Value to Decision Makers</v>
      </c>
      <c r="D113" t="s">
        <v>326</v>
      </c>
      <c r="E113" t="s">
        <v>307</v>
      </c>
      <c r="F113" s="10" t="str">
        <f>IF(VLOOKUP(A113,'RACI Deliverables'!$C$7:$K$86,4,FALSE)="","",VLOOKUP(A113,'RACI Deliverables'!$C$7:$K$86,4,FALSE))</f>
        <v>R</v>
      </c>
      <c r="G113" s="10" t="str">
        <f>IF(VLOOKUP(A113,'RACI Deliverables'!$C$7:$K$86,5,FALSE)="","",VLOOKUP(A113,'RACI Deliverables'!$C$7:$K$86,5,FALSE))</f>
        <v/>
      </c>
      <c r="H113" s="10" t="str">
        <f>IF(VLOOKUP(A113,'RACI Deliverables'!$C$7:$K$86,6,FALSE)="","",VLOOKUP(A113,'RACI Deliverables'!$C$7:$K$86,6,FALSE))</f>
        <v/>
      </c>
      <c r="I113" s="10" t="str">
        <f>IF(VLOOKUP(A113,'RACI Deliverables'!$C$7:$K$86,7,FALSE)="","",VLOOKUP(A113,'RACI Deliverables'!$C$7:$K$86,7,FALSE))</f>
        <v/>
      </c>
      <c r="J113" s="10" t="str">
        <f>IF(VLOOKUP(A113,'RACI Deliverables'!$C$7:$K$86,8,FALSE)="","",VLOOKUP(A113,'RACI Deliverables'!$C$7:$K$86,8,FALSE))</f>
        <v/>
      </c>
      <c r="K113" s="10" t="str">
        <f>IF(VLOOKUP(A113,'RACI Deliverables'!$C$7:$K$86,9,FALSE)="","",VLOOKUP(A113,'RACI Deliverables'!$C$7:$K$86,9,FALSE))</f>
        <v>A</v>
      </c>
      <c r="L113" s="25">
        <f>VLOOKUP(A113,'RACI Deliverables'!$C$7:$O$86,11,FALSE)</f>
        <v>44597</v>
      </c>
      <c r="M113" s="25">
        <f>VLOOKUP(A113,'RACI Deliverables'!$C$7:$O$86,12,FALSE)</f>
        <v>44601</v>
      </c>
      <c r="N113">
        <f t="shared" si="0"/>
        <v>4</v>
      </c>
      <c r="O113" s="46">
        <f>SUMIF('Total Efforts'!$D$5:$D$353,'RACI Tasks'!B113,'Total Efforts'!$I$5:$I$353)</f>
        <v>0.33333333333333215</v>
      </c>
      <c r="P113" s="7"/>
      <c r="Q113" s="18"/>
      <c r="R113" s="21">
        <v>44602</v>
      </c>
      <c r="S113" s="21">
        <v>44602</v>
      </c>
    </row>
    <row r="114" spans="1:24" ht="30">
      <c r="A114" t="s">
        <v>178</v>
      </c>
      <c r="B114">
        <v>42.1</v>
      </c>
      <c r="C114" s="2" t="str">
        <f>VLOOKUP(A114,'RACI Deliverables'!$C$7:$D$86,2,FALSE)</f>
        <v>Metric 2 - Data needed, Interpretation, Value to Decision Makers</v>
      </c>
      <c r="D114" t="s">
        <v>340</v>
      </c>
      <c r="E114" t="s">
        <v>277</v>
      </c>
      <c r="F114" s="10" t="str">
        <f>IF(VLOOKUP(A114,'RACI Deliverables'!$C$7:$K$86,4,FALSE)="","",VLOOKUP(A114,'RACI Deliverables'!$C$7:$K$86,4,FALSE))</f>
        <v>A</v>
      </c>
      <c r="G114" s="10" t="str">
        <f>IF(VLOOKUP(A114,'RACI Deliverables'!$C$7:$K$86,5,FALSE)="","",VLOOKUP(A114,'RACI Deliverables'!$C$7:$K$86,5,FALSE))</f>
        <v/>
      </c>
      <c r="H114" s="10" t="str">
        <f>IF(VLOOKUP(A114,'RACI Deliverables'!$C$7:$K$86,6,FALSE)="","",VLOOKUP(A114,'RACI Deliverables'!$C$7:$K$86,6,FALSE))</f>
        <v/>
      </c>
      <c r="I114" s="10" t="str">
        <f>IF(VLOOKUP(A114,'RACI Deliverables'!$C$7:$K$86,7,FALSE)="","",VLOOKUP(A114,'RACI Deliverables'!$C$7:$K$86,7,FALSE))</f>
        <v/>
      </c>
      <c r="J114" s="10" t="str">
        <f>IF(VLOOKUP(A114,'RACI Deliverables'!$C$7:$K$86,8,FALSE)="","",VLOOKUP(A114,'RACI Deliverables'!$C$7:$K$86,8,FALSE))</f>
        <v/>
      </c>
      <c r="K114" s="10" t="str">
        <f>IF(VLOOKUP(A114,'RACI Deliverables'!$C$7:$K$86,9,FALSE)="","",VLOOKUP(A114,'RACI Deliverables'!$C$7:$K$86,9,FALSE))</f>
        <v>R</v>
      </c>
      <c r="L114" s="25">
        <f>VLOOKUP(A114,'RACI Deliverables'!$C$7:$O$86,11,FALSE)</f>
        <v>44597</v>
      </c>
      <c r="M114" s="25">
        <f>VLOOKUP(A114,'RACI Deliverables'!$C$7:$O$86,12,FALSE)</f>
        <v>44601</v>
      </c>
      <c r="N114">
        <f t="shared" si="0"/>
        <v>4</v>
      </c>
      <c r="O114" s="46">
        <f>SUMIF('Total Efforts'!$D$5:$D$353,'RACI Tasks'!B114,'Total Efforts'!$I$5:$I$353)</f>
        <v>3.9999999999999991</v>
      </c>
      <c r="P114" s="7"/>
      <c r="Q114" s="18"/>
      <c r="R114" s="21">
        <v>44601</v>
      </c>
      <c r="S114" s="21">
        <v>44601</v>
      </c>
    </row>
    <row r="115" spans="1:24" ht="30">
      <c r="A115" t="s">
        <v>178</v>
      </c>
      <c r="B115">
        <v>42.2</v>
      </c>
      <c r="C115" s="2" t="str">
        <f>VLOOKUP(A115,'RACI Deliverables'!$C$7:$D$86,2,FALSE)</f>
        <v>Metric 2 - Data needed, Interpretation, Value to Decision Makers</v>
      </c>
      <c r="D115" t="s">
        <v>339</v>
      </c>
      <c r="E115" t="s">
        <v>285</v>
      </c>
      <c r="F115" s="10" t="str">
        <f>IF(VLOOKUP(A115,'RACI Deliverables'!$C$7:$K$86,4,FALSE)="","",VLOOKUP(A115,'RACI Deliverables'!$C$7:$K$86,4,FALSE))</f>
        <v>A</v>
      </c>
      <c r="G115" s="10" t="str">
        <f>IF(VLOOKUP(A115,'RACI Deliverables'!$C$7:$K$86,5,FALSE)="","",VLOOKUP(A115,'RACI Deliverables'!$C$7:$K$86,5,FALSE))</f>
        <v/>
      </c>
      <c r="H115" s="10" t="str">
        <f>IF(VLOOKUP(A115,'RACI Deliverables'!$C$7:$K$86,6,FALSE)="","",VLOOKUP(A115,'RACI Deliverables'!$C$7:$K$86,6,FALSE))</f>
        <v/>
      </c>
      <c r="I115" s="10" t="str">
        <f>IF(VLOOKUP(A115,'RACI Deliverables'!$C$7:$K$86,7,FALSE)="","",VLOOKUP(A115,'RACI Deliverables'!$C$7:$K$86,7,FALSE))</f>
        <v/>
      </c>
      <c r="J115" s="10" t="str">
        <f>IF(VLOOKUP(A115,'RACI Deliverables'!$C$7:$K$86,8,FALSE)="","",VLOOKUP(A115,'RACI Deliverables'!$C$7:$K$86,8,FALSE))</f>
        <v/>
      </c>
      <c r="K115" s="10" t="str">
        <f>IF(VLOOKUP(A115,'RACI Deliverables'!$C$7:$K$86,9,FALSE)="","",VLOOKUP(A115,'RACI Deliverables'!$C$7:$K$86,9,FALSE))</f>
        <v>R</v>
      </c>
      <c r="L115" s="25">
        <f>VLOOKUP(A115,'RACI Deliverables'!$C$7:$O$86,11,FALSE)</f>
        <v>44597</v>
      </c>
      <c r="M115" s="25">
        <f>VLOOKUP(A115,'RACI Deliverables'!$C$7:$O$86,12,FALSE)</f>
        <v>44601</v>
      </c>
      <c r="N115">
        <f t="shared" si="0"/>
        <v>4</v>
      </c>
      <c r="O115" s="46">
        <f>SUMIF('Total Efforts'!$D$5:$D$353,'RACI Tasks'!B115,'Total Efforts'!$I$5:$I$353)</f>
        <v>3.1666666666666661</v>
      </c>
      <c r="P115" s="7"/>
      <c r="Q115" s="18"/>
      <c r="R115" s="21">
        <v>44601</v>
      </c>
      <c r="S115" s="21">
        <v>44602</v>
      </c>
    </row>
    <row r="116" spans="1:24" ht="30">
      <c r="A116" t="s">
        <v>178</v>
      </c>
      <c r="B116">
        <v>42.3</v>
      </c>
      <c r="C116" s="2" t="str">
        <f>VLOOKUP(A116,'RACI Deliverables'!$C$7:$D$86,2,FALSE)</f>
        <v>Metric 2 - Data needed, Interpretation, Value to Decision Makers</v>
      </c>
      <c r="D116" t="s">
        <v>326</v>
      </c>
      <c r="E116" t="s">
        <v>307</v>
      </c>
      <c r="F116" s="10" t="str">
        <f>IF(VLOOKUP(A116,'RACI Deliverables'!$C$7:$K$86,4,FALSE)="","",VLOOKUP(A116,'RACI Deliverables'!$C$7:$K$86,4,FALSE))</f>
        <v>A</v>
      </c>
      <c r="G116" s="10" t="str">
        <f>IF(VLOOKUP(A116,'RACI Deliverables'!$C$7:$K$86,5,FALSE)="","",VLOOKUP(A116,'RACI Deliverables'!$C$7:$K$86,5,FALSE))</f>
        <v/>
      </c>
      <c r="H116" s="10" t="str">
        <f>IF(VLOOKUP(A116,'RACI Deliverables'!$C$7:$K$86,6,FALSE)="","",VLOOKUP(A116,'RACI Deliverables'!$C$7:$K$86,6,FALSE))</f>
        <v/>
      </c>
      <c r="I116" s="10" t="str">
        <f>IF(VLOOKUP(A116,'RACI Deliverables'!$C$7:$K$86,7,FALSE)="","",VLOOKUP(A116,'RACI Deliverables'!$C$7:$K$86,7,FALSE))</f>
        <v/>
      </c>
      <c r="J116" s="10" t="str">
        <f>IF(VLOOKUP(A116,'RACI Deliverables'!$C$7:$K$86,8,FALSE)="","",VLOOKUP(A116,'RACI Deliverables'!$C$7:$K$86,8,FALSE))</f>
        <v/>
      </c>
      <c r="K116" s="10" t="str">
        <f>IF(VLOOKUP(A116,'RACI Deliverables'!$C$7:$K$86,9,FALSE)="","",VLOOKUP(A116,'RACI Deliverables'!$C$7:$K$86,9,FALSE))</f>
        <v>R</v>
      </c>
      <c r="L116" s="25">
        <f>VLOOKUP(A116,'RACI Deliverables'!$C$7:$O$86,11,FALSE)</f>
        <v>44597</v>
      </c>
      <c r="M116" s="25">
        <f>VLOOKUP(A116,'RACI Deliverables'!$C$7:$O$86,12,FALSE)</f>
        <v>44601</v>
      </c>
      <c r="N116">
        <f t="shared" si="0"/>
        <v>4</v>
      </c>
      <c r="O116" s="46">
        <f>SUMIF('Total Efforts'!$D$5:$D$353,'RACI Tasks'!B116,'Total Efforts'!$I$5:$I$353)</f>
        <v>0.66666666666666563</v>
      </c>
      <c r="P116" s="7"/>
      <c r="Q116" s="18"/>
      <c r="R116" s="21">
        <v>44602</v>
      </c>
      <c r="S116" s="21">
        <v>44602</v>
      </c>
    </row>
    <row r="117" spans="1:24" ht="30">
      <c r="A117" t="s">
        <v>180</v>
      </c>
      <c r="B117">
        <v>43.1</v>
      </c>
      <c r="C117" s="2" t="str">
        <f>VLOOKUP(A117,'RACI Deliverables'!$C$7:$D$86,2,FALSE)</f>
        <v>Metric 3 - Data needed, Interpretation, Value to Decision Makers</v>
      </c>
      <c r="D117" t="s">
        <v>341</v>
      </c>
      <c r="E117" t="s">
        <v>277</v>
      </c>
      <c r="F117" s="10" t="str">
        <f>IF(VLOOKUP(A117,'RACI Deliverables'!$C$7:$K$86,4,FALSE)="","",VLOOKUP(A117,'RACI Deliverables'!$C$7:$K$86,4,FALSE))</f>
        <v/>
      </c>
      <c r="G117" s="10" t="str">
        <f>IF(VLOOKUP(A117,'RACI Deliverables'!$C$7:$K$86,5,FALSE)="","",VLOOKUP(A117,'RACI Deliverables'!$C$7:$K$86,5,FALSE))</f>
        <v/>
      </c>
      <c r="H117" s="10" t="str">
        <f>IF(VLOOKUP(A117,'RACI Deliverables'!$C$7:$K$86,6,FALSE)="","",VLOOKUP(A117,'RACI Deliverables'!$C$7:$K$86,6,FALSE))</f>
        <v/>
      </c>
      <c r="I117" s="10" t="str">
        <f>IF(VLOOKUP(A117,'RACI Deliverables'!$C$7:$K$86,7,FALSE)="","",VLOOKUP(A117,'RACI Deliverables'!$C$7:$K$86,7,FALSE))</f>
        <v>A</v>
      </c>
      <c r="J117" s="10" t="str">
        <f>IF(VLOOKUP(A117,'RACI Deliverables'!$C$7:$K$86,8,FALSE)="","",VLOOKUP(A117,'RACI Deliverables'!$C$7:$K$86,8,FALSE))</f>
        <v>R</v>
      </c>
      <c r="K117" s="10" t="str">
        <f>IF(VLOOKUP(A117,'RACI Deliverables'!$C$7:$K$86,9,FALSE)="","",VLOOKUP(A117,'RACI Deliverables'!$C$7:$K$86,9,FALSE))</f>
        <v/>
      </c>
      <c r="L117" s="25">
        <f>VLOOKUP(A117,'RACI Deliverables'!$C$7:$O$86,11,FALSE)</f>
        <v>44597</v>
      </c>
      <c r="M117" s="25">
        <f>VLOOKUP(A117,'RACI Deliverables'!$C$7:$O$86,12,FALSE)</f>
        <v>44601</v>
      </c>
      <c r="N117">
        <f t="shared" si="0"/>
        <v>4</v>
      </c>
      <c r="O117" s="46">
        <f>SUMIF('Total Efforts'!$D$5:$D$353,'RACI Tasks'!B117,'Total Efforts'!$I$5:$I$353)</f>
        <v>1.2500000000000009</v>
      </c>
      <c r="P117" s="7"/>
      <c r="Q117" s="18"/>
      <c r="R117" s="21">
        <v>44596</v>
      </c>
      <c r="S117" s="21">
        <v>44603</v>
      </c>
    </row>
    <row r="118" spans="1:24" ht="30">
      <c r="A118" t="s">
        <v>180</v>
      </c>
      <c r="B118">
        <v>43.2</v>
      </c>
      <c r="C118" s="2" t="str">
        <f>VLOOKUP(A118,'RACI Deliverables'!$C$7:$D$86,2,FALSE)</f>
        <v>Metric 3 - Data needed, Interpretation, Value to Decision Makers</v>
      </c>
      <c r="D118" t="s">
        <v>339</v>
      </c>
      <c r="E118" t="s">
        <v>285</v>
      </c>
      <c r="F118" s="10" t="str">
        <f>IF(VLOOKUP(A118,'RACI Deliverables'!$C$7:$K$86,4,FALSE)="","",VLOOKUP(A118,'RACI Deliverables'!$C$7:$K$86,4,FALSE))</f>
        <v/>
      </c>
      <c r="G118" s="10" t="str">
        <f>IF(VLOOKUP(A118,'RACI Deliverables'!$C$7:$K$86,5,FALSE)="","",VLOOKUP(A118,'RACI Deliverables'!$C$7:$K$86,5,FALSE))</f>
        <v/>
      </c>
      <c r="H118" s="10" t="str">
        <f>IF(VLOOKUP(A118,'RACI Deliverables'!$C$7:$K$86,6,FALSE)="","",VLOOKUP(A118,'RACI Deliverables'!$C$7:$K$86,6,FALSE))</f>
        <v/>
      </c>
      <c r="I118" s="10" t="str">
        <f>IF(VLOOKUP(A118,'RACI Deliverables'!$C$7:$K$86,7,FALSE)="","",VLOOKUP(A118,'RACI Deliverables'!$C$7:$K$86,7,FALSE))</f>
        <v>A</v>
      </c>
      <c r="J118" s="10" t="str">
        <f>IF(VLOOKUP(A118,'RACI Deliverables'!$C$7:$K$86,8,FALSE)="","",VLOOKUP(A118,'RACI Deliverables'!$C$7:$K$86,8,FALSE))</f>
        <v>R</v>
      </c>
      <c r="K118" s="10" t="str">
        <f>IF(VLOOKUP(A118,'RACI Deliverables'!$C$7:$K$86,9,FALSE)="","",VLOOKUP(A118,'RACI Deliverables'!$C$7:$K$86,9,FALSE))</f>
        <v/>
      </c>
      <c r="L118" s="25">
        <f>VLOOKUP(A118,'RACI Deliverables'!$C$7:$O$86,11,FALSE)</f>
        <v>44597</v>
      </c>
      <c r="M118" s="25">
        <f>VLOOKUP(A118,'RACI Deliverables'!$C$7:$O$86,12,FALSE)</f>
        <v>44601</v>
      </c>
      <c r="N118">
        <f t="shared" si="0"/>
        <v>4</v>
      </c>
      <c r="O118" s="46">
        <f>SUMIF('Total Efforts'!$D$5:$D$353,'RACI Tasks'!B118,'Total Efforts'!$I$5:$I$353)</f>
        <v>1.2500000000000009</v>
      </c>
      <c r="P118" s="7"/>
      <c r="Q118" s="18"/>
      <c r="R118" s="21">
        <v>44596</v>
      </c>
      <c r="S118" s="21">
        <v>44603</v>
      </c>
    </row>
    <row r="119" spans="1:24" ht="30">
      <c r="A119" t="s">
        <v>180</v>
      </c>
      <c r="B119">
        <v>43.3</v>
      </c>
      <c r="C119" s="2" t="str">
        <f>VLOOKUP(A119,'RACI Deliverables'!$C$7:$D$86,2,FALSE)</f>
        <v>Metric 3 - Data needed, Interpretation, Value to Decision Makers</v>
      </c>
      <c r="D119" t="s">
        <v>326</v>
      </c>
      <c r="E119" t="s">
        <v>307</v>
      </c>
      <c r="F119" s="10" t="str">
        <f>IF(VLOOKUP(A119,'RACI Deliverables'!$C$7:$K$86,4,FALSE)="","",VLOOKUP(A119,'RACI Deliverables'!$C$7:$K$86,4,FALSE))</f>
        <v/>
      </c>
      <c r="G119" s="10" t="str">
        <f>IF(VLOOKUP(A119,'RACI Deliverables'!$C$7:$K$86,5,FALSE)="","",VLOOKUP(A119,'RACI Deliverables'!$C$7:$K$86,5,FALSE))</f>
        <v/>
      </c>
      <c r="H119" s="10" t="str">
        <f>IF(VLOOKUP(A119,'RACI Deliverables'!$C$7:$K$86,6,FALSE)="","",VLOOKUP(A119,'RACI Deliverables'!$C$7:$K$86,6,FALSE))</f>
        <v/>
      </c>
      <c r="I119" s="10" t="str">
        <f>IF(VLOOKUP(A119,'RACI Deliverables'!$C$7:$K$86,7,FALSE)="","",VLOOKUP(A119,'RACI Deliverables'!$C$7:$K$86,7,FALSE))</f>
        <v>A</v>
      </c>
      <c r="J119" s="10" t="str">
        <f>IF(VLOOKUP(A119,'RACI Deliverables'!$C$7:$K$86,8,FALSE)="","",VLOOKUP(A119,'RACI Deliverables'!$C$7:$K$86,8,FALSE))</f>
        <v>R</v>
      </c>
      <c r="K119" s="10" t="str">
        <f>IF(VLOOKUP(A119,'RACI Deliverables'!$C$7:$K$86,9,FALSE)="","",VLOOKUP(A119,'RACI Deliverables'!$C$7:$K$86,9,FALSE))</f>
        <v/>
      </c>
      <c r="L119" s="25">
        <f>VLOOKUP(A119,'RACI Deliverables'!$C$7:$O$86,11,FALSE)</f>
        <v>44597</v>
      </c>
      <c r="M119" s="25">
        <f>VLOOKUP(A119,'RACI Deliverables'!$C$7:$O$86,12,FALSE)</f>
        <v>44601</v>
      </c>
      <c r="N119">
        <f t="shared" si="0"/>
        <v>4</v>
      </c>
      <c r="O119" s="46">
        <f>SUMIF('Total Efforts'!$D$5:$D$353,'RACI Tasks'!B119,'Total Efforts'!$I$5:$I$353)</f>
        <v>1.2500000000000009</v>
      </c>
      <c r="P119" s="7"/>
      <c r="Q119" s="18"/>
      <c r="R119" s="21">
        <v>44596</v>
      </c>
      <c r="S119" s="21">
        <v>44603</v>
      </c>
    </row>
    <row r="120" spans="1:24" ht="30.75">
      <c r="A120" t="s">
        <v>182</v>
      </c>
      <c r="B120">
        <v>44.1</v>
      </c>
      <c r="C120" s="2" t="str">
        <f>VLOOKUP(A120,'RACI Deliverables'!$C$7:$D$86,2,FALSE)</f>
        <v>Metric 4 - Data needed, Interpretation, Value to Decision Makers</v>
      </c>
      <c r="D120" t="s">
        <v>342</v>
      </c>
      <c r="E120" t="s">
        <v>277</v>
      </c>
      <c r="F120" s="10" t="str">
        <f>IF(VLOOKUP(A120,'RACI Deliverables'!$C$7:$K$86,4,FALSE)="","",VLOOKUP(A120,'RACI Deliverables'!$C$7:$K$86,4,FALSE))</f>
        <v/>
      </c>
      <c r="G120" s="10" t="str">
        <f>IF(VLOOKUP(A120,'RACI Deliverables'!$C$7:$K$86,5,FALSE)="","",VLOOKUP(A120,'RACI Deliverables'!$C$7:$K$86,5,FALSE))</f>
        <v/>
      </c>
      <c r="H120" s="10" t="str">
        <f>IF(VLOOKUP(A120,'RACI Deliverables'!$C$7:$K$86,6,FALSE)="","",VLOOKUP(A120,'RACI Deliverables'!$C$7:$K$86,6,FALSE))</f>
        <v>R</v>
      </c>
      <c r="I120" s="10" t="str">
        <f>IF(VLOOKUP(A120,'RACI Deliverables'!$C$7:$K$86,7,FALSE)="","",VLOOKUP(A120,'RACI Deliverables'!$C$7:$K$86,7,FALSE))</f>
        <v/>
      </c>
      <c r="J120" s="10" t="str">
        <f>IF(VLOOKUP(A120,'RACI Deliverables'!$C$7:$K$86,8,FALSE)="","",VLOOKUP(A120,'RACI Deliverables'!$C$7:$K$86,8,FALSE))</f>
        <v>A</v>
      </c>
      <c r="K120" s="10" t="str">
        <f>IF(VLOOKUP(A120,'RACI Deliverables'!$C$7:$K$86,9,FALSE)="","",VLOOKUP(A120,'RACI Deliverables'!$C$7:$K$86,9,FALSE))</f>
        <v/>
      </c>
      <c r="L120" s="25">
        <f>VLOOKUP(A120,'RACI Deliverables'!$C$7:$O$86,11,FALSE)</f>
        <v>44597</v>
      </c>
      <c r="M120" s="25">
        <f>VLOOKUP(A120,'RACI Deliverables'!$C$7:$O$86,12,FALSE)</f>
        <v>44601</v>
      </c>
      <c r="N120">
        <f t="shared" si="0"/>
        <v>4</v>
      </c>
      <c r="O120" s="46">
        <f>SUMIF('Total Efforts'!$D$5:$D$353,'RACI Tasks'!B120,'Total Efforts'!$I$5:$I$353)</f>
        <v>0.50000000000000089</v>
      </c>
      <c r="Q120" s="18"/>
      <c r="R120" s="66">
        <v>44602</v>
      </c>
      <c r="S120" s="66">
        <v>44602</v>
      </c>
      <c r="T120" t="s">
        <v>93</v>
      </c>
      <c r="U120" t="s">
        <v>93</v>
      </c>
      <c r="V120" t="s">
        <v>93</v>
      </c>
      <c r="W120" t="s">
        <v>93</v>
      </c>
      <c r="X120" t="s">
        <v>93</v>
      </c>
    </row>
    <row r="121" spans="1:24" ht="30.75">
      <c r="A121" t="s">
        <v>182</v>
      </c>
      <c r="B121">
        <v>44.2</v>
      </c>
      <c r="C121" s="2" t="str">
        <f>VLOOKUP(A121,'RACI Deliverables'!$C$7:$D$86,2,FALSE)</f>
        <v>Metric 4 - Data needed, Interpretation, Value to Decision Makers</v>
      </c>
      <c r="D121" t="s">
        <v>339</v>
      </c>
      <c r="E121" t="s">
        <v>285</v>
      </c>
      <c r="F121" s="10" t="str">
        <f>IF(VLOOKUP(A121,'RACI Deliverables'!$C$7:$K$86,4,FALSE)="","",VLOOKUP(A121,'RACI Deliverables'!$C$7:$K$86,4,FALSE))</f>
        <v/>
      </c>
      <c r="G121" s="10" t="str">
        <f>IF(VLOOKUP(A121,'RACI Deliverables'!$C$7:$K$86,5,FALSE)="","",VLOOKUP(A121,'RACI Deliverables'!$C$7:$K$86,5,FALSE))</f>
        <v/>
      </c>
      <c r="H121" s="10" t="str">
        <f>IF(VLOOKUP(A121,'RACI Deliverables'!$C$7:$K$86,6,FALSE)="","",VLOOKUP(A121,'RACI Deliverables'!$C$7:$K$86,6,FALSE))</f>
        <v>R</v>
      </c>
      <c r="I121" s="10" t="str">
        <f>IF(VLOOKUP(A121,'RACI Deliverables'!$C$7:$K$86,7,FALSE)="","",VLOOKUP(A121,'RACI Deliverables'!$C$7:$K$86,7,FALSE))</f>
        <v/>
      </c>
      <c r="J121" s="10" t="str">
        <f>IF(VLOOKUP(A121,'RACI Deliverables'!$C$7:$K$86,8,FALSE)="","",VLOOKUP(A121,'RACI Deliverables'!$C$7:$K$86,8,FALSE))</f>
        <v>A</v>
      </c>
      <c r="K121" s="10" t="str">
        <f>IF(VLOOKUP(A121,'RACI Deliverables'!$C$7:$K$86,9,FALSE)="","",VLOOKUP(A121,'RACI Deliverables'!$C$7:$K$86,9,FALSE))</f>
        <v/>
      </c>
      <c r="L121" s="25">
        <f>VLOOKUP(A121,'RACI Deliverables'!$C$7:$O$86,11,FALSE)</f>
        <v>44597</v>
      </c>
      <c r="M121" s="25">
        <f>VLOOKUP(A121,'RACI Deliverables'!$C$7:$O$86,12,FALSE)</f>
        <v>44601</v>
      </c>
      <c r="N121">
        <f t="shared" si="0"/>
        <v>4</v>
      </c>
      <c r="O121" s="46">
        <f>SUMIF('Total Efforts'!$D$5:$D$353,'RACI Tasks'!B121,'Total Efforts'!$I$5:$I$353)</f>
        <v>0.75</v>
      </c>
      <c r="Q121" s="18"/>
      <c r="R121" s="66">
        <v>44602</v>
      </c>
      <c r="S121" s="66">
        <v>44602</v>
      </c>
    </row>
    <row r="122" spans="1:24" ht="30.75">
      <c r="A122" t="s">
        <v>182</v>
      </c>
      <c r="B122">
        <v>44.3</v>
      </c>
      <c r="C122" s="2" t="str">
        <f>VLOOKUP(A122,'RACI Deliverables'!$C$7:$D$86,2,FALSE)</f>
        <v>Metric 4 - Data needed, Interpretation, Value to Decision Makers</v>
      </c>
      <c r="D122" t="s">
        <v>326</v>
      </c>
      <c r="E122" t="s">
        <v>307</v>
      </c>
      <c r="F122" s="10" t="str">
        <f>IF(VLOOKUP(A122,'RACI Deliverables'!$C$7:$K$86,4,FALSE)="","",VLOOKUP(A122,'RACI Deliverables'!$C$7:$K$86,4,FALSE))</f>
        <v/>
      </c>
      <c r="G122" s="10" t="str">
        <f>IF(VLOOKUP(A122,'RACI Deliverables'!$C$7:$K$86,5,FALSE)="","",VLOOKUP(A122,'RACI Deliverables'!$C$7:$K$86,5,FALSE))</f>
        <v/>
      </c>
      <c r="H122" s="10" t="str">
        <f>IF(VLOOKUP(A122,'RACI Deliverables'!$C$7:$K$86,6,FALSE)="","",VLOOKUP(A122,'RACI Deliverables'!$C$7:$K$86,6,FALSE))</f>
        <v>R</v>
      </c>
      <c r="I122" s="10" t="str">
        <f>IF(VLOOKUP(A122,'RACI Deliverables'!$C$7:$K$86,7,FALSE)="","",VLOOKUP(A122,'RACI Deliverables'!$C$7:$K$86,7,FALSE))</f>
        <v/>
      </c>
      <c r="J122" s="10" t="str">
        <f>IF(VLOOKUP(A122,'RACI Deliverables'!$C$7:$K$86,8,FALSE)="","",VLOOKUP(A122,'RACI Deliverables'!$C$7:$K$86,8,FALSE))</f>
        <v>A</v>
      </c>
      <c r="K122" s="10" t="str">
        <f>IF(VLOOKUP(A122,'RACI Deliverables'!$C$7:$K$86,9,FALSE)="","",VLOOKUP(A122,'RACI Deliverables'!$C$7:$K$86,9,FALSE))</f>
        <v/>
      </c>
      <c r="L122" s="25">
        <f>VLOOKUP(A122,'RACI Deliverables'!$C$7:$O$86,11,FALSE)</f>
        <v>44597</v>
      </c>
      <c r="M122" s="25">
        <f>VLOOKUP(A122,'RACI Deliverables'!$C$7:$O$86,12,FALSE)</f>
        <v>44601</v>
      </c>
      <c r="N122">
        <f t="shared" si="0"/>
        <v>4</v>
      </c>
      <c r="O122" s="46">
        <f>SUMIF('Total Efforts'!$D$5:$D$353,'RACI Tasks'!B122,'Total Efforts'!$I$5:$I$353)</f>
        <v>0.24999999999999911</v>
      </c>
      <c r="Q122" s="18"/>
      <c r="R122" s="66">
        <v>44602</v>
      </c>
      <c r="S122" s="66">
        <v>44602</v>
      </c>
    </row>
    <row r="123" spans="1:24" ht="30">
      <c r="A123" t="s">
        <v>184</v>
      </c>
      <c r="B123">
        <v>45.1</v>
      </c>
      <c r="C123" s="2" t="str">
        <f>VLOOKUP(A123,'RACI Deliverables'!$C$7:$D$86,2,FALSE)</f>
        <v>Metric 5 - Data needed, Interpretation, Value to Decision Makers</v>
      </c>
      <c r="D123" t="s">
        <v>343</v>
      </c>
      <c r="E123" t="s">
        <v>277</v>
      </c>
      <c r="F123" s="10" t="str">
        <f>IF(VLOOKUP(A123,'RACI Deliverables'!$C$7:$K$86,4,FALSE)="","",VLOOKUP(A123,'RACI Deliverables'!$C$7:$K$86,4,FALSE))</f>
        <v/>
      </c>
      <c r="G123" s="10" t="str">
        <f>IF(VLOOKUP(A123,'RACI Deliverables'!$C$7:$K$86,5,FALSE)="","",VLOOKUP(A123,'RACI Deliverables'!$C$7:$K$86,5,FALSE))</f>
        <v>R</v>
      </c>
      <c r="H123" s="10" t="str">
        <f>IF(VLOOKUP(A123,'RACI Deliverables'!$C$7:$K$86,6,FALSE)="","",VLOOKUP(A123,'RACI Deliverables'!$C$7:$K$86,6,FALSE))</f>
        <v/>
      </c>
      <c r="I123" s="10" t="str">
        <f>IF(VLOOKUP(A123,'RACI Deliverables'!$C$7:$K$86,7,FALSE)="","",VLOOKUP(A123,'RACI Deliverables'!$C$7:$K$86,7,FALSE))</f>
        <v/>
      </c>
      <c r="J123" s="10" t="str">
        <f>IF(VLOOKUP(A123,'RACI Deliverables'!$C$7:$K$86,8,FALSE)="","",VLOOKUP(A123,'RACI Deliverables'!$C$7:$K$86,8,FALSE))</f>
        <v>A</v>
      </c>
      <c r="K123" s="10" t="str">
        <f>IF(VLOOKUP(A123,'RACI Deliverables'!$C$7:$K$86,9,FALSE)="","",VLOOKUP(A123,'RACI Deliverables'!$C$7:$K$86,9,FALSE))</f>
        <v/>
      </c>
      <c r="L123" s="25">
        <f>VLOOKUP(A123,'RACI Deliverables'!$C$7:$O$86,11,FALSE)</f>
        <v>44597</v>
      </c>
      <c r="M123" s="25">
        <f>VLOOKUP(A123,'RACI Deliverables'!$C$7:$O$86,12,FALSE)</f>
        <v>44601</v>
      </c>
      <c r="N123">
        <f t="shared" si="0"/>
        <v>4</v>
      </c>
      <c r="O123" s="46">
        <f>SUMIF('Total Efforts'!$D$5:$D$353,'RACI Tasks'!B123,'Total Efforts'!$I$5:$I$353)</f>
        <v>2.166666666666667</v>
      </c>
      <c r="Q123" s="18"/>
      <c r="R123" s="21">
        <v>44610</v>
      </c>
      <c r="S123" s="21">
        <v>44610</v>
      </c>
      <c r="T123" t="s">
        <v>93</v>
      </c>
      <c r="U123" t="s">
        <v>93</v>
      </c>
      <c r="V123" t="s">
        <v>344</v>
      </c>
      <c r="W123" t="s">
        <v>93</v>
      </c>
      <c r="X123" t="s">
        <v>93</v>
      </c>
    </row>
    <row r="124" spans="1:24" ht="30">
      <c r="A124" t="s">
        <v>345</v>
      </c>
      <c r="B124">
        <v>45.2</v>
      </c>
      <c r="C124" s="2" t="str">
        <f>VLOOKUP(A124,'RACI Deliverables'!$C$7:$D$86,2,FALSE)</f>
        <v>Metric 5 - Data needed, Interpretation, Value to Decision Makers</v>
      </c>
      <c r="D124" t="s">
        <v>339</v>
      </c>
      <c r="E124" t="s">
        <v>285</v>
      </c>
      <c r="F124" s="10" t="str">
        <f>IF(VLOOKUP(A124,'RACI Deliverables'!$C$7:$K$86,4,FALSE)="","",VLOOKUP(A124,'RACI Deliverables'!$C$7:$K$86,4,FALSE))</f>
        <v/>
      </c>
      <c r="G124" s="10" t="str">
        <f>IF(VLOOKUP(A124,'RACI Deliverables'!$C$7:$K$86,5,FALSE)="","",VLOOKUP(A124,'RACI Deliverables'!$C$7:$K$86,5,FALSE))</f>
        <v>R</v>
      </c>
      <c r="H124" s="10" t="str">
        <f>IF(VLOOKUP(A124,'RACI Deliverables'!$C$7:$K$86,6,FALSE)="","",VLOOKUP(A124,'RACI Deliverables'!$C$7:$K$86,6,FALSE))</f>
        <v/>
      </c>
      <c r="I124" s="10" t="str">
        <f>IF(VLOOKUP(A124,'RACI Deliverables'!$C$7:$K$86,7,FALSE)="","",VLOOKUP(A124,'RACI Deliverables'!$C$7:$K$86,7,FALSE))</f>
        <v/>
      </c>
      <c r="J124" s="10" t="str">
        <f>IF(VLOOKUP(A124,'RACI Deliverables'!$C$7:$K$86,8,FALSE)="","",VLOOKUP(A124,'RACI Deliverables'!$C$7:$K$86,8,FALSE))</f>
        <v>A</v>
      </c>
      <c r="K124" s="10" t="str">
        <f>IF(VLOOKUP(A124,'RACI Deliverables'!$C$7:$K$86,9,FALSE)="","",VLOOKUP(A124,'RACI Deliverables'!$C$7:$K$86,9,FALSE))</f>
        <v/>
      </c>
      <c r="L124" s="25">
        <f>VLOOKUP(A124,'RACI Deliverables'!$C$7:$O$86,11,FALSE)</f>
        <v>44597</v>
      </c>
      <c r="M124" s="25">
        <f>VLOOKUP(A124,'RACI Deliverables'!$C$7:$O$86,12,FALSE)</f>
        <v>44601</v>
      </c>
      <c r="N124">
        <f t="shared" si="0"/>
        <v>4</v>
      </c>
      <c r="O124" s="46">
        <f>SUMIF('Total Efforts'!$D$5:$D$353,'RACI Tasks'!B124,'Total Efforts'!$I$5:$I$353)</f>
        <v>0.66666666666666696</v>
      </c>
      <c r="Q124" s="18"/>
      <c r="R124" s="21">
        <v>44602</v>
      </c>
      <c r="S124" s="21">
        <v>44602</v>
      </c>
    </row>
    <row r="125" spans="1:24" ht="30">
      <c r="A125" t="s">
        <v>184</v>
      </c>
      <c r="B125">
        <v>45.3</v>
      </c>
      <c r="C125" s="2" t="str">
        <f>VLOOKUP(A125,'RACI Deliverables'!$C$7:$D$86,2,FALSE)</f>
        <v>Metric 5 - Data needed, Interpretation, Value to Decision Makers</v>
      </c>
      <c r="D125" t="s">
        <v>326</v>
      </c>
      <c r="E125" t="s">
        <v>307</v>
      </c>
      <c r="F125" s="10" t="str">
        <f>IF(VLOOKUP(A125,'RACI Deliverables'!$C$7:$K$86,4,FALSE)="","",VLOOKUP(A125,'RACI Deliverables'!$C$7:$K$86,4,FALSE))</f>
        <v/>
      </c>
      <c r="G125" s="10" t="str">
        <f>IF(VLOOKUP(A125,'RACI Deliverables'!$C$7:$K$86,5,FALSE)="","",VLOOKUP(A125,'RACI Deliverables'!$C$7:$K$86,5,FALSE))</f>
        <v>R</v>
      </c>
      <c r="H125" s="10" t="str">
        <f>IF(VLOOKUP(A125,'RACI Deliverables'!$C$7:$K$86,6,FALSE)="","",VLOOKUP(A125,'RACI Deliverables'!$C$7:$K$86,6,FALSE))</f>
        <v/>
      </c>
      <c r="I125" s="10" t="str">
        <f>IF(VLOOKUP(A125,'RACI Deliverables'!$C$7:$K$86,7,FALSE)="","",VLOOKUP(A125,'RACI Deliverables'!$C$7:$K$86,7,FALSE))</f>
        <v/>
      </c>
      <c r="J125" s="10" t="str">
        <f>IF(VLOOKUP(A125,'RACI Deliverables'!$C$7:$K$86,8,FALSE)="","",VLOOKUP(A125,'RACI Deliverables'!$C$7:$K$86,8,FALSE))</f>
        <v>A</v>
      </c>
      <c r="K125" s="10" t="str">
        <f>IF(VLOOKUP(A125,'RACI Deliverables'!$C$7:$K$86,9,FALSE)="","",VLOOKUP(A125,'RACI Deliverables'!$C$7:$K$86,9,FALSE))</f>
        <v/>
      </c>
      <c r="L125" s="25">
        <f>VLOOKUP(A125,'RACI Deliverables'!$C$7:$O$86,11,FALSE)</f>
        <v>44597</v>
      </c>
      <c r="M125" s="25">
        <f>VLOOKUP(A125,'RACI Deliverables'!$C$7:$O$86,12,FALSE)</f>
        <v>44601</v>
      </c>
      <c r="N125">
        <f t="shared" si="0"/>
        <v>4</v>
      </c>
      <c r="O125" s="46">
        <f>SUMIF('Total Efforts'!$D$5:$D$353,'RACI Tasks'!B125,'Total Efforts'!$I$5:$I$353)</f>
        <v>0.50000000000000089</v>
      </c>
      <c r="Q125" s="18"/>
      <c r="R125" s="21">
        <v>44602</v>
      </c>
      <c r="S125" s="21">
        <v>44602</v>
      </c>
    </row>
    <row r="126" spans="1:24" ht="30">
      <c r="A126" t="s">
        <v>186</v>
      </c>
      <c r="B126">
        <v>46.1</v>
      </c>
      <c r="C126" s="2" t="str">
        <f>VLOOKUP(A126,'RACI Deliverables'!$C$7:$D$86,2,FALSE)</f>
        <v>Metric 6 - Data needed, Interpretation, Value to Decision Makers</v>
      </c>
      <c r="D126" t="s">
        <v>346</v>
      </c>
      <c r="E126" t="s">
        <v>277</v>
      </c>
      <c r="F126" s="10" t="str">
        <f>IF(VLOOKUP(A126,'RACI Deliverables'!$C$7:$K$86,4,FALSE)="","",VLOOKUP(A126,'RACI Deliverables'!$C$7:$K$86,4,FALSE))</f>
        <v/>
      </c>
      <c r="G126" s="10" t="str">
        <f>IF(VLOOKUP(A126,'RACI Deliverables'!$C$7:$K$86,5,FALSE)="","",VLOOKUP(A126,'RACI Deliverables'!$C$7:$K$86,5,FALSE))</f>
        <v/>
      </c>
      <c r="H126" s="10" t="str">
        <f>IF(VLOOKUP(A126,'RACI Deliverables'!$C$7:$K$86,6,FALSE)="","",VLOOKUP(A126,'RACI Deliverables'!$C$7:$K$86,6,FALSE))</f>
        <v>A</v>
      </c>
      <c r="I126" s="10" t="str">
        <f>IF(VLOOKUP(A126,'RACI Deliverables'!$C$7:$K$86,7,FALSE)="","",VLOOKUP(A126,'RACI Deliverables'!$C$7:$K$86,7,FALSE))</f>
        <v>R</v>
      </c>
      <c r="J126" s="10" t="str">
        <f>IF(VLOOKUP(A126,'RACI Deliverables'!$C$7:$K$86,8,FALSE)="","",VLOOKUP(A126,'RACI Deliverables'!$C$7:$K$86,8,FALSE))</f>
        <v/>
      </c>
      <c r="K126" s="10" t="str">
        <f>IF(VLOOKUP(A126,'RACI Deliverables'!$C$7:$K$86,9,FALSE)="","",VLOOKUP(A126,'RACI Deliverables'!$C$7:$K$86,9,FALSE))</f>
        <v/>
      </c>
      <c r="L126" s="25">
        <f>VLOOKUP(A126,'RACI Deliverables'!$C$7:$O$86,11,FALSE)</f>
        <v>44597</v>
      </c>
      <c r="M126" s="25">
        <f>VLOOKUP(A126,'RACI Deliverables'!$C$7:$O$86,12,FALSE)</f>
        <v>44601</v>
      </c>
      <c r="N126">
        <f t="shared" si="0"/>
        <v>4</v>
      </c>
      <c r="O126" s="46">
        <f>SUMIF('Total Efforts'!$D$5:$D$353,'RACI Tasks'!B126,'Total Efforts'!$I$5:$I$353)</f>
        <v>0.66666666666666696</v>
      </c>
      <c r="Q126" s="18"/>
      <c r="R126" s="21">
        <v>44598</v>
      </c>
      <c r="S126" s="21">
        <v>44599</v>
      </c>
    </row>
    <row r="127" spans="1:24" ht="30">
      <c r="A127" t="s">
        <v>186</v>
      </c>
      <c r="B127">
        <v>46.2</v>
      </c>
      <c r="C127" s="2" t="str">
        <f>VLOOKUP(A127,'RACI Deliverables'!$C$7:$D$86,2,FALSE)</f>
        <v>Metric 6 - Data needed, Interpretation, Value to Decision Makers</v>
      </c>
      <c r="D127" t="s">
        <v>339</v>
      </c>
      <c r="E127" t="s">
        <v>285</v>
      </c>
      <c r="F127" s="10" t="str">
        <f>IF(VLOOKUP(A127,'RACI Deliverables'!$C$7:$K$86,4,FALSE)="","",VLOOKUP(A127,'RACI Deliverables'!$C$7:$K$86,4,FALSE))</f>
        <v/>
      </c>
      <c r="G127" s="10" t="str">
        <f>IF(VLOOKUP(A127,'RACI Deliverables'!$C$7:$K$86,5,FALSE)="","",VLOOKUP(A127,'RACI Deliverables'!$C$7:$K$86,5,FALSE))</f>
        <v/>
      </c>
      <c r="H127" s="10" t="str">
        <f>IF(VLOOKUP(A127,'RACI Deliverables'!$C$7:$K$86,6,FALSE)="","",VLOOKUP(A127,'RACI Deliverables'!$C$7:$K$86,6,FALSE))</f>
        <v>A</v>
      </c>
      <c r="I127" s="10" t="str">
        <f>IF(VLOOKUP(A127,'RACI Deliverables'!$C$7:$K$86,7,FALSE)="","",VLOOKUP(A127,'RACI Deliverables'!$C$7:$K$86,7,FALSE))</f>
        <v>R</v>
      </c>
      <c r="J127" s="10" t="str">
        <f>IF(VLOOKUP(A127,'RACI Deliverables'!$C$7:$K$86,8,FALSE)="","",VLOOKUP(A127,'RACI Deliverables'!$C$7:$K$86,8,FALSE))</f>
        <v/>
      </c>
      <c r="K127" s="10" t="str">
        <f>IF(VLOOKUP(A127,'RACI Deliverables'!$C$7:$K$86,9,FALSE)="","",VLOOKUP(A127,'RACI Deliverables'!$C$7:$K$86,9,FALSE))</f>
        <v/>
      </c>
      <c r="L127" s="25">
        <f>VLOOKUP(A127,'RACI Deliverables'!$C$7:$O$86,11,FALSE)</f>
        <v>44597</v>
      </c>
      <c r="M127" s="25">
        <f>VLOOKUP(A127,'RACI Deliverables'!$C$7:$O$86,12,FALSE)</f>
        <v>44601</v>
      </c>
      <c r="N127">
        <f t="shared" si="0"/>
        <v>4</v>
      </c>
      <c r="O127" s="46">
        <f>SUMIF('Total Efforts'!$D$5:$D$353,'RACI Tasks'!B127,'Total Efforts'!$I$5:$I$353)</f>
        <v>0.75</v>
      </c>
      <c r="Q127" s="18"/>
      <c r="R127" s="21">
        <v>44600</v>
      </c>
      <c r="S127" s="21">
        <v>44601</v>
      </c>
    </row>
    <row r="128" spans="1:24" ht="30">
      <c r="A128" t="s">
        <v>186</v>
      </c>
      <c r="B128">
        <v>46.3</v>
      </c>
      <c r="C128" s="2" t="str">
        <f>VLOOKUP(A128,'RACI Deliverables'!$C$7:$D$86,2,FALSE)</f>
        <v>Metric 6 - Data needed, Interpretation, Value to Decision Makers</v>
      </c>
      <c r="D128" t="s">
        <v>326</v>
      </c>
      <c r="E128" t="s">
        <v>307</v>
      </c>
      <c r="F128" s="10" t="str">
        <f>IF(VLOOKUP(A128,'RACI Deliverables'!$C$7:$K$86,4,FALSE)="","",VLOOKUP(A128,'RACI Deliverables'!$C$7:$K$86,4,FALSE))</f>
        <v/>
      </c>
      <c r="G128" s="10" t="str">
        <f>IF(VLOOKUP(A128,'RACI Deliverables'!$C$7:$K$86,5,FALSE)="","",VLOOKUP(A128,'RACI Deliverables'!$C$7:$K$86,5,FALSE))</f>
        <v/>
      </c>
      <c r="H128" s="10" t="str">
        <f>IF(VLOOKUP(A128,'RACI Deliverables'!$C$7:$K$86,6,FALSE)="","",VLOOKUP(A128,'RACI Deliverables'!$C$7:$K$86,6,FALSE))</f>
        <v>A</v>
      </c>
      <c r="I128" s="10" t="str">
        <f>IF(VLOOKUP(A128,'RACI Deliverables'!$C$7:$K$86,7,FALSE)="","",VLOOKUP(A128,'RACI Deliverables'!$C$7:$K$86,7,FALSE))</f>
        <v>R</v>
      </c>
      <c r="J128" s="10" t="str">
        <f>IF(VLOOKUP(A128,'RACI Deliverables'!$C$7:$K$86,8,FALSE)="","",VLOOKUP(A128,'RACI Deliverables'!$C$7:$K$86,8,FALSE))</f>
        <v/>
      </c>
      <c r="K128" s="10" t="str">
        <f>IF(VLOOKUP(A128,'RACI Deliverables'!$C$7:$K$86,9,FALSE)="","",VLOOKUP(A128,'RACI Deliverables'!$C$7:$K$86,9,FALSE))</f>
        <v/>
      </c>
      <c r="L128" s="25">
        <f>VLOOKUP(A128,'RACI Deliverables'!$C$7:$O$86,11,FALSE)</f>
        <v>44597</v>
      </c>
      <c r="M128" s="25">
        <f>VLOOKUP(A128,'RACI Deliverables'!$C$7:$O$86,12,FALSE)</f>
        <v>44601</v>
      </c>
      <c r="N128">
        <f t="shared" si="0"/>
        <v>4</v>
      </c>
      <c r="O128" s="46">
        <f>SUMIF('Total Efforts'!$D$5:$D$353,'RACI Tasks'!B128,'Total Efforts'!$I$5:$I$353)</f>
        <v>0.75</v>
      </c>
      <c r="Q128" s="18"/>
      <c r="R128" s="21">
        <v>44601</v>
      </c>
      <c r="S128" s="21">
        <v>44601</v>
      </c>
    </row>
    <row r="129" spans="1:19">
      <c r="A129" t="s">
        <v>188</v>
      </c>
      <c r="B129">
        <v>47.1</v>
      </c>
      <c r="C129" s="2" t="str">
        <f>VLOOKUP(A129,'RACI Deliverables'!$C$7:$D$86,2,FALSE)</f>
        <v>Interview and/or survey of 6 OHT CPs</v>
      </c>
      <c r="D129" t="s">
        <v>295</v>
      </c>
      <c r="E129" t="s">
        <v>277</v>
      </c>
      <c r="F129" s="10" t="str">
        <f>IF(VLOOKUP(A129,'RACI Deliverables'!$C$7:$K$86,4,FALSE)="","",VLOOKUP(A129,'RACI Deliverables'!$C$7:$K$86,4,FALSE))</f>
        <v>R</v>
      </c>
      <c r="G129" s="10" t="str">
        <f>IF(VLOOKUP(A129,'RACI Deliverables'!$C$7:$K$86,5,FALSE)="","",VLOOKUP(A129,'RACI Deliverables'!$C$7:$K$86,5,FALSE))</f>
        <v>R</v>
      </c>
      <c r="H129" s="10" t="str">
        <f>IF(VLOOKUP(A129,'RACI Deliverables'!$C$7:$K$86,6,FALSE)="","",VLOOKUP(A129,'RACI Deliverables'!$C$7:$K$86,6,FALSE))</f>
        <v>A</v>
      </c>
      <c r="I129" s="10" t="str">
        <f>IF(VLOOKUP(A129,'RACI Deliverables'!$C$7:$K$86,7,FALSE)="","",VLOOKUP(A129,'RACI Deliverables'!$C$7:$K$86,7,FALSE))</f>
        <v/>
      </c>
      <c r="J129" s="10" t="str">
        <f>IF(VLOOKUP(A129,'RACI Deliverables'!$C$7:$K$86,8,FALSE)="","",VLOOKUP(A129,'RACI Deliverables'!$C$7:$K$86,8,FALSE))</f>
        <v/>
      </c>
      <c r="K129" s="10" t="str">
        <f>IF(VLOOKUP(A129,'RACI Deliverables'!$C$7:$K$86,9,FALSE)="","",VLOOKUP(A129,'RACI Deliverables'!$C$7:$K$86,9,FALSE))</f>
        <v/>
      </c>
      <c r="L129" s="25">
        <f>VLOOKUP(A129,'RACI Deliverables'!$C$7:$O$86,11,FALSE)</f>
        <v>44593</v>
      </c>
      <c r="M129" s="25">
        <f>VLOOKUP(A129,'RACI Deliverables'!$C$7:$O$86,12,FALSE)</f>
        <v>44595</v>
      </c>
      <c r="N129">
        <f t="shared" si="0"/>
        <v>2</v>
      </c>
      <c r="O129" s="46">
        <f>SUMIF('Total Efforts'!$D$5:$D$353,'RACI Tasks'!B129,'Total Efforts'!$I$5:$I$353)</f>
        <v>0.25000000000000178</v>
      </c>
      <c r="Q129" s="18"/>
      <c r="R129" s="21">
        <v>44603</v>
      </c>
      <c r="S129" s="21">
        <v>44603</v>
      </c>
    </row>
    <row r="130" spans="1:19">
      <c r="A130" t="s">
        <v>188</v>
      </c>
      <c r="B130">
        <v>47.2</v>
      </c>
      <c r="C130" s="2" t="str">
        <f>VLOOKUP(A130,'RACI Deliverables'!$C$7:$D$86,2,FALSE)</f>
        <v>Interview and/or survey of 6 OHT CPs</v>
      </c>
      <c r="D130" t="s">
        <v>347</v>
      </c>
      <c r="E130" t="s">
        <v>283</v>
      </c>
      <c r="F130" s="10" t="str">
        <f>IF(VLOOKUP(A130,'RACI Deliverables'!$C$7:$K$86,4,FALSE)="","",VLOOKUP(A130,'RACI Deliverables'!$C$7:$K$86,4,FALSE))</f>
        <v>R</v>
      </c>
      <c r="G130" s="10" t="str">
        <f>IF(VLOOKUP(A130,'RACI Deliverables'!$C$7:$K$86,5,FALSE)="","",VLOOKUP(A130,'RACI Deliverables'!$C$7:$K$86,5,FALSE))</f>
        <v>R</v>
      </c>
      <c r="H130" s="10" t="str">
        <f>IF(VLOOKUP(A130,'RACI Deliverables'!$C$7:$K$86,6,FALSE)="","",VLOOKUP(A130,'RACI Deliverables'!$C$7:$K$86,6,FALSE))</f>
        <v>A</v>
      </c>
      <c r="I130" s="10" t="str">
        <f>IF(VLOOKUP(A130,'RACI Deliverables'!$C$7:$K$86,7,FALSE)="","",VLOOKUP(A130,'RACI Deliverables'!$C$7:$K$86,7,FALSE))</f>
        <v/>
      </c>
      <c r="J130" s="10" t="str">
        <f>IF(VLOOKUP(A130,'RACI Deliverables'!$C$7:$K$86,8,FALSE)="","",VLOOKUP(A130,'RACI Deliverables'!$C$7:$K$86,8,FALSE))</f>
        <v/>
      </c>
      <c r="K130" s="10" t="str">
        <f>IF(VLOOKUP(A130,'RACI Deliverables'!$C$7:$K$86,9,FALSE)="","",VLOOKUP(A130,'RACI Deliverables'!$C$7:$K$86,9,FALSE))</f>
        <v/>
      </c>
      <c r="L130" s="25">
        <f>VLOOKUP(A130,'RACI Deliverables'!$C$7:$O$86,11,FALSE)</f>
        <v>44593</v>
      </c>
      <c r="M130" s="25">
        <f>VLOOKUP(A130,'RACI Deliverables'!$C$7:$O$86,12,FALSE)</f>
        <v>44595</v>
      </c>
      <c r="N130">
        <f t="shared" si="0"/>
        <v>2</v>
      </c>
      <c r="O130" s="46">
        <f>SUMIF('Total Efforts'!$D$5:$D$353,'RACI Tasks'!B130,'Total Efforts'!$I$5:$I$353)</f>
        <v>0.91666666666666341</v>
      </c>
      <c r="Q130" s="18"/>
      <c r="R130" s="21">
        <v>44603</v>
      </c>
      <c r="S130" s="21">
        <v>44603</v>
      </c>
    </row>
    <row r="131" spans="1:19" ht="30">
      <c r="A131" t="s">
        <v>191</v>
      </c>
      <c r="B131">
        <v>48.1</v>
      </c>
      <c r="C131" s="2" t="str">
        <f>VLOOKUP(A131,'RACI Deliverables'!$C$7:$D$86,2,FALSE)</f>
        <v>Data Listing of 6 OHT VPs Measurements of Business Success</v>
      </c>
      <c r="D131" t="s">
        <v>348</v>
      </c>
      <c r="E131" t="s">
        <v>277</v>
      </c>
      <c r="F131" s="10" t="str">
        <f>IF(VLOOKUP(A131,'RACI Deliverables'!$C$7:$K$86,4,FALSE)="","",VLOOKUP(A131,'RACI Deliverables'!$C$7:$K$86,4,FALSE))</f>
        <v>A</v>
      </c>
      <c r="G131" s="10" t="str">
        <f>IF(VLOOKUP(A131,'RACI Deliverables'!$C$7:$K$86,5,FALSE)="","",VLOOKUP(A131,'RACI Deliverables'!$C$7:$K$86,5,FALSE))</f>
        <v/>
      </c>
      <c r="H131" s="10" t="str">
        <f>IF(VLOOKUP(A131,'RACI Deliverables'!$C$7:$K$86,6,FALSE)="","",VLOOKUP(A131,'RACI Deliverables'!$C$7:$K$86,6,FALSE))</f>
        <v>R</v>
      </c>
      <c r="I131" s="10" t="str">
        <f>IF(VLOOKUP(A131,'RACI Deliverables'!$C$7:$K$86,7,FALSE)="","",VLOOKUP(A131,'RACI Deliverables'!$C$7:$K$86,7,FALSE))</f>
        <v/>
      </c>
      <c r="J131" s="10" t="str">
        <f>IF(VLOOKUP(A131,'RACI Deliverables'!$C$7:$K$86,8,FALSE)="","",VLOOKUP(A131,'RACI Deliverables'!$C$7:$K$86,8,FALSE))</f>
        <v/>
      </c>
      <c r="K131" s="10" t="str">
        <f>IF(VLOOKUP(A131,'RACI Deliverables'!$C$7:$K$86,9,FALSE)="","",VLOOKUP(A131,'RACI Deliverables'!$C$7:$K$86,9,FALSE))</f>
        <v/>
      </c>
      <c r="L131" s="25">
        <f>VLOOKUP(A131,'RACI Deliverables'!$C$7:$O$86,11,FALSE)</f>
        <v>44597</v>
      </c>
      <c r="M131" s="25">
        <f>VLOOKUP(A131,'RACI Deliverables'!$C$7:$O$86,12,FALSE)</f>
        <v>44602</v>
      </c>
      <c r="N131">
        <f t="shared" si="0"/>
        <v>5</v>
      </c>
      <c r="O131" s="46">
        <f>SUMIF('Total Efforts'!$D$5:$D$353,'RACI Tasks'!B131,'Total Efforts'!$I$5:$I$353)</f>
        <v>0</v>
      </c>
      <c r="Q131" s="18"/>
    </row>
    <row r="132" spans="1:19" ht="30">
      <c r="A132" t="s">
        <v>191</v>
      </c>
      <c r="B132">
        <v>48.2</v>
      </c>
      <c r="C132" s="2" t="str">
        <f>VLOOKUP(A132,'RACI Deliverables'!$C$7:$D$86,2,FALSE)</f>
        <v>Data Listing of 6 OHT VPs Measurements of Business Success</v>
      </c>
      <c r="D132" t="s">
        <v>313</v>
      </c>
      <c r="E132" t="s">
        <v>349</v>
      </c>
      <c r="F132" s="10" t="str">
        <f>IF(VLOOKUP(A132,'RACI Deliverables'!$C$7:$K$86,4,FALSE)="","",VLOOKUP(A132,'RACI Deliverables'!$C$7:$K$86,4,FALSE))</f>
        <v>A</v>
      </c>
      <c r="G132" s="10" t="str">
        <f>IF(VLOOKUP(A132,'RACI Deliverables'!$C$7:$K$86,5,FALSE)="","",VLOOKUP(A132,'RACI Deliverables'!$C$7:$K$86,5,FALSE))</f>
        <v/>
      </c>
      <c r="H132" s="10" t="str">
        <f>IF(VLOOKUP(A132,'RACI Deliverables'!$C$7:$K$86,6,FALSE)="","",VLOOKUP(A132,'RACI Deliverables'!$C$7:$K$86,6,FALSE))</f>
        <v>R</v>
      </c>
      <c r="I132" s="10" t="str">
        <f>IF(VLOOKUP(A132,'RACI Deliverables'!$C$7:$K$86,7,FALSE)="","",VLOOKUP(A132,'RACI Deliverables'!$C$7:$K$86,7,FALSE))</f>
        <v/>
      </c>
      <c r="J132" s="10" t="str">
        <f>IF(VLOOKUP(A132,'RACI Deliverables'!$C$7:$K$86,8,FALSE)="","",VLOOKUP(A132,'RACI Deliverables'!$C$7:$K$86,8,FALSE))</f>
        <v/>
      </c>
      <c r="K132" s="10" t="str">
        <f>IF(VLOOKUP(A132,'RACI Deliverables'!$C$7:$K$86,9,FALSE)="","",VLOOKUP(A132,'RACI Deliverables'!$C$7:$K$86,9,FALSE))</f>
        <v/>
      </c>
      <c r="L132" s="25">
        <f>VLOOKUP(A132,'RACI Deliverables'!$C$7:$O$86,11,FALSE)</f>
        <v>44597</v>
      </c>
      <c r="M132" s="25">
        <f>VLOOKUP(A132,'RACI Deliverables'!$C$7:$O$86,12,FALSE)</f>
        <v>44602</v>
      </c>
      <c r="N132">
        <f t="shared" si="0"/>
        <v>5</v>
      </c>
      <c r="O132" s="46">
        <f>SUMIF('Total Efforts'!$D$5:$D$353,'RACI Tasks'!B132,'Total Efforts'!$I$5:$I$353)</f>
        <v>0</v>
      </c>
      <c r="Q132" s="18"/>
    </row>
    <row r="133" spans="1:19" ht="30">
      <c r="A133" t="s">
        <v>191</v>
      </c>
      <c r="B133">
        <v>48.3</v>
      </c>
      <c r="C133" s="2" t="str">
        <f>VLOOKUP(A133,'RACI Deliverables'!$C$7:$D$86,2,FALSE)</f>
        <v>Data Listing of 6 OHT VPs Measurements of Business Success</v>
      </c>
      <c r="D133" t="s">
        <v>350</v>
      </c>
      <c r="E133" t="s">
        <v>351</v>
      </c>
      <c r="F133" s="10" t="str">
        <f>IF(VLOOKUP(A133,'RACI Deliverables'!$C$7:$K$86,4,FALSE)="","",VLOOKUP(A133,'RACI Deliverables'!$C$7:$K$86,4,FALSE))</f>
        <v>A</v>
      </c>
      <c r="G133" s="10" t="str">
        <f>IF(VLOOKUP(A133,'RACI Deliverables'!$C$7:$K$86,5,FALSE)="","",VLOOKUP(A133,'RACI Deliverables'!$C$7:$K$86,5,FALSE))</f>
        <v/>
      </c>
      <c r="H133" s="10" t="str">
        <f>IF(VLOOKUP(A133,'RACI Deliverables'!$C$7:$K$86,6,FALSE)="","",VLOOKUP(A133,'RACI Deliverables'!$C$7:$K$86,6,FALSE))</f>
        <v>R</v>
      </c>
      <c r="I133" s="10" t="str">
        <f>IF(VLOOKUP(A133,'RACI Deliverables'!$C$7:$K$86,7,FALSE)="","",VLOOKUP(A133,'RACI Deliverables'!$C$7:$K$86,7,FALSE))</f>
        <v/>
      </c>
      <c r="J133" s="10" t="str">
        <f>IF(VLOOKUP(A133,'RACI Deliverables'!$C$7:$K$86,8,FALSE)="","",VLOOKUP(A133,'RACI Deliverables'!$C$7:$K$86,8,FALSE))</f>
        <v/>
      </c>
      <c r="K133" s="10" t="str">
        <f>IF(VLOOKUP(A133,'RACI Deliverables'!$C$7:$K$86,9,FALSE)="","",VLOOKUP(A133,'RACI Deliverables'!$C$7:$K$86,9,FALSE))</f>
        <v/>
      </c>
      <c r="L133" s="25">
        <f>VLOOKUP(A133,'RACI Deliverables'!$C$7:$O$86,11,FALSE)</f>
        <v>44597</v>
      </c>
      <c r="M133" s="25">
        <f>VLOOKUP(A133,'RACI Deliverables'!$C$7:$O$86,12,FALSE)</f>
        <v>44602</v>
      </c>
      <c r="N133">
        <f t="shared" si="0"/>
        <v>5</v>
      </c>
      <c r="O133" s="46">
        <f>SUMIF('Total Efforts'!$D$5:$D$353,'RACI Tasks'!B133,'Total Efforts'!$I$5:$I$353)</f>
        <v>0</v>
      </c>
      <c r="Q133" s="18"/>
    </row>
    <row r="134" spans="1:19" ht="30.75">
      <c r="A134" t="s">
        <v>193</v>
      </c>
      <c r="B134">
        <v>49.1</v>
      </c>
      <c r="C134" s="2" t="str">
        <f>VLOOKUP(A134,'RACI Deliverables'!$C$7:$D$86,2,FALSE)</f>
        <v>Data Listing of 6 OHT VPs attitudes toward change, and cooperation in management</v>
      </c>
      <c r="D134" t="s">
        <v>352</v>
      </c>
      <c r="E134" t="s">
        <v>277</v>
      </c>
      <c r="F134" s="10" t="str">
        <f>IF(VLOOKUP(A134,'RACI Deliverables'!$C$7:$K$86,4,FALSE)="","",VLOOKUP(A134,'RACI Deliverables'!$C$7:$K$86,4,FALSE))</f>
        <v/>
      </c>
      <c r="G134" s="10" t="str">
        <f>IF(VLOOKUP(A134,'RACI Deliverables'!$C$7:$K$86,5,FALSE)="","",VLOOKUP(A134,'RACI Deliverables'!$C$7:$K$86,5,FALSE))</f>
        <v/>
      </c>
      <c r="H134" s="10" t="str">
        <f>IF(VLOOKUP(A134,'RACI Deliverables'!$C$7:$K$86,6,FALSE)="","",VLOOKUP(A134,'RACI Deliverables'!$C$7:$K$86,6,FALSE))</f>
        <v>A</v>
      </c>
      <c r="I134" s="10" t="str">
        <f>IF(VLOOKUP(A134,'RACI Deliverables'!$C$7:$K$86,7,FALSE)="","",VLOOKUP(A134,'RACI Deliverables'!$C$7:$K$86,7,FALSE))</f>
        <v/>
      </c>
      <c r="J134" s="10" t="str">
        <f>IF(VLOOKUP(A134,'RACI Deliverables'!$C$7:$K$86,8,FALSE)="","",VLOOKUP(A134,'RACI Deliverables'!$C$7:$K$86,8,FALSE))</f>
        <v/>
      </c>
      <c r="K134" s="10" t="str">
        <f>IF(VLOOKUP(A134,'RACI Deliverables'!$C$7:$K$86,9,FALSE)="","",VLOOKUP(A134,'RACI Deliverables'!$C$7:$K$86,9,FALSE))</f>
        <v>R</v>
      </c>
      <c r="L134" s="25">
        <f>VLOOKUP(A134,'RACI Deliverables'!$C$7:$O$86,11,FALSE)</f>
        <v>44597</v>
      </c>
      <c r="M134" s="25">
        <f>VLOOKUP(A134,'RACI Deliverables'!$C$7:$O$86,12,FALSE)</f>
        <v>44602</v>
      </c>
      <c r="N134">
        <f t="shared" si="0"/>
        <v>5</v>
      </c>
      <c r="O134" s="46">
        <f>SUMIF('Total Efforts'!$D$5:$D$353,'RACI Tasks'!B134,'Total Efforts'!$I$5:$I$353)</f>
        <v>0.66666666666666696</v>
      </c>
      <c r="Q134" s="18"/>
      <c r="R134" s="25">
        <v>44599</v>
      </c>
      <c r="S134" s="21">
        <v>44600</v>
      </c>
    </row>
    <row r="135" spans="1:19" ht="30.75">
      <c r="A135" t="s">
        <v>193</v>
      </c>
      <c r="B135">
        <v>49.2</v>
      </c>
      <c r="C135" s="2" t="str">
        <f>VLOOKUP(A135,'RACI Deliverables'!$C$7:$D$86,2,FALSE)</f>
        <v>Data Listing of 6 OHT VPs attitudes toward change, and cooperation in management</v>
      </c>
      <c r="D135" t="s">
        <v>313</v>
      </c>
      <c r="E135" t="s">
        <v>349</v>
      </c>
      <c r="F135" s="10" t="str">
        <f>IF(VLOOKUP(A135,'RACI Deliverables'!$C$7:$K$86,4,FALSE)="","",VLOOKUP(A135,'RACI Deliverables'!$C$7:$K$86,4,FALSE))</f>
        <v/>
      </c>
      <c r="G135" s="10" t="str">
        <f>IF(VLOOKUP(A135,'RACI Deliverables'!$C$7:$K$86,5,FALSE)="","",VLOOKUP(A135,'RACI Deliverables'!$C$7:$K$86,5,FALSE))</f>
        <v/>
      </c>
      <c r="H135" s="10" t="str">
        <f>IF(VLOOKUP(A135,'RACI Deliverables'!$C$7:$K$86,6,FALSE)="","",VLOOKUP(A135,'RACI Deliverables'!$C$7:$K$86,6,FALSE))</f>
        <v>A</v>
      </c>
      <c r="I135" s="10" t="str">
        <f>IF(VLOOKUP(A135,'RACI Deliverables'!$C$7:$K$86,7,FALSE)="","",VLOOKUP(A135,'RACI Deliverables'!$C$7:$K$86,7,FALSE))</f>
        <v/>
      </c>
      <c r="J135" s="10" t="str">
        <f>IF(VLOOKUP(A135,'RACI Deliverables'!$C$7:$K$86,8,FALSE)="","",VLOOKUP(A135,'RACI Deliverables'!$C$7:$K$86,8,FALSE))</f>
        <v/>
      </c>
      <c r="K135" s="10" t="str">
        <f>IF(VLOOKUP(A135,'RACI Deliverables'!$C$7:$K$86,9,FALSE)="","",VLOOKUP(A135,'RACI Deliverables'!$C$7:$K$86,9,FALSE))</f>
        <v>R</v>
      </c>
      <c r="L135" s="25">
        <f>VLOOKUP(A135,'RACI Deliverables'!$C$7:$O$86,11,FALSE)</f>
        <v>44597</v>
      </c>
      <c r="M135" s="25">
        <f>VLOOKUP(A135,'RACI Deliverables'!$C$7:$O$86,12,FALSE)</f>
        <v>44602</v>
      </c>
      <c r="N135">
        <f t="shared" si="0"/>
        <v>5</v>
      </c>
      <c r="O135" s="46">
        <f>SUMIF('Total Efforts'!$D$5:$D$353,'RACI Tasks'!B135,'Total Efforts'!$I$5:$I$353)</f>
        <v>0.83333333333333304</v>
      </c>
      <c r="Q135" s="18"/>
      <c r="R135" s="25">
        <v>44599</v>
      </c>
      <c r="S135" s="21">
        <v>44600</v>
      </c>
    </row>
    <row r="136" spans="1:19" ht="30.75">
      <c r="A136" t="s">
        <v>193</v>
      </c>
      <c r="B136">
        <v>49.3</v>
      </c>
      <c r="C136" s="2" t="str">
        <f>VLOOKUP(A136,'RACI Deliverables'!$C$7:$D$86,2,FALSE)</f>
        <v>Data Listing of 6 OHT VPs attitudes toward change, and cooperation in management</v>
      </c>
      <c r="D136" t="s">
        <v>350</v>
      </c>
      <c r="E136" t="s">
        <v>351</v>
      </c>
      <c r="F136" s="10" t="str">
        <f>IF(VLOOKUP(A136,'RACI Deliverables'!$C$7:$K$86,4,FALSE)="","",VLOOKUP(A136,'RACI Deliverables'!$C$7:$K$86,4,FALSE))</f>
        <v/>
      </c>
      <c r="G136" s="10" t="str">
        <f>IF(VLOOKUP(A136,'RACI Deliverables'!$C$7:$K$86,5,FALSE)="","",VLOOKUP(A136,'RACI Deliverables'!$C$7:$K$86,5,FALSE))</f>
        <v/>
      </c>
      <c r="H136" s="10" t="str">
        <f>IF(VLOOKUP(A136,'RACI Deliverables'!$C$7:$K$86,6,FALSE)="","",VLOOKUP(A136,'RACI Deliverables'!$C$7:$K$86,6,FALSE))</f>
        <v>A</v>
      </c>
      <c r="I136" s="10" t="str">
        <f>IF(VLOOKUP(A136,'RACI Deliverables'!$C$7:$K$86,7,FALSE)="","",VLOOKUP(A136,'RACI Deliverables'!$C$7:$K$86,7,FALSE))</f>
        <v/>
      </c>
      <c r="J136" s="10" t="str">
        <f>IF(VLOOKUP(A136,'RACI Deliverables'!$C$7:$K$86,8,FALSE)="","",VLOOKUP(A136,'RACI Deliverables'!$C$7:$K$86,8,FALSE))</f>
        <v/>
      </c>
      <c r="K136" s="10" t="str">
        <f>IF(VLOOKUP(A136,'RACI Deliverables'!$C$7:$K$86,9,FALSE)="","",VLOOKUP(A136,'RACI Deliverables'!$C$7:$K$86,9,FALSE))</f>
        <v>R</v>
      </c>
      <c r="L136" s="25">
        <f>VLOOKUP(A136,'RACI Deliverables'!$C$7:$O$86,11,FALSE)</f>
        <v>44597</v>
      </c>
      <c r="M136" s="25">
        <f>VLOOKUP(A136,'RACI Deliverables'!$C$7:$O$86,12,FALSE)</f>
        <v>44602</v>
      </c>
      <c r="N136">
        <f t="shared" si="0"/>
        <v>5</v>
      </c>
      <c r="O136" s="46">
        <f>SUMIF('Total Efforts'!$D$5:$D$353,'RACI Tasks'!B136,'Total Efforts'!$I$5:$I$353)</f>
        <v>0.66666666666666696</v>
      </c>
      <c r="Q136" s="18"/>
      <c r="R136" s="25">
        <v>44599</v>
      </c>
      <c r="S136" s="21">
        <v>44600</v>
      </c>
    </row>
    <row r="137" spans="1:19" ht="30">
      <c r="A137" t="s">
        <v>195</v>
      </c>
      <c r="B137">
        <v>50.1</v>
      </c>
      <c r="C137" s="2" t="str">
        <f>VLOOKUP(A137,'RACI Deliverables'!$C$7:$D$86,2,FALSE)</f>
        <v>Data Listing of 6 OHT VPs visions for a better managed OHT</v>
      </c>
      <c r="D137" t="s">
        <v>353</v>
      </c>
      <c r="E137" t="s">
        <v>277</v>
      </c>
      <c r="F137" s="10" t="str">
        <f>IF(VLOOKUP(A137,'RACI Deliverables'!$C$7:$K$86,4,FALSE)="","",VLOOKUP(A137,'RACI Deliverables'!$C$7:$K$86,4,FALSE))</f>
        <v/>
      </c>
      <c r="G137" s="10" t="str">
        <f>IF(VLOOKUP(A137,'RACI Deliverables'!$C$7:$K$86,5,FALSE)="","",VLOOKUP(A137,'RACI Deliverables'!$C$7:$K$86,5,FALSE))</f>
        <v/>
      </c>
      <c r="H137" s="10" t="str">
        <f>IF(VLOOKUP(A137,'RACI Deliverables'!$C$7:$K$86,6,FALSE)="","",VLOOKUP(A137,'RACI Deliverables'!$C$7:$K$86,6,FALSE))</f>
        <v/>
      </c>
      <c r="I137" s="10" t="str">
        <f>IF(VLOOKUP(A137,'RACI Deliverables'!$C$7:$K$86,7,FALSE)="","",VLOOKUP(A137,'RACI Deliverables'!$C$7:$K$86,7,FALSE))</f>
        <v/>
      </c>
      <c r="J137" s="10" t="str">
        <f>IF(VLOOKUP(A137,'RACI Deliverables'!$C$7:$K$86,8,FALSE)="","",VLOOKUP(A137,'RACI Deliverables'!$C$7:$K$86,8,FALSE))</f>
        <v>R</v>
      </c>
      <c r="K137" s="10" t="str">
        <f>IF(VLOOKUP(A137,'RACI Deliverables'!$C$7:$K$86,9,FALSE)="","",VLOOKUP(A137,'RACI Deliverables'!$C$7:$K$86,9,FALSE))</f>
        <v>A</v>
      </c>
      <c r="L137" s="25">
        <f>VLOOKUP(A137,'RACI Deliverables'!$C$7:$O$86,11,FALSE)</f>
        <v>44597</v>
      </c>
      <c r="M137" s="25">
        <f>VLOOKUP(A137,'RACI Deliverables'!$C$7:$O$86,12,FALSE)</f>
        <v>44602</v>
      </c>
      <c r="N137">
        <f t="shared" si="0"/>
        <v>5</v>
      </c>
      <c r="O137" s="46">
        <f>SUMIF('Total Efforts'!$D$5:$D$353,'RACI Tasks'!B137,'Total Efforts'!$I$5:$I$353)</f>
        <v>0</v>
      </c>
      <c r="Q137" s="18"/>
      <c r="R137" s="21">
        <v>44588</v>
      </c>
      <c r="S137" s="21">
        <v>44596</v>
      </c>
    </row>
    <row r="138" spans="1:19" ht="30">
      <c r="A138" t="s">
        <v>195</v>
      </c>
      <c r="B138">
        <v>50.2</v>
      </c>
      <c r="C138" s="2" t="str">
        <f>VLOOKUP(A138,'RACI Deliverables'!$C$7:$D$86,2,FALSE)</f>
        <v>Data Listing of 6 OHT VPs visions for a better managed OHT</v>
      </c>
      <c r="D138" t="s">
        <v>313</v>
      </c>
      <c r="E138" t="s">
        <v>349</v>
      </c>
      <c r="F138" s="10" t="str">
        <f>IF(VLOOKUP(A138,'RACI Deliverables'!$C$7:$K$86,4,FALSE)="","",VLOOKUP(A138,'RACI Deliverables'!$C$7:$K$86,4,FALSE))</f>
        <v/>
      </c>
      <c r="G138" s="10" t="str">
        <f>IF(VLOOKUP(A138,'RACI Deliverables'!$C$7:$K$86,5,FALSE)="","",VLOOKUP(A138,'RACI Deliverables'!$C$7:$K$86,5,FALSE))</f>
        <v/>
      </c>
      <c r="H138" s="10" t="str">
        <f>IF(VLOOKUP(A138,'RACI Deliverables'!$C$7:$K$86,6,FALSE)="","",VLOOKUP(A138,'RACI Deliverables'!$C$7:$K$86,6,FALSE))</f>
        <v/>
      </c>
      <c r="I138" s="10" t="str">
        <f>IF(VLOOKUP(A138,'RACI Deliverables'!$C$7:$K$86,7,FALSE)="","",VLOOKUP(A138,'RACI Deliverables'!$C$7:$K$86,7,FALSE))</f>
        <v/>
      </c>
      <c r="J138" s="10" t="str">
        <f>IF(VLOOKUP(A138,'RACI Deliverables'!$C$7:$K$86,8,FALSE)="","",VLOOKUP(A138,'RACI Deliverables'!$C$7:$K$86,8,FALSE))</f>
        <v>R</v>
      </c>
      <c r="K138" s="10" t="str">
        <f>IF(VLOOKUP(A138,'RACI Deliverables'!$C$7:$K$86,9,FALSE)="","",VLOOKUP(A138,'RACI Deliverables'!$C$7:$K$86,9,FALSE))</f>
        <v>A</v>
      </c>
      <c r="L138" s="25">
        <f>VLOOKUP(A138,'RACI Deliverables'!$C$7:$O$86,11,FALSE)</f>
        <v>44597</v>
      </c>
      <c r="M138" s="25">
        <f>VLOOKUP(A138,'RACI Deliverables'!$C$7:$O$86,12,FALSE)</f>
        <v>44602</v>
      </c>
      <c r="N138">
        <f t="shared" si="0"/>
        <v>5</v>
      </c>
      <c r="O138" s="46">
        <f>SUMIF('Total Efforts'!$D$5:$D$353,'RACI Tasks'!B138,'Total Efforts'!$I$5:$I$353)</f>
        <v>0</v>
      </c>
      <c r="Q138" s="18"/>
      <c r="R138" s="21">
        <v>44588</v>
      </c>
      <c r="S138" s="21">
        <v>44596</v>
      </c>
    </row>
    <row r="139" spans="1:19" ht="30">
      <c r="A139" t="s">
        <v>195</v>
      </c>
      <c r="B139">
        <v>50.3</v>
      </c>
      <c r="C139" s="2" t="str">
        <f>VLOOKUP(A139,'RACI Deliverables'!$C$7:$D$86,2,FALSE)</f>
        <v>Data Listing of 6 OHT VPs visions for a better managed OHT</v>
      </c>
      <c r="D139" t="s">
        <v>350</v>
      </c>
      <c r="E139" t="s">
        <v>351</v>
      </c>
      <c r="F139" s="10" t="str">
        <f>IF(VLOOKUP(A139,'RACI Deliverables'!$C$7:$K$86,4,FALSE)="","",VLOOKUP(A139,'RACI Deliverables'!$C$7:$K$86,4,FALSE))</f>
        <v/>
      </c>
      <c r="G139" s="10" t="str">
        <f>IF(VLOOKUP(A139,'RACI Deliverables'!$C$7:$K$86,5,FALSE)="","",VLOOKUP(A139,'RACI Deliverables'!$C$7:$K$86,5,FALSE))</f>
        <v/>
      </c>
      <c r="H139" s="10" t="str">
        <f>IF(VLOOKUP(A139,'RACI Deliverables'!$C$7:$K$86,6,FALSE)="","",VLOOKUP(A139,'RACI Deliverables'!$C$7:$K$86,6,FALSE))</f>
        <v/>
      </c>
      <c r="I139" s="10" t="str">
        <f>IF(VLOOKUP(A139,'RACI Deliverables'!$C$7:$K$86,7,FALSE)="","",VLOOKUP(A139,'RACI Deliverables'!$C$7:$K$86,7,FALSE))</f>
        <v/>
      </c>
      <c r="J139" s="10" t="str">
        <f>IF(VLOOKUP(A139,'RACI Deliverables'!$C$7:$K$86,8,FALSE)="","",VLOOKUP(A139,'RACI Deliverables'!$C$7:$K$86,8,FALSE))</f>
        <v>R</v>
      </c>
      <c r="K139" s="10" t="str">
        <f>IF(VLOOKUP(A139,'RACI Deliverables'!$C$7:$K$86,9,FALSE)="","",VLOOKUP(A139,'RACI Deliverables'!$C$7:$K$86,9,FALSE))</f>
        <v>A</v>
      </c>
      <c r="L139" s="25">
        <f>VLOOKUP(A139,'RACI Deliverables'!$C$7:$O$86,11,FALSE)</f>
        <v>44597</v>
      </c>
      <c r="M139" s="25">
        <f>VLOOKUP(A139,'RACI Deliverables'!$C$7:$O$86,12,FALSE)</f>
        <v>44602</v>
      </c>
      <c r="N139">
        <f t="shared" si="0"/>
        <v>5</v>
      </c>
      <c r="O139" s="46">
        <f>SUMIF('Total Efforts'!$D$5:$D$353,'RACI Tasks'!B139,'Total Efforts'!$I$5:$I$353)</f>
        <v>0</v>
      </c>
      <c r="Q139" s="18"/>
      <c r="R139" s="21">
        <v>44588</v>
      </c>
      <c r="S139" s="21">
        <v>44596</v>
      </c>
    </row>
    <row r="140" spans="1:19" ht="30">
      <c r="A140" t="s">
        <v>197</v>
      </c>
      <c r="B140">
        <v>51.1</v>
      </c>
      <c r="C140" s="2" t="str">
        <f>VLOOKUP(A140,'RACI Deliverables'!$C$7:$D$86,2,FALSE)</f>
        <v>Data Listing of 6 OHT VPs Response to Meeting 3 times per week</v>
      </c>
      <c r="D140" t="s">
        <v>354</v>
      </c>
      <c r="E140" t="s">
        <v>277</v>
      </c>
      <c r="F140" s="10" t="str">
        <f>IF(VLOOKUP(A140,'RACI Deliverables'!$C$7:$K$86,4,FALSE)="","",VLOOKUP(A140,'RACI Deliverables'!$C$7:$K$86,4,FALSE))</f>
        <v>A</v>
      </c>
      <c r="G140" s="10" t="str">
        <f>IF(VLOOKUP(A140,'RACI Deliverables'!$C$7:$K$86,5,FALSE)="","",VLOOKUP(A140,'RACI Deliverables'!$C$7:$K$86,5,FALSE))</f>
        <v/>
      </c>
      <c r="H140" s="10" t="str">
        <f>IF(VLOOKUP(A140,'RACI Deliverables'!$C$7:$K$86,6,FALSE)="","",VLOOKUP(A140,'RACI Deliverables'!$C$7:$K$86,6,FALSE))</f>
        <v>R</v>
      </c>
      <c r="I140" s="10" t="str">
        <f>IF(VLOOKUP(A140,'RACI Deliverables'!$C$7:$K$86,7,FALSE)="","",VLOOKUP(A140,'RACI Deliverables'!$C$7:$K$86,7,FALSE))</f>
        <v/>
      </c>
      <c r="J140" s="10" t="str">
        <f>IF(VLOOKUP(A140,'RACI Deliverables'!$C$7:$K$86,8,FALSE)="","",VLOOKUP(A140,'RACI Deliverables'!$C$7:$K$86,8,FALSE))</f>
        <v/>
      </c>
      <c r="K140" s="10" t="str">
        <f>IF(VLOOKUP(A140,'RACI Deliverables'!$C$7:$K$86,9,FALSE)="","",VLOOKUP(A140,'RACI Deliverables'!$C$7:$K$86,9,FALSE))</f>
        <v/>
      </c>
      <c r="L140" s="25">
        <f>VLOOKUP(A140,'RACI Deliverables'!$C$7:$O$86,11,FALSE)</f>
        <v>44597</v>
      </c>
      <c r="M140" s="25">
        <f>VLOOKUP(A140,'RACI Deliverables'!$C$7:$O$86,12,FALSE)</f>
        <v>44602</v>
      </c>
      <c r="N140">
        <f t="shared" si="0"/>
        <v>5</v>
      </c>
      <c r="O140" s="46">
        <f>SUMIF('Total Efforts'!$D$5:$D$353,'RACI Tasks'!B140,'Total Efforts'!$I$5:$I$353)</f>
        <v>0</v>
      </c>
      <c r="Q140" s="18"/>
    </row>
    <row r="141" spans="1:19" ht="30">
      <c r="A141" t="s">
        <v>197</v>
      </c>
      <c r="B141">
        <v>51.2</v>
      </c>
      <c r="C141" s="2" t="str">
        <f>VLOOKUP(A141,'RACI Deliverables'!$C$7:$D$86,2,FALSE)</f>
        <v>Data Listing of 6 OHT VPs Response to Meeting 3 times per week</v>
      </c>
      <c r="D141" t="s">
        <v>313</v>
      </c>
      <c r="E141" t="s">
        <v>349</v>
      </c>
      <c r="F141" s="10" t="str">
        <f>IF(VLOOKUP(A141,'RACI Deliverables'!$C$7:$K$86,4,FALSE)="","",VLOOKUP(A141,'RACI Deliverables'!$C$7:$K$86,4,FALSE))</f>
        <v>A</v>
      </c>
      <c r="G141" s="10" t="str">
        <f>IF(VLOOKUP(A141,'RACI Deliverables'!$C$7:$K$86,5,FALSE)="","",VLOOKUP(A141,'RACI Deliverables'!$C$7:$K$86,5,FALSE))</f>
        <v/>
      </c>
      <c r="H141" s="10" t="str">
        <f>IF(VLOOKUP(A141,'RACI Deliverables'!$C$7:$K$86,6,FALSE)="","",VLOOKUP(A141,'RACI Deliverables'!$C$7:$K$86,6,FALSE))</f>
        <v>R</v>
      </c>
      <c r="I141" s="10" t="str">
        <f>IF(VLOOKUP(A141,'RACI Deliverables'!$C$7:$K$86,7,FALSE)="","",VLOOKUP(A141,'RACI Deliverables'!$C$7:$K$86,7,FALSE))</f>
        <v/>
      </c>
      <c r="J141" s="10" t="str">
        <f>IF(VLOOKUP(A141,'RACI Deliverables'!$C$7:$K$86,8,FALSE)="","",VLOOKUP(A141,'RACI Deliverables'!$C$7:$K$86,8,FALSE))</f>
        <v/>
      </c>
      <c r="K141" s="10" t="str">
        <f>IF(VLOOKUP(A141,'RACI Deliverables'!$C$7:$K$86,9,FALSE)="","",VLOOKUP(A141,'RACI Deliverables'!$C$7:$K$86,9,FALSE))</f>
        <v/>
      </c>
      <c r="L141" s="25">
        <f>VLOOKUP(A141,'RACI Deliverables'!$C$7:$O$86,11,FALSE)</f>
        <v>44597</v>
      </c>
      <c r="M141" s="25">
        <f>VLOOKUP(A141,'RACI Deliverables'!$C$7:$O$86,12,FALSE)</f>
        <v>44602</v>
      </c>
      <c r="N141">
        <f t="shared" si="0"/>
        <v>5</v>
      </c>
      <c r="O141" s="46">
        <f>SUMIF('Total Efforts'!$D$5:$D$353,'RACI Tasks'!B141,'Total Efforts'!$I$5:$I$353)</f>
        <v>0</v>
      </c>
      <c r="Q141" s="18"/>
    </row>
    <row r="142" spans="1:19" ht="30">
      <c r="A142" t="s">
        <v>197</v>
      </c>
      <c r="B142">
        <v>51.3</v>
      </c>
      <c r="C142" s="2" t="str">
        <f>VLOOKUP(A142,'RACI Deliverables'!$C$7:$D$86,2,FALSE)</f>
        <v>Data Listing of 6 OHT VPs Response to Meeting 3 times per week</v>
      </c>
      <c r="D142" t="s">
        <v>350</v>
      </c>
      <c r="E142" t="s">
        <v>351</v>
      </c>
      <c r="F142" s="10" t="str">
        <f>IF(VLOOKUP(A142,'RACI Deliverables'!$C$7:$K$86,4,FALSE)="","",VLOOKUP(A142,'RACI Deliverables'!$C$7:$K$86,4,FALSE))</f>
        <v>A</v>
      </c>
      <c r="G142" s="10" t="str">
        <f>IF(VLOOKUP(A142,'RACI Deliverables'!$C$7:$K$86,5,FALSE)="","",VLOOKUP(A142,'RACI Deliverables'!$C$7:$K$86,5,FALSE))</f>
        <v/>
      </c>
      <c r="H142" s="10" t="str">
        <f>IF(VLOOKUP(A142,'RACI Deliverables'!$C$7:$K$86,6,FALSE)="","",VLOOKUP(A142,'RACI Deliverables'!$C$7:$K$86,6,FALSE))</f>
        <v>R</v>
      </c>
      <c r="I142" s="10" t="str">
        <f>IF(VLOOKUP(A142,'RACI Deliverables'!$C$7:$K$86,7,FALSE)="","",VLOOKUP(A142,'RACI Deliverables'!$C$7:$K$86,7,FALSE))</f>
        <v/>
      </c>
      <c r="J142" s="10" t="str">
        <f>IF(VLOOKUP(A142,'RACI Deliverables'!$C$7:$K$86,8,FALSE)="","",VLOOKUP(A142,'RACI Deliverables'!$C$7:$K$86,8,FALSE))</f>
        <v/>
      </c>
      <c r="K142" s="10" t="str">
        <f>IF(VLOOKUP(A142,'RACI Deliverables'!$C$7:$K$86,9,FALSE)="","",VLOOKUP(A142,'RACI Deliverables'!$C$7:$K$86,9,FALSE))</f>
        <v/>
      </c>
      <c r="L142" s="25">
        <f>VLOOKUP(A142,'RACI Deliverables'!$C$7:$O$86,11,FALSE)</f>
        <v>44597</v>
      </c>
      <c r="M142" s="25">
        <f>VLOOKUP(A142,'RACI Deliverables'!$C$7:$O$86,12,FALSE)</f>
        <v>44602</v>
      </c>
      <c r="N142">
        <f t="shared" si="0"/>
        <v>5</v>
      </c>
      <c r="O142" s="46">
        <f>SUMIF('Total Efforts'!$D$5:$D$353,'RACI Tasks'!B142,'Total Efforts'!$I$5:$I$353)</f>
        <v>0</v>
      </c>
      <c r="Q142" s="18"/>
    </row>
    <row r="143" spans="1:19">
      <c r="A143" t="s">
        <v>199</v>
      </c>
      <c r="B143">
        <v>52.1</v>
      </c>
      <c r="C143" s="2" t="str">
        <f>VLOOKUP(A143,'RACI Deliverables'!$C$7:$D$86,2,FALSE)</f>
        <v>Interview and/or survey of 6 OHT VPs</v>
      </c>
      <c r="D143" t="s">
        <v>295</v>
      </c>
      <c r="E143" t="s">
        <v>277</v>
      </c>
      <c r="F143" s="10" t="str">
        <f>IF(VLOOKUP(A143,'RACI Deliverables'!$C$7:$K$86,4,FALSE)="","",VLOOKUP(A143,'RACI Deliverables'!$C$7:$K$86,4,FALSE))</f>
        <v/>
      </c>
      <c r="G143" s="10" t="str">
        <f>IF(VLOOKUP(A143,'RACI Deliverables'!$C$7:$K$86,5,FALSE)="","",VLOOKUP(A143,'RACI Deliverables'!$C$7:$K$86,5,FALSE))</f>
        <v>A</v>
      </c>
      <c r="H143" s="10" t="str">
        <f>IF(VLOOKUP(A143,'RACI Deliverables'!$C$7:$K$86,6,FALSE)="","",VLOOKUP(A143,'RACI Deliverables'!$C$7:$K$86,6,FALSE))</f>
        <v/>
      </c>
      <c r="I143" s="10" t="str">
        <f>IF(VLOOKUP(A143,'RACI Deliverables'!$C$7:$K$86,7,FALSE)="","",VLOOKUP(A143,'RACI Deliverables'!$C$7:$K$86,7,FALSE))</f>
        <v/>
      </c>
      <c r="J143" s="10" t="str">
        <f>IF(VLOOKUP(A143,'RACI Deliverables'!$C$7:$K$86,8,FALSE)="","",VLOOKUP(A143,'RACI Deliverables'!$C$7:$K$86,8,FALSE))</f>
        <v/>
      </c>
      <c r="K143" s="10" t="str">
        <f>IF(VLOOKUP(A143,'RACI Deliverables'!$C$7:$K$86,9,FALSE)="","",VLOOKUP(A143,'RACI Deliverables'!$C$7:$K$86,9,FALSE))</f>
        <v>R</v>
      </c>
      <c r="L143" s="25">
        <f>VLOOKUP(A143,'RACI Deliverables'!$C$7:$O$86,11,FALSE)</f>
        <v>44597</v>
      </c>
      <c r="M143" s="25">
        <f>VLOOKUP(A143,'RACI Deliverables'!$C$7:$O$86,12,FALSE)</f>
        <v>44602</v>
      </c>
      <c r="N143">
        <f t="shared" si="0"/>
        <v>5</v>
      </c>
      <c r="O143" s="46">
        <f>SUMIF('Total Efforts'!$D$5:$D$353,'RACI Tasks'!B143,'Total Efforts'!$I$5:$I$353)</f>
        <v>0.16666666666666874</v>
      </c>
      <c r="Q143" s="18"/>
      <c r="R143" s="25">
        <v>44598</v>
      </c>
      <c r="S143" s="25">
        <v>44600</v>
      </c>
    </row>
    <row r="144" spans="1:19">
      <c r="A144" t="s">
        <v>199</v>
      </c>
      <c r="B144">
        <v>52.2</v>
      </c>
      <c r="C144" s="2" t="str">
        <f>VLOOKUP(A144,'RACI Deliverables'!$C$7:$D$86,2,FALSE)</f>
        <v>Interview and/or survey of 6 OHT VPs</v>
      </c>
      <c r="D144" t="s">
        <v>347</v>
      </c>
      <c r="E144" t="s">
        <v>283</v>
      </c>
      <c r="F144" s="10" t="str">
        <f>IF(VLOOKUP(A144,'RACI Deliverables'!$C$7:$K$86,4,FALSE)="","",VLOOKUP(A144,'RACI Deliverables'!$C$7:$K$86,4,FALSE))</f>
        <v/>
      </c>
      <c r="G144" s="10" t="str">
        <f>IF(VLOOKUP(A144,'RACI Deliverables'!$C$7:$K$86,5,FALSE)="","",VLOOKUP(A144,'RACI Deliverables'!$C$7:$K$86,5,FALSE))</f>
        <v>A</v>
      </c>
      <c r="H144" s="10" t="str">
        <f>IF(VLOOKUP(A144,'RACI Deliverables'!$C$7:$K$86,6,FALSE)="","",VLOOKUP(A144,'RACI Deliverables'!$C$7:$K$86,6,FALSE))</f>
        <v/>
      </c>
      <c r="I144" s="10" t="str">
        <f>IF(VLOOKUP(A144,'RACI Deliverables'!$C$7:$K$86,7,FALSE)="","",VLOOKUP(A144,'RACI Deliverables'!$C$7:$K$86,7,FALSE))</f>
        <v/>
      </c>
      <c r="J144" s="10" t="str">
        <f>IF(VLOOKUP(A144,'RACI Deliverables'!$C$7:$K$86,8,FALSE)="","",VLOOKUP(A144,'RACI Deliverables'!$C$7:$K$86,8,FALSE))</f>
        <v/>
      </c>
      <c r="K144" s="10" t="str">
        <f>IF(VLOOKUP(A144,'RACI Deliverables'!$C$7:$K$86,9,FALSE)="","",VLOOKUP(A144,'RACI Deliverables'!$C$7:$K$86,9,FALSE))</f>
        <v>R</v>
      </c>
      <c r="L144" s="25">
        <f>VLOOKUP(A144,'RACI Deliverables'!$C$7:$O$86,11,FALSE)</f>
        <v>44597</v>
      </c>
      <c r="M144" s="25">
        <f>VLOOKUP(A144,'RACI Deliverables'!$C$7:$O$86,12,FALSE)</f>
        <v>44602</v>
      </c>
      <c r="N144">
        <f t="shared" si="0"/>
        <v>5</v>
      </c>
      <c r="O144" s="46">
        <f>SUMIF('Total Efforts'!$D$5:$D$353,'RACI Tasks'!B144,'Total Efforts'!$I$5:$I$353)</f>
        <v>0.66666666666666696</v>
      </c>
      <c r="Q144" s="18"/>
      <c r="R144" s="25">
        <v>44600</v>
      </c>
      <c r="S144" s="25">
        <v>44600</v>
      </c>
    </row>
    <row r="145" spans="1:19" ht="30">
      <c r="A145" t="s">
        <v>202</v>
      </c>
      <c r="B145">
        <v>53.1</v>
      </c>
      <c r="C145" s="2" t="str">
        <f>VLOOKUP(A145,'RACI Deliverables'!$C$7:$D$86,2,FALSE)</f>
        <v>Data Listing of 6 OHT VPs Monthly Finance Reports Used</v>
      </c>
      <c r="D145" t="s">
        <v>355</v>
      </c>
      <c r="E145" t="s">
        <v>285</v>
      </c>
      <c r="F145" s="10" t="str">
        <f>IF(VLOOKUP(A145,'RACI Deliverables'!$C$7:$K$86,4,FALSE)="","",VLOOKUP(A145,'RACI Deliverables'!$C$7:$K$86,4,FALSE))</f>
        <v/>
      </c>
      <c r="G145" s="10" t="str">
        <f>IF(VLOOKUP(A145,'RACI Deliverables'!$C$7:$K$86,5,FALSE)="","",VLOOKUP(A145,'RACI Deliverables'!$C$7:$K$86,5,FALSE))</f>
        <v/>
      </c>
      <c r="H145" s="10" t="str">
        <f>IF(VLOOKUP(A145,'RACI Deliverables'!$C$7:$K$86,6,FALSE)="","",VLOOKUP(A145,'RACI Deliverables'!$C$7:$K$86,6,FALSE))</f>
        <v/>
      </c>
      <c r="I145" s="10" t="s">
        <v>93</v>
      </c>
      <c r="J145" s="10" t="str">
        <f>IF(VLOOKUP(A145,'RACI Deliverables'!$C$7:$K$86,8,FALSE)="","",VLOOKUP(A145,'RACI Deliverables'!$C$7:$K$86,8,FALSE))</f>
        <v>A</v>
      </c>
      <c r="K145" s="10" t="str">
        <f>IF(VLOOKUP(A145,'RACI Deliverables'!$C$7:$K$86,9,FALSE)="","",VLOOKUP(A145,'RACI Deliverables'!$C$7:$K$86,9,FALSE))</f>
        <v/>
      </c>
      <c r="L145" s="25">
        <f>VLOOKUP(A145,'RACI Deliverables'!$C$7:$O$86,11,FALSE)</f>
        <v>44597</v>
      </c>
      <c r="M145" s="25">
        <f>VLOOKUP(A145,'RACI Deliverables'!$C$7:$O$86,12,FALSE)</f>
        <v>44602</v>
      </c>
      <c r="N145">
        <f t="shared" si="0"/>
        <v>5</v>
      </c>
      <c r="O145" s="46">
        <f>SUMIF('Total Efforts'!$D$5:$D$353,'RACI Tasks'!B145,'Total Efforts'!$I$5:$I$353)</f>
        <v>0.33333333333333348</v>
      </c>
      <c r="Q145" s="18"/>
      <c r="R145" s="21">
        <v>44597</v>
      </c>
      <c r="S145" s="21">
        <v>44597</v>
      </c>
    </row>
    <row r="146" spans="1:19" ht="30">
      <c r="A146" t="s">
        <v>202</v>
      </c>
      <c r="B146">
        <v>53.2</v>
      </c>
      <c r="C146" s="2" t="str">
        <f>VLOOKUP(A146,'RACI Deliverables'!$C$7:$D$86,2,FALSE)</f>
        <v>Data Listing of 6 OHT VPs Monthly Finance Reports Used</v>
      </c>
      <c r="D146" t="s">
        <v>356</v>
      </c>
      <c r="E146" t="s">
        <v>357</v>
      </c>
      <c r="F146" s="10" t="str">
        <f>IF(VLOOKUP(A146,'RACI Deliverables'!$C$7:$K$86,4,FALSE)="","",VLOOKUP(A146,'RACI Deliverables'!$C$7:$K$86,4,FALSE))</f>
        <v/>
      </c>
      <c r="G146" s="10" t="str">
        <f>IF(VLOOKUP(A146,'RACI Deliverables'!$C$7:$K$86,5,FALSE)="","",VLOOKUP(A146,'RACI Deliverables'!$C$7:$K$86,5,FALSE))</f>
        <v/>
      </c>
      <c r="H146" s="10" t="str">
        <f>IF(VLOOKUP(A146,'RACI Deliverables'!$C$7:$K$86,6,FALSE)="","",VLOOKUP(A146,'RACI Deliverables'!$C$7:$K$86,6,FALSE))</f>
        <v/>
      </c>
      <c r="I146" s="10" t="str">
        <f>IF(VLOOKUP(A146,'RACI Deliverables'!$C$7:$K$86,7,FALSE)="","",VLOOKUP(A146,'RACI Deliverables'!$C$7:$K$86,7,FALSE))</f>
        <v>R</v>
      </c>
      <c r="J146" s="10" t="str">
        <f>IF(VLOOKUP(A146,'RACI Deliverables'!$C$7:$K$86,8,FALSE)="","",VLOOKUP(A146,'RACI Deliverables'!$C$7:$K$86,8,FALSE))</f>
        <v>A</v>
      </c>
      <c r="K146" s="10" t="str">
        <f>IF(VLOOKUP(A146,'RACI Deliverables'!$C$7:$K$86,9,FALSE)="","",VLOOKUP(A146,'RACI Deliverables'!$C$7:$K$86,9,FALSE))</f>
        <v/>
      </c>
      <c r="L146" s="25">
        <f>VLOOKUP(A146,'RACI Deliverables'!$C$7:$O$86,11,FALSE)</f>
        <v>44597</v>
      </c>
      <c r="M146" s="25">
        <f>VLOOKUP(A146,'RACI Deliverables'!$C$7:$O$86,12,FALSE)</f>
        <v>44602</v>
      </c>
      <c r="N146">
        <f t="shared" si="0"/>
        <v>5</v>
      </c>
      <c r="O146" s="46">
        <f>SUMIF('Total Efforts'!$D$5:$D$353,'RACI Tasks'!B146,'Total Efforts'!$I$5:$I$353)</f>
        <v>0.33333333333333348</v>
      </c>
      <c r="Q146" s="18"/>
      <c r="R146" s="21">
        <v>44598</v>
      </c>
      <c r="S146" s="21">
        <v>44600</v>
      </c>
    </row>
    <row r="147" spans="1:19" ht="30">
      <c r="A147" t="s">
        <v>202</v>
      </c>
      <c r="B147">
        <v>53.3</v>
      </c>
      <c r="C147" s="2" t="str">
        <f>VLOOKUP(A147,'RACI Deliverables'!$C$7:$D$86,2,FALSE)</f>
        <v>Data Listing of 6 OHT VPs Monthly Finance Reports Used</v>
      </c>
      <c r="D147" t="s">
        <v>358</v>
      </c>
      <c r="E147" t="s">
        <v>283</v>
      </c>
      <c r="F147" s="10" t="str">
        <f>IF(VLOOKUP(A147,'RACI Deliverables'!$C$7:$K$86,4,FALSE)="","",VLOOKUP(A147,'RACI Deliverables'!$C$7:$K$86,4,FALSE))</f>
        <v/>
      </c>
      <c r="G147" s="10" t="str">
        <f>IF(VLOOKUP(A147,'RACI Deliverables'!$C$7:$K$86,5,FALSE)="","",VLOOKUP(A147,'RACI Deliverables'!$C$7:$K$86,5,FALSE))</f>
        <v/>
      </c>
      <c r="H147" s="10" t="str">
        <f>IF(VLOOKUP(A147,'RACI Deliverables'!$C$7:$K$86,6,FALSE)="","",VLOOKUP(A147,'RACI Deliverables'!$C$7:$K$86,6,FALSE))</f>
        <v/>
      </c>
      <c r="I147" s="10" t="str">
        <f>IF(VLOOKUP(A147,'RACI Deliverables'!$C$7:$K$86,7,FALSE)="","",VLOOKUP(A147,'RACI Deliverables'!$C$7:$K$86,7,FALSE))</f>
        <v>R</v>
      </c>
      <c r="J147" s="10" t="str">
        <f>IF(VLOOKUP(A147,'RACI Deliverables'!$C$7:$K$86,8,FALSE)="","",VLOOKUP(A147,'RACI Deliverables'!$C$7:$K$86,8,FALSE))</f>
        <v>A</v>
      </c>
      <c r="K147" s="10" t="str">
        <f>IF(VLOOKUP(A147,'RACI Deliverables'!$C$7:$K$86,9,FALSE)="","",VLOOKUP(A147,'RACI Deliverables'!$C$7:$K$86,9,FALSE))</f>
        <v/>
      </c>
      <c r="L147" s="25">
        <f>VLOOKUP(A147,'RACI Deliverables'!$C$7:$O$86,11,FALSE)</f>
        <v>44597</v>
      </c>
      <c r="M147" s="25">
        <f>VLOOKUP(A147,'RACI Deliverables'!$C$7:$O$86,12,FALSE)</f>
        <v>44602</v>
      </c>
      <c r="N147">
        <f t="shared" si="0"/>
        <v>5</v>
      </c>
      <c r="O147" s="46">
        <f>SUMIF('Total Efforts'!$D$5:$D$353,'RACI Tasks'!B147,'Total Efforts'!$I$5:$I$353)</f>
        <v>0.49999999999999956</v>
      </c>
      <c r="R147" s="21">
        <v>44602</v>
      </c>
      <c r="S147" s="21">
        <v>44602</v>
      </c>
    </row>
    <row r="148" spans="1:19" ht="30">
      <c r="A148" t="s">
        <v>204</v>
      </c>
      <c r="B148">
        <v>54.1</v>
      </c>
      <c r="C148" s="2" t="str">
        <f>VLOOKUP(A148,'RACI Deliverables'!$C$7:$D$86,2,FALSE)</f>
        <v>Listing of 6 OHT VPs Knowledge of Computer Based methods of Report Circulation</v>
      </c>
      <c r="D148" t="s">
        <v>359</v>
      </c>
      <c r="E148" t="s">
        <v>349</v>
      </c>
      <c r="F148" s="10" t="str">
        <f>IF(VLOOKUP(A148,'RACI Deliverables'!$C$7:$K$86,4,FALSE)="","",VLOOKUP(A148,'RACI Deliverables'!$C$7:$K$86,4,FALSE))</f>
        <v/>
      </c>
      <c r="G148" s="10" t="str">
        <f>IF(VLOOKUP(A148,'RACI Deliverables'!$C$7:$K$86,5,FALSE)="","",VLOOKUP(A148,'RACI Deliverables'!$C$7:$K$86,5,FALSE))</f>
        <v/>
      </c>
      <c r="H148" s="10" t="str">
        <f>IF(VLOOKUP(A148,'RACI Deliverables'!$C$7:$K$86,6,FALSE)="","",VLOOKUP(A148,'RACI Deliverables'!$C$7:$K$86,6,FALSE))</f>
        <v/>
      </c>
      <c r="I148" s="10" t="str">
        <f>IF(VLOOKUP(A148,'RACI Deliverables'!$C$7:$K$86,7,FALSE)="","",VLOOKUP(A148,'RACI Deliverables'!$C$7:$K$86,7,FALSE))</f>
        <v>A</v>
      </c>
      <c r="J148" s="10" t="str">
        <f>IF(VLOOKUP(A148,'RACI Deliverables'!$C$7:$K$86,8,FALSE)="","",VLOOKUP(A148,'RACI Deliverables'!$C$7:$K$86,8,FALSE))</f>
        <v/>
      </c>
      <c r="K148" s="10" t="str">
        <f>IF(VLOOKUP(A148,'RACI Deliverables'!$C$7:$K$86,9,FALSE)="","",VLOOKUP(A148,'RACI Deliverables'!$C$7:$K$86,9,FALSE))</f>
        <v>R</v>
      </c>
      <c r="L148" s="25">
        <f>VLOOKUP(A148,'RACI Deliverables'!$C$7:$O$86,11,FALSE)</f>
        <v>44599</v>
      </c>
      <c r="M148" s="25">
        <f>VLOOKUP(A148,'RACI Deliverables'!$C$7:$O$86,12,FALSE)</f>
        <v>44603</v>
      </c>
      <c r="N148">
        <f t="shared" si="0"/>
        <v>4</v>
      </c>
      <c r="O148" s="46">
        <f>SUMIF('Total Efforts'!$D$5:$D$353,'RACI Tasks'!B148,'Total Efforts'!$I$5:$I$353)</f>
        <v>3.083333333333333</v>
      </c>
      <c r="R148" s="21">
        <v>44597</v>
      </c>
      <c r="S148" s="21">
        <v>44602</v>
      </c>
    </row>
    <row r="149" spans="1:19" ht="30">
      <c r="A149" t="s">
        <v>204</v>
      </c>
      <c r="B149">
        <v>54.2</v>
      </c>
      <c r="C149" s="2" t="str">
        <f>VLOOKUP(A149,'RACI Deliverables'!$C$7:$D$86,2,FALSE)</f>
        <v>Listing of 6 OHT VPs Knowledge of Computer Based methods of Report Circulation</v>
      </c>
      <c r="D149" t="s">
        <v>360</v>
      </c>
      <c r="E149" t="s">
        <v>357</v>
      </c>
      <c r="F149" s="10" t="str">
        <f>IF(VLOOKUP(A149,'RACI Deliverables'!$C$7:$K$86,4,FALSE)="","",VLOOKUP(A149,'RACI Deliverables'!$C$7:$K$86,4,FALSE))</f>
        <v/>
      </c>
      <c r="G149" s="10" t="str">
        <f>IF(VLOOKUP(A149,'RACI Deliverables'!$C$7:$K$86,5,FALSE)="","",VLOOKUP(A149,'RACI Deliverables'!$C$7:$K$86,5,FALSE))</f>
        <v/>
      </c>
      <c r="H149" s="10" t="str">
        <f>IF(VLOOKUP(A149,'RACI Deliverables'!$C$7:$K$86,6,FALSE)="","",VLOOKUP(A149,'RACI Deliverables'!$C$7:$K$86,6,FALSE))</f>
        <v/>
      </c>
      <c r="I149" s="10" t="str">
        <f>IF(VLOOKUP(A149,'RACI Deliverables'!$C$7:$K$86,7,FALSE)="","",VLOOKUP(A149,'RACI Deliverables'!$C$7:$K$86,7,FALSE))</f>
        <v>A</v>
      </c>
      <c r="J149" s="10" t="str">
        <f>IF(VLOOKUP(A149,'RACI Deliverables'!$C$7:$K$86,8,FALSE)="","",VLOOKUP(A149,'RACI Deliverables'!$C$7:$K$86,8,FALSE))</f>
        <v/>
      </c>
      <c r="K149" s="10" t="str">
        <f>IF(VLOOKUP(A149,'RACI Deliverables'!$C$7:$K$86,9,FALSE)="","",VLOOKUP(A149,'RACI Deliverables'!$C$7:$K$86,9,FALSE))</f>
        <v>R</v>
      </c>
      <c r="L149" s="25">
        <f>VLOOKUP(A149,'RACI Deliverables'!$C$7:$O$86,11,FALSE)</f>
        <v>44599</v>
      </c>
      <c r="M149" s="25">
        <f>VLOOKUP(A149,'RACI Deliverables'!$C$7:$O$86,12,FALSE)</f>
        <v>44603</v>
      </c>
      <c r="N149">
        <f t="shared" si="0"/>
        <v>4</v>
      </c>
      <c r="O149" s="46">
        <f>SUMIF('Total Efforts'!$D$5:$D$353,'RACI Tasks'!B149,'Total Efforts'!$I$5:$I$353)</f>
        <v>0.50000000000000089</v>
      </c>
      <c r="R149" s="21">
        <v>44598</v>
      </c>
      <c r="S149" s="21">
        <v>44602</v>
      </c>
    </row>
    <row r="150" spans="1:19" ht="30">
      <c r="A150" t="s">
        <v>204</v>
      </c>
      <c r="B150">
        <v>54.3</v>
      </c>
      <c r="C150" s="2" t="str">
        <f>VLOOKUP(A150,'RACI Deliverables'!$C$7:$D$86,2,FALSE)</f>
        <v>Listing of 6 OHT VPs Knowledge of Computer Based methods of Report Circulation</v>
      </c>
      <c r="D150" t="s">
        <v>361</v>
      </c>
      <c r="E150" t="s">
        <v>283</v>
      </c>
      <c r="F150" s="10" t="str">
        <f>IF(VLOOKUP(A150,'RACI Deliverables'!$C$7:$K$86,4,FALSE)="","",VLOOKUP(A150,'RACI Deliverables'!$C$7:$K$86,4,FALSE))</f>
        <v/>
      </c>
      <c r="G150" s="10" t="str">
        <f>IF(VLOOKUP(A150,'RACI Deliverables'!$C$7:$K$86,5,FALSE)="","",VLOOKUP(A150,'RACI Deliverables'!$C$7:$K$86,5,FALSE))</f>
        <v/>
      </c>
      <c r="H150" s="10" t="str">
        <f>IF(VLOOKUP(A150,'RACI Deliverables'!$C$7:$K$86,6,FALSE)="","",VLOOKUP(A150,'RACI Deliverables'!$C$7:$K$86,6,FALSE))</f>
        <v/>
      </c>
      <c r="I150" s="10" t="str">
        <f>IF(VLOOKUP(A150,'RACI Deliverables'!$C$7:$K$86,7,FALSE)="","",VLOOKUP(A150,'RACI Deliverables'!$C$7:$K$86,7,FALSE))</f>
        <v>A</v>
      </c>
      <c r="J150" s="10" t="str">
        <f>IF(VLOOKUP(A150,'RACI Deliverables'!$C$7:$K$86,8,FALSE)="","",VLOOKUP(A150,'RACI Deliverables'!$C$7:$K$86,8,FALSE))</f>
        <v/>
      </c>
      <c r="K150" s="10" t="str">
        <f>IF(VLOOKUP(A150,'RACI Deliverables'!$C$7:$K$86,9,FALSE)="","",VLOOKUP(A150,'RACI Deliverables'!$C$7:$K$86,9,FALSE))</f>
        <v>R</v>
      </c>
      <c r="L150" s="25">
        <f>VLOOKUP(A150,'RACI Deliverables'!$C$7:$O$86,11,FALSE)</f>
        <v>44599</v>
      </c>
      <c r="M150" s="25">
        <f>VLOOKUP(A150,'RACI Deliverables'!$C$7:$O$86,12,FALSE)</f>
        <v>44603</v>
      </c>
      <c r="N150">
        <f t="shared" si="0"/>
        <v>4</v>
      </c>
      <c r="O150" s="46">
        <f>SUMIF('Total Efforts'!$D$5:$D$353,'RACI Tasks'!B150,'Total Efforts'!$I$5:$I$353)</f>
        <v>0.50000000000000089</v>
      </c>
      <c r="R150" s="21">
        <v>44599</v>
      </c>
      <c r="S150" s="21">
        <v>44602</v>
      </c>
    </row>
    <row r="151" spans="1:19" ht="30">
      <c r="A151" t="s">
        <v>206</v>
      </c>
      <c r="B151">
        <v>55.1</v>
      </c>
      <c r="C151" s="2" t="str">
        <f>VLOOKUP(A151,'RACI Deliverables'!$C$7:$D$86,2,FALSE)</f>
        <v>Listing of 6 OHT VPs Computer Skills, Dashboard Tech Understanding</v>
      </c>
      <c r="D151" t="s">
        <v>362</v>
      </c>
      <c r="E151" t="s">
        <v>349</v>
      </c>
      <c r="F151" s="10" t="str">
        <f>IF(VLOOKUP(A151,'RACI Deliverables'!$C$7:$K$86,4,FALSE)="","",VLOOKUP(A151,'RACI Deliverables'!$C$7:$K$86,4,FALSE))</f>
        <v/>
      </c>
      <c r="G151" s="10" t="str">
        <f>IF(VLOOKUP(A151,'RACI Deliverables'!$C$7:$K$86,5,FALSE)="","",VLOOKUP(A151,'RACI Deliverables'!$C$7:$K$86,5,FALSE))</f>
        <v>R</v>
      </c>
      <c r="H151" s="10" t="str">
        <f>IF(VLOOKUP(A151,'RACI Deliverables'!$C$7:$K$86,6,FALSE)="","",VLOOKUP(A151,'RACI Deliverables'!$C$7:$K$86,6,FALSE))</f>
        <v/>
      </c>
      <c r="I151" s="10" t="str">
        <f>IF(VLOOKUP(A151,'RACI Deliverables'!$C$7:$K$86,7,FALSE)="","",VLOOKUP(A151,'RACI Deliverables'!$C$7:$K$86,7,FALSE))</f>
        <v/>
      </c>
      <c r="J151" s="10" t="str">
        <f>IF(VLOOKUP(A151,'RACI Deliverables'!$C$7:$K$86,8,FALSE)="","",VLOOKUP(A151,'RACI Deliverables'!$C$7:$K$86,8,FALSE))</f>
        <v/>
      </c>
      <c r="K151" s="10" t="str">
        <f>IF(VLOOKUP(A151,'RACI Deliverables'!$C$7:$K$86,9,FALSE)="","",VLOOKUP(A151,'RACI Deliverables'!$C$7:$K$86,9,FALSE))</f>
        <v>A</v>
      </c>
      <c r="L151" s="25">
        <f>VLOOKUP(A151,'RACI Deliverables'!$C$7:$O$86,11,FALSE)</f>
        <v>44599</v>
      </c>
      <c r="M151" s="25">
        <f>VLOOKUP(A151,'RACI Deliverables'!$C$7:$O$86,12,FALSE)</f>
        <v>44603</v>
      </c>
      <c r="N151">
        <f t="shared" si="0"/>
        <v>4</v>
      </c>
      <c r="O151" s="46">
        <f>SUMIF('Total Efforts'!$D$5:$D$353,'RACI Tasks'!B151,'Total Efforts'!$I$5:$I$353)</f>
        <v>0.66666666666666696</v>
      </c>
      <c r="R151" s="21">
        <v>44603</v>
      </c>
      <c r="S151" s="21">
        <v>44603</v>
      </c>
    </row>
    <row r="152" spans="1:19" ht="30">
      <c r="A152" t="s">
        <v>206</v>
      </c>
      <c r="B152">
        <v>55.2</v>
      </c>
      <c r="C152" s="2" t="str">
        <f>VLOOKUP(A152,'RACI Deliverables'!$C$7:$D$86,2,FALSE)</f>
        <v>Listing of 6 OHT VPs Computer Skills, Dashboard Tech Understanding</v>
      </c>
      <c r="D152" t="s">
        <v>363</v>
      </c>
      <c r="E152" t="s">
        <v>357</v>
      </c>
      <c r="F152" s="10" t="str">
        <f>IF(VLOOKUP(A152,'RACI Deliverables'!$C$7:$K$86,4,FALSE)="","",VLOOKUP(A152,'RACI Deliverables'!$C$7:$K$86,4,FALSE))</f>
        <v/>
      </c>
      <c r="G152" s="10" t="str">
        <f>IF(VLOOKUP(A152,'RACI Deliverables'!$C$7:$K$86,5,FALSE)="","",VLOOKUP(A152,'RACI Deliverables'!$C$7:$K$86,5,FALSE))</f>
        <v>R</v>
      </c>
      <c r="H152" s="10" t="str">
        <f>IF(VLOOKUP(A152,'RACI Deliverables'!$C$7:$K$86,6,FALSE)="","",VLOOKUP(A152,'RACI Deliverables'!$C$7:$K$86,6,FALSE))</f>
        <v/>
      </c>
      <c r="I152" s="10" t="str">
        <f>IF(VLOOKUP(A152,'RACI Deliverables'!$C$7:$K$86,7,FALSE)="","",VLOOKUP(A152,'RACI Deliverables'!$C$7:$K$86,7,FALSE))</f>
        <v/>
      </c>
      <c r="J152" s="10" t="str">
        <f>IF(VLOOKUP(A152,'RACI Deliverables'!$C$7:$K$86,8,FALSE)="","",VLOOKUP(A152,'RACI Deliverables'!$C$7:$K$86,8,FALSE))</f>
        <v/>
      </c>
      <c r="K152" s="10" t="str">
        <f>IF(VLOOKUP(A152,'RACI Deliverables'!$C$7:$K$86,9,FALSE)="","",VLOOKUP(A152,'RACI Deliverables'!$C$7:$K$86,9,FALSE))</f>
        <v>A</v>
      </c>
      <c r="L152" s="25">
        <f>VLOOKUP(A152,'RACI Deliverables'!$C$7:$O$86,11,FALSE)</f>
        <v>44599</v>
      </c>
      <c r="M152" s="25">
        <f>VLOOKUP(A152,'RACI Deliverables'!$C$7:$O$86,12,FALSE)</f>
        <v>44603</v>
      </c>
      <c r="N152">
        <f t="shared" si="0"/>
        <v>4</v>
      </c>
      <c r="O152" s="46">
        <f>SUMIF('Total Efforts'!$D$5:$D$353,'RACI Tasks'!B152,'Total Efforts'!$I$5:$I$353)</f>
        <v>0.50000000000000089</v>
      </c>
      <c r="R152" s="21">
        <v>44603</v>
      </c>
      <c r="S152" s="21">
        <v>44603</v>
      </c>
    </row>
    <row r="153" spans="1:19" ht="30">
      <c r="A153" t="s">
        <v>206</v>
      </c>
      <c r="B153">
        <v>55.3</v>
      </c>
      <c r="C153" s="2" t="str">
        <f>VLOOKUP(A153,'RACI Deliverables'!$C$7:$D$86,2,FALSE)</f>
        <v>Listing of 6 OHT VPs Computer Skills, Dashboard Tech Understanding</v>
      </c>
      <c r="D153" t="s">
        <v>364</v>
      </c>
      <c r="E153" t="s">
        <v>365</v>
      </c>
      <c r="F153" s="10" t="str">
        <f>IF(VLOOKUP(A153,'RACI Deliverables'!$C$7:$K$86,4,FALSE)="","",VLOOKUP(A153,'RACI Deliverables'!$C$7:$K$86,4,FALSE))</f>
        <v/>
      </c>
      <c r="G153" s="10" t="str">
        <f>IF(VLOOKUP(A153,'RACI Deliverables'!$C$7:$K$86,5,FALSE)="","",VLOOKUP(A153,'RACI Deliverables'!$C$7:$K$86,5,FALSE))</f>
        <v>R</v>
      </c>
      <c r="H153" s="10" t="str">
        <f>IF(VLOOKUP(A153,'RACI Deliverables'!$C$7:$K$86,6,FALSE)="","",VLOOKUP(A153,'RACI Deliverables'!$C$7:$K$86,6,FALSE))</f>
        <v/>
      </c>
      <c r="I153" s="10" t="str">
        <f>IF(VLOOKUP(A153,'RACI Deliverables'!$C$7:$K$86,7,FALSE)="","",VLOOKUP(A153,'RACI Deliverables'!$C$7:$K$86,7,FALSE))</f>
        <v/>
      </c>
      <c r="J153" s="10" t="str">
        <f>IF(VLOOKUP(A153,'RACI Deliverables'!$C$7:$K$86,8,FALSE)="","",VLOOKUP(A153,'RACI Deliverables'!$C$7:$K$86,8,FALSE))</f>
        <v/>
      </c>
      <c r="K153" s="10" t="str">
        <f>IF(VLOOKUP(A153,'RACI Deliverables'!$C$7:$K$86,9,FALSE)="","",VLOOKUP(A153,'RACI Deliverables'!$C$7:$K$86,9,FALSE))</f>
        <v>A</v>
      </c>
      <c r="L153" s="25">
        <f>VLOOKUP(A153,'RACI Deliverables'!$C$7:$O$86,11,FALSE)</f>
        <v>44599</v>
      </c>
      <c r="M153" s="25">
        <f>VLOOKUP(A153,'RACI Deliverables'!$C$7:$O$86,12,FALSE)</f>
        <v>44603</v>
      </c>
      <c r="N153">
        <f t="shared" si="0"/>
        <v>4</v>
      </c>
      <c r="O153" s="46">
        <f>SUMIF('Total Efforts'!$D$5:$D$353,'RACI Tasks'!B153,'Total Efforts'!$I$5:$I$353)</f>
        <v>0.25000000000000178</v>
      </c>
      <c r="R153" s="21">
        <v>44603</v>
      </c>
      <c r="S153" s="21">
        <v>44603</v>
      </c>
    </row>
    <row r="154" spans="1:19">
      <c r="A154" t="s">
        <v>208</v>
      </c>
      <c r="B154">
        <v>56.1</v>
      </c>
      <c r="C154" s="2" t="str">
        <f>VLOOKUP(A154,'RACI Deliverables'!$C$7:$D$86,2,FALSE)</f>
        <v>Listing of 6 OHT VPs Preferred learning style</v>
      </c>
      <c r="D154" t="s">
        <v>366</v>
      </c>
      <c r="E154" t="s">
        <v>349</v>
      </c>
      <c r="F154" s="10" t="str">
        <f>IF(VLOOKUP(A154,'RACI Deliverables'!$C$7:$K$86,4,FALSE)="","",VLOOKUP(A154,'RACI Deliverables'!$C$7:$K$86,4,FALSE))</f>
        <v/>
      </c>
      <c r="G154" s="10" t="str">
        <f>IF(VLOOKUP(A154,'RACI Deliverables'!$C$7:$K$86,5,FALSE)="","",VLOOKUP(A154,'RACI Deliverables'!$C$7:$K$86,5,FALSE))</f>
        <v/>
      </c>
      <c r="H154" s="10" t="str">
        <f>IF(VLOOKUP(A154,'RACI Deliverables'!$C$7:$K$86,6,FALSE)="","",VLOOKUP(A154,'RACI Deliverables'!$C$7:$K$86,6,FALSE))</f>
        <v>R</v>
      </c>
      <c r="I154" s="10" t="str">
        <f>IF(VLOOKUP(A154,'RACI Deliverables'!$C$7:$K$86,7,FALSE)="","",VLOOKUP(A154,'RACI Deliverables'!$C$7:$K$86,7,FALSE))</f>
        <v>A</v>
      </c>
      <c r="J154" s="10" t="str">
        <f>IF(VLOOKUP(A154,'RACI Deliverables'!$C$7:$K$86,8,FALSE)="","",VLOOKUP(A154,'RACI Deliverables'!$C$7:$K$86,8,FALSE))</f>
        <v/>
      </c>
      <c r="K154" s="10" t="str">
        <f>IF(VLOOKUP(A154,'RACI Deliverables'!$C$7:$K$86,9,FALSE)="","",VLOOKUP(A154,'RACI Deliverables'!$C$7:$K$86,9,FALSE))</f>
        <v/>
      </c>
      <c r="L154" s="25">
        <f>VLOOKUP(A154,'RACI Deliverables'!$C$7:$O$86,11,FALSE)</f>
        <v>44599</v>
      </c>
      <c r="M154" s="25">
        <f>VLOOKUP(A154,'RACI Deliverables'!$C$7:$O$86,12,FALSE)</f>
        <v>44603</v>
      </c>
      <c r="N154">
        <f t="shared" si="0"/>
        <v>4</v>
      </c>
      <c r="O154" s="46">
        <f>SUMIF('Total Efforts'!$D$5:$D$353,'RACI Tasks'!B154,'Total Efforts'!$I$5:$I$353)</f>
        <v>0</v>
      </c>
    </row>
    <row r="155" spans="1:19">
      <c r="A155" t="s">
        <v>208</v>
      </c>
      <c r="B155">
        <v>56.2</v>
      </c>
      <c r="C155" s="2" t="str">
        <f>VLOOKUP(A155,'RACI Deliverables'!$C$7:$D$86,2,FALSE)</f>
        <v>Listing of 6 OHT VPs Preferred learning style</v>
      </c>
      <c r="D155" t="s">
        <v>367</v>
      </c>
      <c r="E155" t="s">
        <v>357</v>
      </c>
      <c r="F155" s="10" t="str">
        <f>IF(VLOOKUP(A155,'RACI Deliverables'!$C$7:$K$86,4,FALSE)="","",VLOOKUP(A155,'RACI Deliverables'!$C$7:$K$86,4,FALSE))</f>
        <v/>
      </c>
      <c r="G155" s="10" t="str">
        <f>IF(VLOOKUP(A155,'RACI Deliverables'!$C$7:$K$86,5,FALSE)="","",VLOOKUP(A155,'RACI Deliverables'!$C$7:$K$86,5,FALSE))</f>
        <v/>
      </c>
      <c r="H155" s="10" t="str">
        <f>IF(VLOOKUP(A155,'RACI Deliverables'!$C$7:$K$86,6,FALSE)="","",VLOOKUP(A155,'RACI Deliverables'!$C$7:$K$86,6,FALSE))</f>
        <v>R</v>
      </c>
      <c r="I155" s="10" t="str">
        <f>IF(VLOOKUP(A155,'RACI Deliverables'!$C$7:$K$86,7,FALSE)="","",VLOOKUP(A155,'RACI Deliverables'!$C$7:$K$86,7,FALSE))</f>
        <v>A</v>
      </c>
      <c r="J155" s="10" t="str">
        <f>IF(VLOOKUP(A155,'RACI Deliverables'!$C$7:$K$86,8,FALSE)="","",VLOOKUP(A155,'RACI Deliverables'!$C$7:$K$86,8,FALSE))</f>
        <v/>
      </c>
      <c r="K155" s="10" t="str">
        <f>IF(VLOOKUP(A155,'RACI Deliverables'!$C$7:$K$86,9,FALSE)="","",VLOOKUP(A155,'RACI Deliverables'!$C$7:$K$86,9,FALSE))</f>
        <v/>
      </c>
      <c r="L155" s="25">
        <f>VLOOKUP(A155,'RACI Deliverables'!$C$7:$O$86,11,FALSE)</f>
        <v>44599</v>
      </c>
      <c r="M155" s="25">
        <f>VLOOKUP(A155,'RACI Deliverables'!$C$7:$O$86,12,FALSE)</f>
        <v>44603</v>
      </c>
      <c r="N155">
        <f t="shared" si="0"/>
        <v>4</v>
      </c>
      <c r="O155" s="46">
        <f>SUMIF('Total Efforts'!$D$5:$D$353,'RACI Tasks'!B155,'Total Efforts'!$I$5:$I$353)</f>
        <v>0</v>
      </c>
    </row>
    <row r="156" spans="1:19">
      <c r="A156" t="s">
        <v>208</v>
      </c>
      <c r="B156">
        <v>56.3</v>
      </c>
      <c r="C156" s="2" t="str">
        <f>VLOOKUP(A156,'RACI Deliverables'!$C$7:$D$86,2,FALSE)</f>
        <v>Listing of 6 OHT VPs Preferred learning style</v>
      </c>
      <c r="D156" t="s">
        <v>368</v>
      </c>
      <c r="E156" t="s">
        <v>365</v>
      </c>
      <c r="F156" s="10" t="str">
        <f>IF(VLOOKUP(A156,'RACI Deliverables'!$C$7:$K$86,4,FALSE)="","",VLOOKUP(A156,'RACI Deliverables'!$C$7:$K$86,4,FALSE))</f>
        <v/>
      </c>
      <c r="G156" s="10" t="str">
        <f>IF(VLOOKUP(A156,'RACI Deliverables'!$C$7:$K$86,5,FALSE)="","",VLOOKUP(A156,'RACI Deliverables'!$C$7:$K$86,5,FALSE))</f>
        <v/>
      </c>
      <c r="H156" s="10" t="str">
        <f>IF(VLOOKUP(A156,'RACI Deliverables'!$C$7:$K$86,6,FALSE)="","",VLOOKUP(A156,'RACI Deliverables'!$C$7:$K$86,6,FALSE))</f>
        <v>R</v>
      </c>
      <c r="I156" s="10" t="str">
        <f>IF(VLOOKUP(A156,'RACI Deliverables'!$C$7:$K$86,7,FALSE)="","",VLOOKUP(A156,'RACI Deliverables'!$C$7:$K$86,7,FALSE))</f>
        <v>A</v>
      </c>
      <c r="J156" s="10" t="str">
        <f>IF(VLOOKUP(A156,'RACI Deliverables'!$C$7:$K$86,8,FALSE)="","",VLOOKUP(A156,'RACI Deliverables'!$C$7:$K$86,8,FALSE))</f>
        <v/>
      </c>
      <c r="K156" s="10" t="str">
        <f>IF(VLOOKUP(A156,'RACI Deliverables'!$C$7:$K$86,9,FALSE)="","",VLOOKUP(A156,'RACI Deliverables'!$C$7:$K$86,9,FALSE))</f>
        <v/>
      </c>
      <c r="L156" s="25">
        <f>VLOOKUP(A156,'RACI Deliverables'!$C$7:$O$86,11,FALSE)</f>
        <v>44599</v>
      </c>
      <c r="M156" s="25">
        <f>VLOOKUP(A156,'RACI Deliverables'!$C$7:$O$86,12,FALSE)</f>
        <v>44603</v>
      </c>
      <c r="N156">
        <f t="shared" si="0"/>
        <v>4</v>
      </c>
      <c r="O156" s="46">
        <f>SUMIF('Total Efforts'!$D$5:$D$353,'RACI Tasks'!B156,'Total Efforts'!$I$5:$I$353)</f>
        <v>0</v>
      </c>
    </row>
    <row r="157" spans="1:19" ht="30">
      <c r="A157" t="s">
        <v>210</v>
      </c>
      <c r="B157">
        <v>57.1</v>
      </c>
      <c r="C157" s="2" t="str">
        <f>VLOOKUP(A157,'RACI Deliverables'!$C$7:$D$86,2,FALSE)</f>
        <v>Listing of 6 OHT VPs Preferred ways to implement new concepts</v>
      </c>
      <c r="D157" t="s">
        <v>369</v>
      </c>
      <c r="E157" t="s">
        <v>285</v>
      </c>
      <c r="F157" s="10" t="str">
        <f>IF(VLOOKUP(A157,'RACI Deliverables'!$C$7:$K$86,4,FALSE)="","",VLOOKUP(A157,'RACI Deliverables'!$C$7:$K$86,4,FALSE))</f>
        <v/>
      </c>
      <c r="G157" s="10" t="str">
        <f>IF(VLOOKUP(A157,'RACI Deliverables'!$C$7:$K$86,5,FALSE)="","",VLOOKUP(A157,'RACI Deliverables'!$C$7:$K$86,5,FALSE))</f>
        <v/>
      </c>
      <c r="H157" s="10" t="str">
        <f>IF(VLOOKUP(A157,'RACI Deliverables'!$C$7:$K$86,6,FALSE)="","",VLOOKUP(A157,'RACI Deliverables'!$C$7:$K$86,6,FALSE))</f>
        <v/>
      </c>
      <c r="I157" s="10" t="str">
        <f>IF(VLOOKUP(A157,'RACI Deliverables'!$C$7:$K$86,7,FALSE)="","",VLOOKUP(A157,'RACI Deliverables'!$C$7:$K$86,7,FALSE))</f>
        <v/>
      </c>
      <c r="J157" s="10" t="str">
        <f>IF(VLOOKUP(A157,'RACI Deliverables'!$C$7:$K$86,8,FALSE)="","",VLOOKUP(A157,'RACI Deliverables'!$C$7:$K$86,8,FALSE))</f>
        <v>R</v>
      </c>
      <c r="K157" s="10" t="str">
        <f>IF(VLOOKUP(A157,'RACI Deliverables'!$C$7:$K$86,9,FALSE)="","",VLOOKUP(A157,'RACI Deliverables'!$C$7:$K$86,9,FALSE))</f>
        <v>A</v>
      </c>
      <c r="L157" s="25">
        <f>VLOOKUP(A157,'RACI Deliverables'!$C$7:$O$86,11,FALSE)</f>
        <v>44599</v>
      </c>
      <c r="M157" s="25">
        <f>VLOOKUP(A157,'RACI Deliverables'!$C$7:$O$86,12,FALSE)</f>
        <v>44603</v>
      </c>
      <c r="N157">
        <f t="shared" si="0"/>
        <v>4</v>
      </c>
      <c r="O157" s="46">
        <f>SUMIF('Total Efforts'!$D$5:$D$353,'RACI Tasks'!B157,'Total Efforts'!$I$5:$I$353)</f>
        <v>0</v>
      </c>
      <c r="R157" s="21">
        <v>44588</v>
      </c>
      <c r="S157" s="21">
        <v>44596</v>
      </c>
    </row>
    <row r="158" spans="1:19" ht="30">
      <c r="A158" t="s">
        <v>210</v>
      </c>
      <c r="B158">
        <v>57.2</v>
      </c>
      <c r="C158" s="2" t="str">
        <f>VLOOKUP(A158,'RACI Deliverables'!$C$7:$D$86,2,FALSE)</f>
        <v>Listing of 6 OHT VPs Preferred ways to implement new concepts</v>
      </c>
      <c r="D158" t="s">
        <v>370</v>
      </c>
      <c r="E158" t="s">
        <v>365</v>
      </c>
      <c r="F158" s="10" t="str">
        <f>IF(VLOOKUP(A158,'RACI Deliverables'!$C$7:$K$86,4,FALSE)="","",VLOOKUP(A158,'RACI Deliverables'!$C$7:$K$86,4,FALSE))</f>
        <v/>
      </c>
      <c r="G158" s="10" t="str">
        <f>IF(VLOOKUP(A158,'RACI Deliverables'!$C$7:$K$86,5,FALSE)="","",VLOOKUP(A158,'RACI Deliverables'!$C$7:$K$86,5,FALSE))</f>
        <v/>
      </c>
      <c r="H158" s="10" t="str">
        <f>IF(VLOOKUP(A158,'RACI Deliverables'!$C$7:$K$86,6,FALSE)="","",VLOOKUP(A158,'RACI Deliverables'!$C$7:$K$86,6,FALSE))</f>
        <v/>
      </c>
      <c r="I158" s="10" t="str">
        <f>IF(VLOOKUP(A158,'RACI Deliverables'!$C$7:$K$86,7,FALSE)="","",VLOOKUP(A158,'RACI Deliverables'!$C$7:$K$86,7,FALSE))</f>
        <v/>
      </c>
      <c r="J158" s="10" t="str">
        <f>IF(VLOOKUP(A158,'RACI Deliverables'!$C$7:$K$86,8,FALSE)="","",VLOOKUP(A158,'RACI Deliverables'!$C$7:$K$86,8,FALSE))</f>
        <v>R</v>
      </c>
      <c r="K158" s="10" t="str">
        <f>IF(VLOOKUP(A158,'RACI Deliverables'!$C$7:$K$86,9,FALSE)="","",VLOOKUP(A158,'RACI Deliverables'!$C$7:$K$86,9,FALSE))</f>
        <v>A</v>
      </c>
      <c r="L158" s="25">
        <f>VLOOKUP(A158,'RACI Deliverables'!$C$7:$O$86,11,FALSE)</f>
        <v>44599</v>
      </c>
      <c r="M158" s="25">
        <f>VLOOKUP(A158,'RACI Deliverables'!$C$7:$O$86,12,FALSE)</f>
        <v>44603</v>
      </c>
      <c r="N158">
        <f t="shared" si="0"/>
        <v>4</v>
      </c>
      <c r="O158" s="46">
        <f>SUMIF('Total Efforts'!$D$5:$D$353,'RACI Tasks'!B158,'Total Efforts'!$I$5:$I$353)</f>
        <v>0</v>
      </c>
      <c r="R158" s="21">
        <v>44588</v>
      </c>
      <c r="S158" s="21">
        <v>44596</v>
      </c>
    </row>
    <row r="159" spans="1:19" ht="30">
      <c r="A159" t="s">
        <v>210</v>
      </c>
      <c r="B159">
        <v>57.3</v>
      </c>
      <c r="C159" s="2" t="str">
        <f>VLOOKUP(A159,'RACI Deliverables'!$C$7:$D$86,2,FALSE)</f>
        <v>Listing of 6 OHT VPs Preferred ways to implement new concepts</v>
      </c>
      <c r="D159" t="s">
        <v>371</v>
      </c>
      <c r="E159" t="s">
        <v>372</v>
      </c>
      <c r="F159" s="10" t="str">
        <f>IF(VLOOKUP(A159,'RACI Deliverables'!$C$7:$K$86,4,FALSE)="","",VLOOKUP(A159,'RACI Deliverables'!$C$7:$K$86,4,FALSE))</f>
        <v/>
      </c>
      <c r="G159" s="10" t="str">
        <f>IF(VLOOKUP(A159,'RACI Deliverables'!$C$7:$K$86,5,FALSE)="","",VLOOKUP(A159,'RACI Deliverables'!$C$7:$K$86,5,FALSE))</f>
        <v/>
      </c>
      <c r="H159" s="10" t="str">
        <f>IF(VLOOKUP(A159,'RACI Deliverables'!$C$7:$K$86,6,FALSE)="","",VLOOKUP(A159,'RACI Deliverables'!$C$7:$K$86,6,FALSE))</f>
        <v/>
      </c>
      <c r="I159" s="10" t="str">
        <f>IF(VLOOKUP(A159,'RACI Deliverables'!$C$7:$K$86,7,FALSE)="","",VLOOKUP(A159,'RACI Deliverables'!$C$7:$K$86,7,FALSE))</f>
        <v/>
      </c>
      <c r="J159" s="10" t="str">
        <f>IF(VLOOKUP(A159,'RACI Deliverables'!$C$7:$K$86,8,FALSE)="","",VLOOKUP(A159,'RACI Deliverables'!$C$7:$K$86,8,FALSE))</f>
        <v>R</v>
      </c>
      <c r="K159" s="10" t="str">
        <f>IF(VLOOKUP(A159,'RACI Deliverables'!$C$7:$K$86,9,FALSE)="","",VLOOKUP(A159,'RACI Deliverables'!$C$7:$K$86,9,FALSE))</f>
        <v>A</v>
      </c>
      <c r="L159" s="25">
        <f>VLOOKUP(A159,'RACI Deliverables'!$C$7:$O$86,11,FALSE)</f>
        <v>44599</v>
      </c>
      <c r="M159" s="25">
        <f>VLOOKUP(A159,'RACI Deliverables'!$C$7:$O$86,12,FALSE)</f>
        <v>44603</v>
      </c>
      <c r="N159">
        <f t="shared" si="0"/>
        <v>4</v>
      </c>
      <c r="O159" s="46">
        <f>SUMIF('Total Efforts'!$D$5:$D$353,'RACI Tasks'!B159,'Total Efforts'!$I$5:$I$353)</f>
        <v>0</v>
      </c>
      <c r="R159" s="21">
        <v>44588</v>
      </c>
      <c r="S159" s="21">
        <v>44596</v>
      </c>
    </row>
    <row r="160" spans="1:19" ht="30.75">
      <c r="A160" t="s">
        <v>212</v>
      </c>
      <c r="B160">
        <v>58.1</v>
      </c>
      <c r="C160" s="2" t="str">
        <f>VLOOKUP(A160,'RACI Deliverables'!$C$7:$D$86,2,FALSE)</f>
        <v>VP's Written Briefing on Data Lakes, Data Marts, Data Warehouses, including SWOT</v>
      </c>
      <c r="D160" t="s">
        <v>373</v>
      </c>
      <c r="E160" t="s">
        <v>349</v>
      </c>
      <c r="F160" s="10" t="str">
        <f>IF(VLOOKUP(A160,'RACI Deliverables'!$C$7:$K$86,4,FALSE)="","",VLOOKUP(A160,'RACI Deliverables'!$C$7:$K$86,4,FALSE))</f>
        <v/>
      </c>
      <c r="G160" s="10" t="str">
        <f>IF(VLOOKUP(A160,'RACI Deliverables'!$C$7:$K$86,5,FALSE)="","",VLOOKUP(A160,'RACI Deliverables'!$C$7:$K$86,5,FALSE))</f>
        <v/>
      </c>
      <c r="H160" s="10" t="str">
        <f>IF(VLOOKUP(A160,'RACI Deliverables'!$C$7:$K$86,6,FALSE)="","",VLOOKUP(A160,'RACI Deliverables'!$C$7:$K$86,6,FALSE))</f>
        <v>R</v>
      </c>
      <c r="I160" s="10" t="str">
        <f>IF(VLOOKUP(A160,'RACI Deliverables'!$C$7:$K$86,7,FALSE)="","",VLOOKUP(A160,'RACI Deliverables'!$C$7:$K$86,7,FALSE))</f>
        <v/>
      </c>
      <c r="J160" s="10" t="str">
        <f>IF(VLOOKUP(A160,'RACI Deliverables'!$C$7:$K$86,8,FALSE)="","",VLOOKUP(A160,'RACI Deliverables'!$C$7:$K$86,8,FALSE))</f>
        <v/>
      </c>
      <c r="K160" s="10" t="str">
        <f>IF(VLOOKUP(A160,'RACI Deliverables'!$C$7:$K$86,9,FALSE)="","",VLOOKUP(A160,'RACI Deliverables'!$C$7:$K$86,9,FALSE))</f>
        <v>A</v>
      </c>
      <c r="L160" s="25">
        <f>VLOOKUP(A160,'RACI Deliverables'!$C$7:$O$86,11,FALSE)</f>
        <v>44595</v>
      </c>
      <c r="M160" s="25">
        <f>VLOOKUP(A160,'RACI Deliverables'!$C$7:$O$86,12,FALSE)</f>
        <v>44598</v>
      </c>
      <c r="N160">
        <f t="shared" ref="N160:N223" si="1">M160-L160</f>
        <v>3</v>
      </c>
      <c r="O160" s="46">
        <f>SUMIF('Total Efforts'!$D$5:$D$353,'RACI Tasks'!B160,'Total Efforts'!$I$5:$I$353)</f>
        <v>1.5</v>
      </c>
      <c r="R160" s="66">
        <v>44602</v>
      </c>
      <c r="S160" s="66">
        <v>44602</v>
      </c>
    </row>
    <row r="161" spans="1:19" ht="30.75">
      <c r="A161" t="s">
        <v>212</v>
      </c>
      <c r="B161">
        <v>58.2</v>
      </c>
      <c r="C161" s="2" t="str">
        <f>VLOOKUP(A161,'RACI Deliverables'!$C$7:$D$86,2,FALSE)</f>
        <v>VP's Written Briefing on Data Lakes, Data Marts, Data Warehouses, including SWOT</v>
      </c>
      <c r="D161" t="s">
        <v>374</v>
      </c>
      <c r="E161" t="s">
        <v>357</v>
      </c>
      <c r="F161" s="10" t="str">
        <f>IF(VLOOKUP(A161,'RACI Deliverables'!$C$7:$K$86,4,FALSE)="","",VLOOKUP(A161,'RACI Deliverables'!$C$7:$K$86,4,FALSE))</f>
        <v/>
      </c>
      <c r="G161" s="10" t="str">
        <f>IF(VLOOKUP(A161,'RACI Deliverables'!$C$7:$K$86,5,FALSE)="","",VLOOKUP(A161,'RACI Deliverables'!$C$7:$K$86,5,FALSE))</f>
        <v/>
      </c>
      <c r="H161" s="10" t="str">
        <f>IF(VLOOKUP(A161,'RACI Deliverables'!$C$7:$K$86,6,FALSE)="","",VLOOKUP(A161,'RACI Deliverables'!$C$7:$K$86,6,FALSE))</f>
        <v>R</v>
      </c>
      <c r="I161" s="10" t="str">
        <f>IF(VLOOKUP(A161,'RACI Deliverables'!$C$7:$K$86,7,FALSE)="","",VLOOKUP(A161,'RACI Deliverables'!$C$7:$K$86,7,FALSE))</f>
        <v/>
      </c>
      <c r="J161" s="10" t="str">
        <f>IF(VLOOKUP(A161,'RACI Deliverables'!$C$7:$K$86,8,FALSE)="","",VLOOKUP(A161,'RACI Deliverables'!$C$7:$K$86,8,FALSE))</f>
        <v/>
      </c>
      <c r="K161" s="10" t="str">
        <f>IF(VLOOKUP(A161,'RACI Deliverables'!$C$7:$K$86,9,FALSE)="","",VLOOKUP(A161,'RACI Deliverables'!$C$7:$K$86,9,FALSE))</f>
        <v>A</v>
      </c>
      <c r="L161" s="25">
        <f>VLOOKUP(A161,'RACI Deliverables'!$C$7:$O$86,11,FALSE)</f>
        <v>44595</v>
      </c>
      <c r="M161" s="25">
        <f>VLOOKUP(A161,'RACI Deliverables'!$C$7:$O$86,12,FALSE)</f>
        <v>44598</v>
      </c>
      <c r="N161">
        <f t="shared" si="1"/>
        <v>3</v>
      </c>
      <c r="O161" s="46">
        <f>SUMIF('Total Efforts'!$D$5:$D$353,'RACI Tasks'!B161,'Total Efforts'!$I$5:$I$353)</f>
        <v>3.9999999999999991</v>
      </c>
      <c r="R161" s="66">
        <v>44602</v>
      </c>
      <c r="S161" s="66">
        <v>44602</v>
      </c>
    </row>
    <row r="162" spans="1:19" ht="30.75">
      <c r="A162" t="s">
        <v>212</v>
      </c>
      <c r="B162">
        <v>58.3</v>
      </c>
      <c r="C162" s="2" t="str">
        <f>VLOOKUP(A162,'RACI Deliverables'!$C$7:$D$86,2,FALSE)</f>
        <v>VP's Written Briefing on Data Lakes, Data Marts, Data Warehouses, including SWOT</v>
      </c>
      <c r="D162" t="s">
        <v>375</v>
      </c>
      <c r="E162" t="s">
        <v>278</v>
      </c>
      <c r="F162" s="10" t="str">
        <f>IF(VLOOKUP(A162,'RACI Deliverables'!$C$7:$K$86,4,FALSE)="","",VLOOKUP(A162,'RACI Deliverables'!$C$7:$K$86,4,FALSE))</f>
        <v/>
      </c>
      <c r="G162" s="10" t="str">
        <f>IF(VLOOKUP(A162,'RACI Deliverables'!$C$7:$K$86,5,FALSE)="","",VLOOKUP(A162,'RACI Deliverables'!$C$7:$K$86,5,FALSE))</f>
        <v/>
      </c>
      <c r="H162" s="10" t="str">
        <f>IF(VLOOKUP(A162,'RACI Deliverables'!$C$7:$K$86,6,FALSE)="","",VLOOKUP(A162,'RACI Deliverables'!$C$7:$K$86,6,FALSE))</f>
        <v>R</v>
      </c>
      <c r="I162" s="10" t="str">
        <f>IF(VLOOKUP(A162,'RACI Deliverables'!$C$7:$K$86,7,FALSE)="","",VLOOKUP(A162,'RACI Deliverables'!$C$7:$K$86,7,FALSE))</f>
        <v/>
      </c>
      <c r="J162" s="10" t="str">
        <f>IF(VLOOKUP(A162,'RACI Deliverables'!$C$7:$K$86,8,FALSE)="","",VLOOKUP(A162,'RACI Deliverables'!$C$7:$K$86,8,FALSE))</f>
        <v/>
      </c>
      <c r="K162" s="10" t="str">
        <f>IF(VLOOKUP(A162,'RACI Deliverables'!$C$7:$K$86,9,FALSE)="","",VLOOKUP(A162,'RACI Deliverables'!$C$7:$K$86,9,FALSE))</f>
        <v>A</v>
      </c>
      <c r="L162" s="25">
        <f>VLOOKUP(A162,'RACI Deliverables'!$C$7:$O$86,11,FALSE)</f>
        <v>44595</v>
      </c>
      <c r="M162" s="25">
        <f>VLOOKUP(A162,'RACI Deliverables'!$C$7:$O$86,12,FALSE)</f>
        <v>44598</v>
      </c>
      <c r="N162">
        <f t="shared" si="1"/>
        <v>3</v>
      </c>
      <c r="O162" s="46">
        <f>SUMIF('Total Efforts'!$D$5:$D$353,'RACI Tasks'!B162,'Total Efforts'!$I$5:$I$353)</f>
        <v>0.99999999999999911</v>
      </c>
      <c r="R162" s="66">
        <v>44602</v>
      </c>
      <c r="S162" s="66">
        <v>44602</v>
      </c>
    </row>
    <row r="163" spans="1:19" ht="30">
      <c r="A163" t="s">
        <v>215</v>
      </c>
      <c r="B163">
        <v>59.1</v>
      </c>
      <c r="C163" s="2" t="str">
        <f>VLOOKUP(A163,'RACI Deliverables'!$C$7:$D$86,2,FALSE)</f>
        <v>VP's Written Briefing on ERP. TPS and Query tools, with SWOT</v>
      </c>
      <c r="D163" t="s">
        <v>376</v>
      </c>
      <c r="E163" t="s">
        <v>285</v>
      </c>
      <c r="F163" s="10" t="str">
        <f>IF(VLOOKUP(A163,'RACI Deliverables'!$C$7:$K$86,4,FALSE)="","",VLOOKUP(A163,'RACI Deliverables'!$C$7:$K$86,4,FALSE))</f>
        <v/>
      </c>
      <c r="G163" s="10" t="str">
        <f>IF(VLOOKUP(A163,'RACI Deliverables'!$C$7:$K$86,5,FALSE)="","",VLOOKUP(A163,'RACI Deliverables'!$C$7:$K$86,5,FALSE))</f>
        <v/>
      </c>
      <c r="H163" s="10" t="str">
        <f>IF(VLOOKUP(A163,'RACI Deliverables'!$C$7:$K$86,6,FALSE)="","",VLOOKUP(A163,'RACI Deliverables'!$C$7:$K$86,6,FALSE))</f>
        <v/>
      </c>
      <c r="I163" s="10" t="s">
        <v>93</v>
      </c>
      <c r="J163" s="10" t="str">
        <f>IF(VLOOKUP(A163,'RACI Deliverables'!$C$7:$K$86,8,FALSE)="","",VLOOKUP(A163,'RACI Deliverables'!$C$7:$K$86,8,FALSE))</f>
        <v>A</v>
      </c>
      <c r="K163" s="10" t="str">
        <f>IF(VLOOKUP(A163,'RACI Deliverables'!$C$7:$K$86,9,FALSE)="","",VLOOKUP(A163,'RACI Deliverables'!$C$7:$K$86,9,FALSE))</f>
        <v/>
      </c>
      <c r="L163" s="25">
        <f>VLOOKUP(A163,'RACI Deliverables'!$C$7:$O$86,11,FALSE)</f>
        <v>44595</v>
      </c>
      <c r="M163" s="25">
        <f>VLOOKUP(A163,'RACI Deliverables'!$C$7:$O$86,12,FALSE)</f>
        <v>44598</v>
      </c>
      <c r="N163">
        <f t="shared" si="1"/>
        <v>3</v>
      </c>
      <c r="O163" s="46">
        <f>SUMIF('Total Efforts'!$D$5:$D$353,'RACI Tasks'!B163,'Total Efforts'!$I$5:$I$353)</f>
        <v>0.99999999999999978</v>
      </c>
      <c r="R163" s="21">
        <v>44595</v>
      </c>
      <c r="S163" s="21">
        <v>44596</v>
      </c>
    </row>
    <row r="164" spans="1:19" ht="30">
      <c r="A164" t="s">
        <v>215</v>
      </c>
      <c r="B164">
        <v>59.2</v>
      </c>
      <c r="C164" s="2" t="str">
        <f>VLOOKUP(A164,'RACI Deliverables'!$C$7:$D$86,2,FALSE)</f>
        <v>VP's Written Briefing on ERP. TPS and Query tools, with SWOT</v>
      </c>
      <c r="D164" t="s">
        <v>377</v>
      </c>
      <c r="E164" t="s">
        <v>277</v>
      </c>
      <c r="F164" s="10" t="str">
        <f>IF(VLOOKUP(A164,'RACI Deliverables'!$C$7:$K$86,4,FALSE)="","",VLOOKUP(A164,'RACI Deliverables'!$C$7:$K$86,4,FALSE))</f>
        <v/>
      </c>
      <c r="G164" s="10" t="str">
        <f>IF(VLOOKUP(A164,'RACI Deliverables'!$C$7:$K$86,5,FALSE)="","",VLOOKUP(A164,'RACI Deliverables'!$C$7:$K$86,5,FALSE))</f>
        <v/>
      </c>
      <c r="H164" s="10" t="str">
        <f>IF(VLOOKUP(A164,'RACI Deliverables'!$C$7:$K$86,6,FALSE)="","",VLOOKUP(A164,'RACI Deliverables'!$C$7:$K$86,6,FALSE))</f>
        <v/>
      </c>
      <c r="I164" s="10" t="str">
        <f>IF(VLOOKUP(A164,'RACI Deliverables'!$C$7:$K$86,7,FALSE)="","",VLOOKUP(A164,'RACI Deliverables'!$C$7:$K$86,7,FALSE))</f>
        <v>R</v>
      </c>
      <c r="J164" s="10" t="str">
        <f>IF(VLOOKUP(A164,'RACI Deliverables'!$C$7:$K$86,8,FALSE)="","",VLOOKUP(A164,'RACI Deliverables'!$C$7:$K$86,8,FALSE))</f>
        <v>A</v>
      </c>
      <c r="K164" s="10" t="str">
        <f>IF(VLOOKUP(A164,'RACI Deliverables'!$C$7:$K$86,9,FALSE)="","",VLOOKUP(A164,'RACI Deliverables'!$C$7:$K$86,9,FALSE))</f>
        <v/>
      </c>
      <c r="L164" s="25">
        <f>VLOOKUP(A164,'RACI Deliverables'!$C$7:$O$86,11,FALSE)</f>
        <v>44595</v>
      </c>
      <c r="M164" s="25">
        <f>VLOOKUP(A164,'RACI Deliverables'!$C$7:$O$86,12,FALSE)</f>
        <v>44598</v>
      </c>
      <c r="N164">
        <f t="shared" si="1"/>
        <v>3</v>
      </c>
      <c r="O164" s="46">
        <f>SUMIF('Total Efforts'!$D$5:$D$353,'RACI Tasks'!B164,'Total Efforts'!$I$5:$I$353)</f>
        <v>1.8333333333333328</v>
      </c>
      <c r="R164" s="21">
        <v>44596</v>
      </c>
      <c r="S164" s="21">
        <v>44596</v>
      </c>
    </row>
    <row r="165" spans="1:19" ht="30">
      <c r="A165" t="s">
        <v>215</v>
      </c>
      <c r="B165">
        <v>59.3</v>
      </c>
      <c r="C165" s="2" t="str">
        <f>VLOOKUP(A165,'RACI Deliverables'!$C$7:$D$86,2,FALSE)</f>
        <v>VP's Written Briefing on ERP. TPS and Query tools, with SWOT</v>
      </c>
      <c r="D165" t="s">
        <v>378</v>
      </c>
      <c r="E165" t="s">
        <v>365</v>
      </c>
      <c r="F165" s="10" t="str">
        <f>IF(VLOOKUP(A165,'RACI Deliverables'!$C$7:$K$86,4,FALSE)="","",VLOOKUP(A165,'RACI Deliverables'!$C$7:$K$86,4,FALSE))</f>
        <v/>
      </c>
      <c r="G165" s="10" t="str">
        <f>IF(VLOOKUP(A165,'RACI Deliverables'!$C$7:$K$86,5,FALSE)="","",VLOOKUP(A165,'RACI Deliverables'!$C$7:$K$86,5,FALSE))</f>
        <v/>
      </c>
      <c r="H165" s="10" t="str">
        <f>IF(VLOOKUP(A165,'RACI Deliverables'!$C$7:$K$86,6,FALSE)="","",VLOOKUP(A165,'RACI Deliverables'!$C$7:$K$86,6,FALSE))</f>
        <v/>
      </c>
      <c r="I165" s="10" t="str">
        <f>IF(VLOOKUP(A165,'RACI Deliverables'!$C$7:$K$86,7,FALSE)="","",VLOOKUP(A165,'RACI Deliverables'!$C$7:$K$86,7,FALSE))</f>
        <v>R</v>
      </c>
      <c r="J165" s="10" t="str">
        <f>IF(VLOOKUP(A165,'RACI Deliverables'!$C$7:$K$86,8,FALSE)="","",VLOOKUP(A165,'RACI Deliverables'!$C$7:$K$86,8,FALSE))</f>
        <v>A</v>
      </c>
      <c r="K165" s="10" t="str">
        <f>IF(VLOOKUP(A165,'RACI Deliverables'!$C$7:$K$86,9,FALSE)="","",VLOOKUP(A165,'RACI Deliverables'!$C$7:$K$86,9,FALSE))</f>
        <v/>
      </c>
      <c r="L165" s="25">
        <f>VLOOKUP(A165,'RACI Deliverables'!$C$7:$O$86,11,FALSE)</f>
        <v>44595</v>
      </c>
      <c r="M165" s="25">
        <f>VLOOKUP(A165,'RACI Deliverables'!$C$7:$O$86,12,FALSE)</f>
        <v>44598</v>
      </c>
      <c r="N165">
        <f t="shared" si="1"/>
        <v>3</v>
      </c>
      <c r="O165" s="46">
        <f>SUMIF('Total Efforts'!$D$5:$D$353,'RACI Tasks'!B165,'Total Efforts'!$I$5:$I$353)</f>
        <v>0.83333333333333037</v>
      </c>
      <c r="R165" s="21">
        <v>44597</v>
      </c>
      <c r="S165" s="21">
        <v>44597</v>
      </c>
    </row>
    <row r="166" spans="1:19" ht="30">
      <c r="A166" t="s">
        <v>217</v>
      </c>
      <c r="B166">
        <v>60.1</v>
      </c>
      <c r="C166" s="2" t="str">
        <f>VLOOKUP(A166,'RACI Deliverables'!$C$7:$D$86,2,FALSE)</f>
        <v>VP's Written Briefing on Executive and Analytical Dashboards</v>
      </c>
      <c r="D166" t="s">
        <v>379</v>
      </c>
      <c r="E166" t="s">
        <v>349</v>
      </c>
      <c r="F166" s="10" t="str">
        <f>IF(VLOOKUP(A166,'RACI Deliverables'!$C$7:$K$86,4,FALSE)="","",VLOOKUP(A166,'RACI Deliverables'!$C$7:$K$86,4,FALSE))</f>
        <v>R</v>
      </c>
      <c r="G166" s="10" t="str">
        <f>IF(VLOOKUP(A166,'RACI Deliverables'!$C$7:$K$86,5,FALSE)="","",VLOOKUP(A166,'RACI Deliverables'!$C$7:$K$86,5,FALSE))</f>
        <v>A</v>
      </c>
      <c r="H166" s="10" t="str">
        <f>IF(VLOOKUP(A166,'RACI Deliverables'!$C$7:$K$86,6,FALSE)="","",VLOOKUP(A166,'RACI Deliverables'!$C$7:$K$86,6,FALSE))</f>
        <v/>
      </c>
      <c r="I166" s="10" t="str">
        <f>IF(VLOOKUP(A166,'RACI Deliverables'!$C$7:$K$86,7,FALSE)="","",VLOOKUP(A166,'RACI Deliverables'!$C$7:$K$86,7,FALSE))</f>
        <v/>
      </c>
      <c r="J166" s="10" t="str">
        <f>IF(VLOOKUP(A166,'RACI Deliverables'!$C$7:$K$86,8,FALSE)="","",VLOOKUP(A166,'RACI Deliverables'!$C$7:$K$86,8,FALSE))</f>
        <v/>
      </c>
      <c r="K166" s="10" t="str">
        <f>IF(VLOOKUP(A166,'RACI Deliverables'!$C$7:$K$86,9,FALSE)="","",VLOOKUP(A166,'RACI Deliverables'!$C$7:$K$86,9,FALSE))</f>
        <v/>
      </c>
      <c r="L166" s="25">
        <f>VLOOKUP(A166,'RACI Deliverables'!$C$7:$O$86,11,FALSE)</f>
        <v>44595</v>
      </c>
      <c r="M166" s="25">
        <f>VLOOKUP(A166,'RACI Deliverables'!$C$7:$O$86,12,FALSE)</f>
        <v>44598</v>
      </c>
      <c r="N166">
        <f t="shared" si="1"/>
        <v>3</v>
      </c>
      <c r="O166" s="46">
        <f>SUMIF('Total Efforts'!$D$5:$D$353,'RACI Tasks'!B166,'Total Efforts'!$I$5:$I$353)</f>
        <v>1.0000000000000018</v>
      </c>
      <c r="R166" s="83">
        <v>44599</v>
      </c>
      <c r="S166" s="83">
        <v>44599</v>
      </c>
    </row>
    <row r="167" spans="1:19" ht="30">
      <c r="A167" t="s">
        <v>217</v>
      </c>
      <c r="B167">
        <v>60.2</v>
      </c>
      <c r="C167" s="2" t="str">
        <f>VLOOKUP(A167,'RACI Deliverables'!$C$7:$D$86,2,FALSE)</f>
        <v>VP's Written Briefing on Executive and Analytical Dashboards</v>
      </c>
      <c r="D167" t="s">
        <v>380</v>
      </c>
      <c r="E167" t="s">
        <v>277</v>
      </c>
      <c r="F167" s="10" t="str">
        <f>IF(VLOOKUP(A167,'RACI Deliverables'!$C$7:$K$86,4,FALSE)="","",VLOOKUP(A167,'RACI Deliverables'!$C$7:$K$86,4,FALSE))</f>
        <v>R</v>
      </c>
      <c r="G167" s="10" t="str">
        <f>IF(VLOOKUP(A167,'RACI Deliverables'!$C$7:$K$86,5,FALSE)="","",VLOOKUP(A167,'RACI Deliverables'!$C$7:$K$86,5,FALSE))</f>
        <v>A</v>
      </c>
      <c r="H167" s="10" t="str">
        <f>IF(VLOOKUP(A167,'RACI Deliverables'!$C$7:$K$86,6,FALSE)="","",VLOOKUP(A167,'RACI Deliverables'!$C$7:$K$86,6,FALSE))</f>
        <v/>
      </c>
      <c r="I167" s="10" t="str">
        <f>IF(VLOOKUP(A167,'RACI Deliverables'!$C$7:$K$86,7,FALSE)="","",VLOOKUP(A167,'RACI Deliverables'!$C$7:$K$86,7,FALSE))</f>
        <v/>
      </c>
      <c r="J167" s="10" t="str">
        <f>IF(VLOOKUP(A167,'RACI Deliverables'!$C$7:$K$86,8,FALSE)="","",VLOOKUP(A167,'RACI Deliverables'!$C$7:$K$86,8,FALSE))</f>
        <v/>
      </c>
      <c r="K167" s="10" t="str">
        <f>IF(VLOOKUP(A167,'RACI Deliverables'!$C$7:$K$86,9,FALSE)="","",VLOOKUP(A167,'RACI Deliverables'!$C$7:$K$86,9,FALSE))</f>
        <v/>
      </c>
      <c r="L167" s="25">
        <f>VLOOKUP(A167,'RACI Deliverables'!$C$7:$O$86,11,FALSE)</f>
        <v>44595</v>
      </c>
      <c r="M167" s="25">
        <f>VLOOKUP(A167,'RACI Deliverables'!$C$7:$O$86,12,FALSE)</f>
        <v>44598</v>
      </c>
      <c r="N167">
        <f t="shared" si="1"/>
        <v>3</v>
      </c>
      <c r="O167" s="46">
        <f>SUMIF('Total Efforts'!$D$5:$D$353,'RACI Tasks'!B167,'Total Efforts'!$I$5:$I$353)</f>
        <v>0.49999999999999822</v>
      </c>
      <c r="R167" s="83">
        <v>44599</v>
      </c>
      <c r="S167" s="83">
        <v>44599</v>
      </c>
    </row>
    <row r="168" spans="1:19" ht="30">
      <c r="A168" t="s">
        <v>217</v>
      </c>
      <c r="B168">
        <v>60.3</v>
      </c>
      <c r="C168" s="2" t="str">
        <f>VLOOKUP(A168,'RACI Deliverables'!$C$7:$D$86,2,FALSE)</f>
        <v>VP's Written Briefing on Executive and Analytical Dashboards</v>
      </c>
      <c r="D168" t="s">
        <v>381</v>
      </c>
      <c r="E168" t="s">
        <v>278</v>
      </c>
      <c r="F168" s="10" t="str">
        <f>IF(VLOOKUP(A168,'RACI Deliverables'!$C$7:$K$86,4,FALSE)="","",VLOOKUP(A168,'RACI Deliverables'!$C$7:$K$86,4,FALSE))</f>
        <v>R</v>
      </c>
      <c r="G168" s="10" t="str">
        <f>IF(VLOOKUP(A168,'RACI Deliverables'!$C$7:$K$86,5,FALSE)="","",VLOOKUP(A168,'RACI Deliverables'!$C$7:$K$86,5,FALSE))</f>
        <v>A</v>
      </c>
      <c r="H168" s="10" t="str">
        <f>IF(VLOOKUP(A168,'RACI Deliverables'!$C$7:$K$86,6,FALSE)="","",VLOOKUP(A168,'RACI Deliverables'!$C$7:$K$86,6,FALSE))</f>
        <v/>
      </c>
      <c r="I168" s="10" t="str">
        <f>IF(VLOOKUP(A168,'RACI Deliverables'!$C$7:$K$86,7,FALSE)="","",VLOOKUP(A168,'RACI Deliverables'!$C$7:$K$86,7,FALSE))</f>
        <v/>
      </c>
      <c r="J168" s="10" t="str">
        <f>IF(VLOOKUP(A168,'RACI Deliverables'!$C$7:$K$86,8,FALSE)="","",VLOOKUP(A168,'RACI Deliverables'!$C$7:$K$86,8,FALSE))</f>
        <v/>
      </c>
      <c r="K168" s="10" t="str">
        <f>IF(VLOOKUP(A168,'RACI Deliverables'!$C$7:$K$86,9,FALSE)="","",VLOOKUP(A168,'RACI Deliverables'!$C$7:$K$86,9,FALSE))</f>
        <v/>
      </c>
      <c r="L168" s="25">
        <f>VLOOKUP(A168,'RACI Deliverables'!$C$7:$O$86,11,FALSE)</f>
        <v>44595</v>
      </c>
      <c r="M168" s="25">
        <f>VLOOKUP(A168,'RACI Deliverables'!$C$7:$O$86,12,FALSE)</f>
        <v>44598</v>
      </c>
      <c r="N168">
        <f t="shared" si="1"/>
        <v>3</v>
      </c>
      <c r="O168" s="46">
        <f>SUMIF('Total Efforts'!$D$5:$D$353,'RACI Tasks'!B168,'Total Efforts'!$I$5:$I$353)</f>
        <v>0.16666666666666874</v>
      </c>
      <c r="R168" s="83">
        <v>44599</v>
      </c>
      <c r="S168" s="83">
        <v>44599</v>
      </c>
    </row>
    <row r="169" spans="1:19" ht="30.75">
      <c r="A169" t="s">
        <v>219</v>
      </c>
      <c r="B169">
        <v>61.1</v>
      </c>
      <c r="C169" s="2" t="str">
        <f>VLOOKUP(A169,'RACI Deliverables'!$C$7:$D$86,2,FALSE)</f>
        <v>suggested plan background to implement an Executive Dashboard with 5, at minimum, metrics</v>
      </c>
      <c r="D169" t="s">
        <v>382</v>
      </c>
      <c r="E169" t="s">
        <v>285</v>
      </c>
      <c r="F169" s="10" t="str">
        <f>IF(VLOOKUP(A169,'RACI Deliverables'!$C$7:$K$86,4,FALSE)="","",VLOOKUP(A169,'RACI Deliverables'!$C$7:$K$86,4,FALSE))</f>
        <v/>
      </c>
      <c r="G169" s="10" t="str">
        <f>IF(VLOOKUP(A169,'RACI Deliverables'!$C$7:$K$86,5,FALSE)="","",VLOOKUP(A169,'RACI Deliverables'!$C$7:$K$86,5,FALSE))</f>
        <v>R</v>
      </c>
      <c r="H169" s="10" t="str">
        <f>IF(VLOOKUP(A169,'RACI Deliverables'!$C$7:$K$86,6,FALSE)="","",VLOOKUP(A169,'RACI Deliverables'!$C$7:$K$86,6,FALSE))</f>
        <v/>
      </c>
      <c r="I169" s="10" t="str">
        <f>IF(VLOOKUP(A169,'RACI Deliverables'!$C$7:$K$86,7,FALSE)="","",VLOOKUP(A169,'RACI Deliverables'!$C$7:$K$86,7,FALSE))</f>
        <v/>
      </c>
      <c r="J169" s="10" t="str">
        <f>IF(VLOOKUP(A169,'RACI Deliverables'!$C$7:$K$86,8,FALSE)="","",VLOOKUP(A169,'RACI Deliverables'!$C$7:$K$86,8,FALSE))</f>
        <v/>
      </c>
      <c r="K169" s="10" t="str">
        <f>IF(VLOOKUP(A169,'RACI Deliverables'!$C$7:$K$86,9,FALSE)="","",VLOOKUP(A169,'RACI Deliverables'!$C$7:$K$86,9,FALSE))</f>
        <v>A</v>
      </c>
      <c r="L169" s="25">
        <f>VLOOKUP(A169,'RACI Deliverables'!$C$7:$O$86,11,FALSE)</f>
        <v>44598</v>
      </c>
      <c r="M169" s="25">
        <f>VLOOKUP(A169,'RACI Deliverables'!$C$7:$O$86,12,FALSE)</f>
        <v>44602</v>
      </c>
      <c r="N169">
        <f t="shared" si="1"/>
        <v>4</v>
      </c>
      <c r="O169" s="46">
        <f>SUMIF('Total Efforts'!$D$5:$D$353,'RACI Tasks'!B169,'Total Efforts'!$I$5:$I$353)</f>
        <v>0.16666666666666874</v>
      </c>
      <c r="R169" s="66">
        <v>44602</v>
      </c>
      <c r="S169" s="66">
        <v>44602</v>
      </c>
    </row>
    <row r="170" spans="1:19" ht="30.75">
      <c r="A170" t="s">
        <v>219</v>
      </c>
      <c r="B170">
        <v>61.2</v>
      </c>
      <c r="C170" s="2" t="str">
        <f>VLOOKUP(A170,'RACI Deliverables'!$C$7:$D$86,2,FALSE)</f>
        <v>suggested plan background to implement an Executive Dashboard with 5, at minimum, metrics</v>
      </c>
      <c r="D170" t="s">
        <v>383</v>
      </c>
      <c r="E170" t="s">
        <v>277</v>
      </c>
      <c r="F170" s="10" t="str">
        <f>IF(VLOOKUP(A170,'RACI Deliverables'!$C$7:$K$86,4,FALSE)="","",VLOOKUP(A170,'RACI Deliverables'!$C$7:$K$86,4,FALSE))</f>
        <v/>
      </c>
      <c r="G170" s="10" t="str">
        <f>IF(VLOOKUP(A170,'RACI Deliverables'!$C$7:$K$86,5,FALSE)="","",VLOOKUP(A170,'RACI Deliverables'!$C$7:$K$86,5,FALSE))</f>
        <v>R</v>
      </c>
      <c r="H170" s="10" t="str">
        <f>IF(VLOOKUP(A170,'RACI Deliverables'!$C$7:$K$86,6,FALSE)="","",VLOOKUP(A170,'RACI Deliverables'!$C$7:$K$86,6,FALSE))</f>
        <v/>
      </c>
      <c r="I170" s="10" t="str">
        <f>IF(VLOOKUP(A170,'RACI Deliverables'!$C$7:$K$86,7,FALSE)="","",VLOOKUP(A170,'RACI Deliverables'!$C$7:$K$86,7,FALSE))</f>
        <v/>
      </c>
      <c r="J170" s="10" t="str">
        <f>IF(VLOOKUP(A170,'RACI Deliverables'!$C$7:$K$86,8,FALSE)="","",VLOOKUP(A170,'RACI Deliverables'!$C$7:$K$86,8,FALSE))</f>
        <v/>
      </c>
      <c r="K170" s="10" t="str">
        <f>IF(VLOOKUP(A170,'RACI Deliverables'!$C$7:$K$86,9,FALSE)="","",VLOOKUP(A170,'RACI Deliverables'!$C$7:$K$86,9,FALSE))</f>
        <v>A</v>
      </c>
      <c r="L170" s="25">
        <f>VLOOKUP(A170,'RACI Deliverables'!$C$7:$O$86,11,FALSE)</f>
        <v>44598</v>
      </c>
      <c r="M170" s="25">
        <f>VLOOKUP(A170,'RACI Deliverables'!$C$7:$O$86,12,FALSE)</f>
        <v>44602</v>
      </c>
      <c r="N170">
        <f t="shared" si="1"/>
        <v>4</v>
      </c>
      <c r="O170" s="46">
        <f>SUMIF('Total Efforts'!$D$5:$D$353,'RACI Tasks'!B170,'Total Efforts'!$I$5:$I$353)</f>
        <v>0.66666666666666696</v>
      </c>
      <c r="R170" s="66">
        <v>44602</v>
      </c>
      <c r="S170" s="66">
        <v>44602</v>
      </c>
    </row>
    <row r="171" spans="1:19" ht="30.75">
      <c r="A171" t="s">
        <v>219</v>
      </c>
      <c r="B171">
        <v>61.3</v>
      </c>
      <c r="C171" s="2" t="str">
        <f>VLOOKUP(A171,'RACI Deliverables'!$C$7:$D$86,2,FALSE)</f>
        <v>suggested plan background to implement an Executive Dashboard with 5, at minimum, metrics</v>
      </c>
      <c r="D171" t="s">
        <v>384</v>
      </c>
      <c r="E171" t="s">
        <v>365</v>
      </c>
      <c r="F171" s="10" t="str">
        <f>IF(VLOOKUP(A171,'RACI Deliverables'!$C$7:$K$86,4,FALSE)="","",VLOOKUP(A171,'RACI Deliverables'!$C$7:$K$86,4,FALSE))</f>
        <v/>
      </c>
      <c r="G171" s="10" t="str">
        <f>IF(VLOOKUP(A171,'RACI Deliverables'!$C$7:$K$86,5,FALSE)="","",VLOOKUP(A171,'RACI Deliverables'!$C$7:$K$86,5,FALSE))</f>
        <v>R</v>
      </c>
      <c r="H171" s="10" t="str">
        <f>IF(VLOOKUP(A171,'RACI Deliverables'!$C$7:$K$86,6,FALSE)="","",VLOOKUP(A171,'RACI Deliverables'!$C$7:$K$86,6,FALSE))</f>
        <v/>
      </c>
      <c r="I171" s="10" t="str">
        <f>IF(VLOOKUP(A171,'RACI Deliverables'!$C$7:$K$86,7,FALSE)="","",VLOOKUP(A171,'RACI Deliverables'!$C$7:$K$86,7,FALSE))</f>
        <v/>
      </c>
      <c r="J171" s="10" t="str">
        <f>IF(VLOOKUP(A171,'RACI Deliverables'!$C$7:$K$86,8,FALSE)="","",VLOOKUP(A171,'RACI Deliverables'!$C$7:$K$86,8,FALSE))</f>
        <v/>
      </c>
      <c r="K171" s="10" t="str">
        <f>IF(VLOOKUP(A171,'RACI Deliverables'!$C$7:$K$86,9,FALSE)="","",VLOOKUP(A171,'RACI Deliverables'!$C$7:$K$86,9,FALSE))</f>
        <v>A</v>
      </c>
      <c r="L171" s="25">
        <f>VLOOKUP(A171,'RACI Deliverables'!$C$7:$O$86,11,FALSE)</f>
        <v>44598</v>
      </c>
      <c r="M171" s="25">
        <f>VLOOKUP(A171,'RACI Deliverables'!$C$7:$O$86,12,FALSE)</f>
        <v>44602</v>
      </c>
      <c r="N171">
        <f t="shared" si="1"/>
        <v>4</v>
      </c>
      <c r="O171" s="46">
        <f>SUMIF('Total Efforts'!$D$5:$D$353,'RACI Tasks'!B171,'Total Efforts'!$I$5:$I$353)</f>
        <v>1.1666666666666679</v>
      </c>
      <c r="R171" s="66">
        <v>44602</v>
      </c>
      <c r="S171" s="66">
        <v>44602</v>
      </c>
    </row>
    <row r="172" spans="1:19" ht="45">
      <c r="A172" t="s">
        <v>222</v>
      </c>
      <c r="B172">
        <v>62.1</v>
      </c>
      <c r="C172" s="2" t="str">
        <f>VLOOKUP(A172,'RACI Deliverables'!$C$7:$D$86,2,FALSE)</f>
        <v>suggested plan vision to implement an Executive Dashboard with 5, at minimum, metrics</v>
      </c>
      <c r="D172" t="s">
        <v>382</v>
      </c>
      <c r="E172" t="s">
        <v>285</v>
      </c>
      <c r="F172" s="10" t="str">
        <f>IF(VLOOKUP(A172,'RACI Deliverables'!$C$7:$K$86,4,FALSE)="","",VLOOKUP(A172,'RACI Deliverables'!$C$7:$K$86,4,FALSE))</f>
        <v>R</v>
      </c>
      <c r="G172" s="10" t="str">
        <f>IF(VLOOKUP(A172,'RACI Deliverables'!$C$7:$K$86,5,FALSE)="","",VLOOKUP(A172,'RACI Deliverables'!$C$7:$K$86,5,FALSE))</f>
        <v/>
      </c>
      <c r="H172" s="10" t="str">
        <f>IF(VLOOKUP(A172,'RACI Deliverables'!$C$7:$K$86,6,FALSE)="","",VLOOKUP(A172,'RACI Deliverables'!$C$7:$K$86,6,FALSE))</f>
        <v/>
      </c>
      <c r="I172" s="10" t="str">
        <f>IF(VLOOKUP(A172,'RACI Deliverables'!$C$7:$K$86,7,FALSE)="","",VLOOKUP(A172,'RACI Deliverables'!$C$7:$K$86,7,FALSE))</f>
        <v>A</v>
      </c>
      <c r="J172" s="10" t="str">
        <f>IF(VLOOKUP(A172,'RACI Deliverables'!$C$7:$K$86,8,FALSE)="","",VLOOKUP(A172,'RACI Deliverables'!$C$7:$K$86,8,FALSE))</f>
        <v/>
      </c>
      <c r="K172" s="10" t="str">
        <f>IF(VLOOKUP(A172,'RACI Deliverables'!$C$7:$K$86,9,FALSE)="","",VLOOKUP(A172,'RACI Deliverables'!$C$7:$K$86,9,FALSE))</f>
        <v/>
      </c>
      <c r="L172" s="25">
        <f>VLOOKUP(A172,'RACI Deliverables'!$C$7:$O$86,11,FALSE)</f>
        <v>44598</v>
      </c>
      <c r="M172" s="25">
        <f>VLOOKUP(A172,'RACI Deliverables'!$C$7:$O$86,12,FALSE)</f>
        <v>44602</v>
      </c>
      <c r="N172">
        <f t="shared" si="1"/>
        <v>4</v>
      </c>
      <c r="O172" s="46">
        <f>SUMIF('Total Efforts'!$D$5:$D$353,'RACI Tasks'!B172,'Total Efforts'!$I$5:$I$353)</f>
        <v>0.24999999999999911</v>
      </c>
    </row>
    <row r="173" spans="1:19" ht="45">
      <c r="A173" t="s">
        <v>222</v>
      </c>
      <c r="B173">
        <v>62.2</v>
      </c>
      <c r="C173" s="2" t="str">
        <f>VLOOKUP(A173,'RACI Deliverables'!$C$7:$D$86,2,FALSE)</f>
        <v>suggested plan vision to implement an Executive Dashboard with 5, at minimum, metrics</v>
      </c>
      <c r="D173" t="s">
        <v>383</v>
      </c>
      <c r="E173" t="s">
        <v>277</v>
      </c>
      <c r="F173" s="10" t="str">
        <f>IF(VLOOKUP(A173,'RACI Deliverables'!$C$7:$K$86,4,FALSE)="","",VLOOKUP(A173,'RACI Deliverables'!$C$7:$K$86,4,FALSE))</f>
        <v>R</v>
      </c>
      <c r="G173" s="10" t="str">
        <f>IF(VLOOKUP(A173,'RACI Deliverables'!$C$7:$K$86,5,FALSE)="","",VLOOKUP(A173,'RACI Deliverables'!$C$7:$K$86,5,FALSE))</f>
        <v/>
      </c>
      <c r="H173" s="10" t="str">
        <f>IF(VLOOKUP(A173,'RACI Deliverables'!$C$7:$K$86,6,FALSE)="","",VLOOKUP(A173,'RACI Deliverables'!$C$7:$K$86,6,FALSE))</f>
        <v/>
      </c>
      <c r="I173" s="10" t="str">
        <f>IF(VLOOKUP(A173,'RACI Deliverables'!$C$7:$K$86,7,FALSE)="","",VLOOKUP(A173,'RACI Deliverables'!$C$7:$K$86,7,FALSE))</f>
        <v>A</v>
      </c>
      <c r="J173" s="10" t="str">
        <f>IF(VLOOKUP(A173,'RACI Deliverables'!$C$7:$K$86,8,FALSE)="","",VLOOKUP(A173,'RACI Deliverables'!$C$7:$K$86,8,FALSE))</f>
        <v/>
      </c>
      <c r="K173" s="10" t="str">
        <f>IF(VLOOKUP(A173,'RACI Deliverables'!$C$7:$K$86,9,FALSE)="","",VLOOKUP(A173,'RACI Deliverables'!$C$7:$K$86,9,FALSE))</f>
        <v/>
      </c>
      <c r="L173" s="25">
        <f>VLOOKUP(A173,'RACI Deliverables'!$C$7:$O$86,11,FALSE)</f>
        <v>44598</v>
      </c>
      <c r="M173" s="25">
        <f>VLOOKUP(A173,'RACI Deliverables'!$C$7:$O$86,12,FALSE)</f>
        <v>44602</v>
      </c>
      <c r="N173">
        <f t="shared" si="1"/>
        <v>4</v>
      </c>
      <c r="O173" s="46">
        <f>SUMIF('Total Efforts'!$D$5:$D$353,'RACI Tasks'!B173,'Total Efforts'!$I$5:$I$353)</f>
        <v>0.50000000000000089</v>
      </c>
    </row>
    <row r="174" spans="1:19" ht="45">
      <c r="A174" t="s">
        <v>222</v>
      </c>
      <c r="B174">
        <v>62.3</v>
      </c>
      <c r="C174" s="2" t="str">
        <f>VLOOKUP(A174,'RACI Deliverables'!$C$7:$D$86,2,FALSE)</f>
        <v>suggested plan vision to implement an Executive Dashboard with 5, at minimum, metrics</v>
      </c>
      <c r="D174" t="s">
        <v>384</v>
      </c>
      <c r="E174" t="s">
        <v>365</v>
      </c>
      <c r="F174" s="10" t="str">
        <f>IF(VLOOKUP(A174,'RACI Deliverables'!$C$7:$K$86,4,FALSE)="","",VLOOKUP(A174,'RACI Deliverables'!$C$7:$K$86,4,FALSE))</f>
        <v>R</v>
      </c>
      <c r="G174" s="10" t="str">
        <f>IF(VLOOKUP(A174,'RACI Deliverables'!$C$7:$K$86,5,FALSE)="","",VLOOKUP(A174,'RACI Deliverables'!$C$7:$K$86,5,FALSE))</f>
        <v/>
      </c>
      <c r="H174" s="10" t="str">
        <f>IF(VLOOKUP(A174,'RACI Deliverables'!$C$7:$K$86,6,FALSE)="","",VLOOKUP(A174,'RACI Deliverables'!$C$7:$K$86,6,FALSE))</f>
        <v/>
      </c>
      <c r="I174" s="10" t="str">
        <f>IF(VLOOKUP(A174,'RACI Deliverables'!$C$7:$K$86,7,FALSE)="","",VLOOKUP(A174,'RACI Deliverables'!$C$7:$K$86,7,FALSE))</f>
        <v>A</v>
      </c>
      <c r="J174" s="10" t="str">
        <f>IF(VLOOKUP(A174,'RACI Deliverables'!$C$7:$K$86,8,FALSE)="","",VLOOKUP(A174,'RACI Deliverables'!$C$7:$K$86,8,FALSE))</f>
        <v/>
      </c>
      <c r="K174" s="10" t="str">
        <f>IF(VLOOKUP(A174,'RACI Deliverables'!$C$7:$K$86,9,FALSE)="","",VLOOKUP(A174,'RACI Deliverables'!$C$7:$K$86,9,FALSE))</f>
        <v/>
      </c>
      <c r="L174" s="25">
        <f>VLOOKUP(A174,'RACI Deliverables'!$C$7:$O$86,11,FALSE)</f>
        <v>44598</v>
      </c>
      <c r="M174" s="25">
        <f>VLOOKUP(A174,'RACI Deliverables'!$C$7:$O$86,12,FALSE)</f>
        <v>44602</v>
      </c>
      <c r="N174">
        <f t="shared" si="1"/>
        <v>4</v>
      </c>
      <c r="O174" s="46">
        <f>SUMIF('Total Efforts'!$D$5:$D$353,'RACI Tasks'!B174,'Total Efforts'!$I$5:$I$353)</f>
        <v>0.63333333333333375</v>
      </c>
    </row>
    <row r="175" spans="1:19">
      <c r="A175" t="s">
        <v>224</v>
      </c>
      <c r="B175">
        <v>63.1</v>
      </c>
      <c r="C175" s="2" t="str">
        <f>VLOOKUP(A175,'RACI Deliverables'!$C$7:$D$86,2,FALSE)</f>
        <v>suggested VP training plans</v>
      </c>
      <c r="D175" t="s">
        <v>385</v>
      </c>
      <c r="E175" t="s">
        <v>285</v>
      </c>
      <c r="F175" s="10" t="str">
        <f>IF(VLOOKUP(A175,'RACI Deliverables'!$C$7:$K$86,4,FALSE)="","",VLOOKUP(A175,'RACI Deliverables'!$C$7:$K$86,4,FALSE))</f>
        <v>R</v>
      </c>
      <c r="G175" s="10" t="str">
        <f>IF(VLOOKUP(A175,'RACI Deliverables'!$C$7:$K$86,5,FALSE)="","",VLOOKUP(A175,'RACI Deliverables'!$C$7:$K$86,5,FALSE))</f>
        <v/>
      </c>
      <c r="H175" s="10" t="str">
        <f>IF(VLOOKUP(A175,'RACI Deliverables'!$C$7:$K$86,6,FALSE)="","",VLOOKUP(A175,'RACI Deliverables'!$C$7:$K$86,6,FALSE))</f>
        <v/>
      </c>
      <c r="I175" s="10" t="str">
        <f>IF(VLOOKUP(A175,'RACI Deliverables'!$C$7:$K$86,7,FALSE)="","",VLOOKUP(A175,'RACI Deliverables'!$C$7:$K$86,7,FALSE))</f>
        <v/>
      </c>
      <c r="J175" s="10" t="str">
        <f>IF(VLOOKUP(A175,'RACI Deliverables'!$C$7:$K$86,8,FALSE)="","",VLOOKUP(A175,'RACI Deliverables'!$C$7:$K$86,8,FALSE))</f>
        <v>A</v>
      </c>
      <c r="K175" s="10" t="str">
        <f>IF(VLOOKUP(A175,'RACI Deliverables'!$C$7:$K$86,9,FALSE)="","",VLOOKUP(A175,'RACI Deliverables'!$C$7:$K$86,9,FALSE))</f>
        <v/>
      </c>
      <c r="L175" s="25">
        <f>VLOOKUP(A175,'RACI Deliverables'!$C$7:$O$86,11,FALSE)</f>
        <v>44603</v>
      </c>
      <c r="M175" s="25">
        <f>VLOOKUP(A175,'RACI Deliverables'!$C$7:$O$86,12,FALSE)</f>
        <v>44607</v>
      </c>
      <c r="N175">
        <f t="shared" si="1"/>
        <v>4</v>
      </c>
      <c r="O175" s="46">
        <f>SUMIF('Total Efforts'!$D$5:$D$353,'RACI Tasks'!B175,'Total Efforts'!$I$5:$I$353)</f>
        <v>0.6666666666666643</v>
      </c>
      <c r="R175" s="83">
        <v>44603</v>
      </c>
      <c r="S175" s="83">
        <v>44603</v>
      </c>
    </row>
    <row r="176" spans="1:19">
      <c r="A176" t="s">
        <v>224</v>
      </c>
      <c r="B176">
        <v>63.2</v>
      </c>
      <c r="C176" s="2" t="str">
        <f>VLOOKUP(A176,'RACI Deliverables'!$C$7:$D$86,2,FALSE)</f>
        <v>suggested VP training plans</v>
      </c>
      <c r="D176" t="s">
        <v>386</v>
      </c>
      <c r="E176" t="s">
        <v>277</v>
      </c>
      <c r="F176" s="10" t="str">
        <f>IF(VLOOKUP(A176,'RACI Deliverables'!$C$7:$K$86,4,FALSE)="","",VLOOKUP(A176,'RACI Deliverables'!$C$7:$K$86,4,FALSE))</f>
        <v>R</v>
      </c>
      <c r="G176" s="10" t="str">
        <f>IF(VLOOKUP(A176,'RACI Deliverables'!$C$7:$K$86,5,FALSE)="","",VLOOKUP(A176,'RACI Deliverables'!$C$7:$K$86,5,FALSE))</f>
        <v/>
      </c>
      <c r="H176" s="10" t="str">
        <f>IF(VLOOKUP(A176,'RACI Deliverables'!$C$7:$K$86,6,FALSE)="","",VLOOKUP(A176,'RACI Deliverables'!$C$7:$K$86,6,FALSE))</f>
        <v/>
      </c>
      <c r="I176" s="10" t="str">
        <f>IF(VLOOKUP(A176,'RACI Deliverables'!$C$7:$K$86,7,FALSE)="","",VLOOKUP(A176,'RACI Deliverables'!$C$7:$K$86,7,FALSE))</f>
        <v/>
      </c>
      <c r="J176" s="10" t="str">
        <f>IF(VLOOKUP(A176,'RACI Deliverables'!$C$7:$K$86,8,FALSE)="","",VLOOKUP(A176,'RACI Deliverables'!$C$7:$K$86,8,FALSE))</f>
        <v>A</v>
      </c>
      <c r="K176" s="10" t="str">
        <f>IF(VLOOKUP(A176,'RACI Deliverables'!$C$7:$K$86,9,FALSE)="","",VLOOKUP(A176,'RACI Deliverables'!$C$7:$K$86,9,FALSE))</f>
        <v/>
      </c>
      <c r="L176" s="25">
        <f>VLOOKUP(A176,'RACI Deliverables'!$C$7:$O$86,11,FALSE)</f>
        <v>44603</v>
      </c>
      <c r="M176" s="25">
        <f>VLOOKUP(A176,'RACI Deliverables'!$C$7:$O$86,12,FALSE)</f>
        <v>44607</v>
      </c>
      <c r="N176">
        <f t="shared" si="1"/>
        <v>4</v>
      </c>
      <c r="O176" s="46">
        <f>SUMIF('Total Efforts'!$D$5:$D$353,'RACI Tasks'!B176,'Total Efforts'!$I$5:$I$353)</f>
        <v>0.25000000000000178</v>
      </c>
      <c r="R176" s="83">
        <v>44603</v>
      </c>
      <c r="S176" s="83">
        <v>44603</v>
      </c>
    </row>
    <row r="177" spans="1:19">
      <c r="A177" t="s">
        <v>224</v>
      </c>
      <c r="B177">
        <v>63.3</v>
      </c>
      <c r="C177" s="2" t="str">
        <f>VLOOKUP(A177,'RACI Deliverables'!$C$7:$D$86,2,FALSE)</f>
        <v>suggested VP training plans</v>
      </c>
      <c r="D177" t="s">
        <v>387</v>
      </c>
      <c r="E177" t="s">
        <v>388</v>
      </c>
      <c r="F177" s="10" t="str">
        <f>IF(VLOOKUP(A177,'RACI Deliverables'!$C$7:$K$86,4,FALSE)="","",VLOOKUP(A177,'RACI Deliverables'!$C$7:$K$86,4,FALSE))</f>
        <v>R</v>
      </c>
      <c r="G177" s="10" t="str">
        <f>IF(VLOOKUP(A177,'RACI Deliverables'!$C$7:$K$86,5,FALSE)="","",VLOOKUP(A177,'RACI Deliverables'!$C$7:$K$86,5,FALSE))</f>
        <v/>
      </c>
      <c r="H177" s="10" t="str">
        <f>IF(VLOOKUP(A177,'RACI Deliverables'!$C$7:$K$86,6,FALSE)="","",VLOOKUP(A177,'RACI Deliverables'!$C$7:$K$86,6,FALSE))</f>
        <v/>
      </c>
      <c r="I177" s="10" t="str">
        <f>IF(VLOOKUP(A177,'RACI Deliverables'!$C$7:$K$86,7,FALSE)="","",VLOOKUP(A177,'RACI Deliverables'!$C$7:$K$86,7,FALSE))</f>
        <v/>
      </c>
      <c r="J177" s="10" t="str">
        <f>IF(VLOOKUP(A177,'RACI Deliverables'!$C$7:$K$86,8,FALSE)="","",VLOOKUP(A177,'RACI Deliverables'!$C$7:$K$86,8,FALSE))</f>
        <v>A</v>
      </c>
      <c r="K177" s="10" t="str">
        <f>IF(VLOOKUP(A177,'RACI Deliverables'!$C$7:$K$86,9,FALSE)="","",VLOOKUP(A177,'RACI Deliverables'!$C$7:$K$86,9,FALSE))</f>
        <v/>
      </c>
      <c r="L177" s="25">
        <f>VLOOKUP(A177,'RACI Deliverables'!$C$7:$O$86,11,FALSE)</f>
        <v>44603</v>
      </c>
      <c r="M177" s="25">
        <f>VLOOKUP(A177,'RACI Deliverables'!$C$7:$O$86,12,FALSE)</f>
        <v>44607</v>
      </c>
      <c r="N177">
        <f t="shared" si="1"/>
        <v>4</v>
      </c>
      <c r="O177" s="46">
        <f>SUMIF('Total Efforts'!$D$5:$D$353,'RACI Tasks'!B177,'Total Efforts'!$I$5:$I$353)</f>
        <v>0.24999999999999911</v>
      </c>
      <c r="R177" s="83">
        <v>44603</v>
      </c>
      <c r="S177" s="83">
        <v>44603</v>
      </c>
    </row>
    <row r="178" spans="1:19" ht="45">
      <c r="A178" t="s">
        <v>226</v>
      </c>
      <c r="B178">
        <v>64.099999999999994</v>
      </c>
      <c r="C178" s="2" t="str">
        <f>VLOOKUP(A178,'RACI Deliverables'!$C$7:$D$86,2,FALSE)</f>
        <v>suggested plan needs / requirements to implement an Executive Dashboard with 5, at minimum, metrics</v>
      </c>
      <c r="D178" t="s">
        <v>382</v>
      </c>
      <c r="E178" t="s">
        <v>285</v>
      </c>
      <c r="F178" s="10" t="str">
        <f>IF(VLOOKUP(A178,'RACI Deliverables'!$C$7:$K$86,4,FALSE)="","",VLOOKUP(A178,'RACI Deliverables'!$C$7:$K$86,4,FALSE))</f>
        <v/>
      </c>
      <c r="G178" s="10" t="str">
        <f>IF(VLOOKUP(A178,'RACI Deliverables'!$C$7:$K$86,5,FALSE)="","",VLOOKUP(A178,'RACI Deliverables'!$C$7:$K$86,5,FALSE))</f>
        <v/>
      </c>
      <c r="H178" s="10" t="str">
        <f>IF(VLOOKUP(A178,'RACI Deliverables'!$C$7:$K$86,6,FALSE)="","",VLOOKUP(A178,'RACI Deliverables'!$C$7:$K$86,6,FALSE))</f>
        <v/>
      </c>
      <c r="I178" s="10" t="str">
        <f>IF(VLOOKUP(A178,'RACI Deliverables'!$C$7:$K$86,7,FALSE)="","",VLOOKUP(A178,'RACI Deliverables'!$C$7:$K$86,7,FALSE))</f>
        <v>A</v>
      </c>
      <c r="J178" s="10" t="str">
        <f>IF(VLOOKUP(A178,'RACI Deliverables'!$C$7:$K$86,8,FALSE)="","",VLOOKUP(A178,'RACI Deliverables'!$C$7:$K$86,8,FALSE))</f>
        <v/>
      </c>
      <c r="K178" s="10" t="str">
        <f>IF(VLOOKUP(A178,'RACI Deliverables'!$C$7:$K$86,9,FALSE)="","",VLOOKUP(A178,'RACI Deliverables'!$C$7:$K$86,9,FALSE))</f>
        <v>R</v>
      </c>
      <c r="L178" s="25">
        <f>VLOOKUP(A178,'RACI Deliverables'!$C$7:$O$86,11,FALSE)</f>
        <v>44598</v>
      </c>
      <c r="M178" s="25">
        <f>VLOOKUP(A178,'RACI Deliverables'!$C$7:$O$86,12,FALSE)</f>
        <v>44602</v>
      </c>
      <c r="N178">
        <f t="shared" si="1"/>
        <v>4</v>
      </c>
      <c r="O178" s="46">
        <f>SUMIF('Total Efforts'!$D$5:$D$353,'RACI Tasks'!B178,'Total Efforts'!$I$5:$I$353)</f>
        <v>0.99999999999999911</v>
      </c>
      <c r="R178" s="21">
        <v>44606</v>
      </c>
      <c r="S178" s="21">
        <v>44606</v>
      </c>
    </row>
    <row r="179" spans="1:19" ht="45">
      <c r="A179" t="s">
        <v>226</v>
      </c>
      <c r="B179">
        <v>64.2</v>
      </c>
      <c r="C179" s="2" t="str">
        <f>VLOOKUP(A179,'RACI Deliverables'!$C$7:$D$86,2,FALSE)</f>
        <v>suggested plan needs / requirements to implement an Executive Dashboard with 5, at minimum, metrics</v>
      </c>
      <c r="D179" t="s">
        <v>383</v>
      </c>
      <c r="E179" t="s">
        <v>277</v>
      </c>
      <c r="F179" s="10" t="str">
        <f>IF(VLOOKUP(A179,'RACI Deliverables'!$C$7:$K$86,4,FALSE)="","",VLOOKUP(A179,'RACI Deliverables'!$C$7:$K$86,4,FALSE))</f>
        <v/>
      </c>
      <c r="G179" s="10" t="str">
        <f>IF(VLOOKUP(A179,'RACI Deliverables'!$C$7:$K$86,5,FALSE)="","",VLOOKUP(A179,'RACI Deliverables'!$C$7:$K$86,5,FALSE))</f>
        <v/>
      </c>
      <c r="H179" s="10" t="str">
        <f>IF(VLOOKUP(A179,'RACI Deliverables'!$C$7:$K$86,6,FALSE)="","",VLOOKUP(A179,'RACI Deliverables'!$C$7:$K$86,6,FALSE))</f>
        <v/>
      </c>
      <c r="I179" s="10" t="str">
        <f>IF(VLOOKUP(A179,'RACI Deliverables'!$C$7:$K$86,7,FALSE)="","",VLOOKUP(A179,'RACI Deliverables'!$C$7:$K$86,7,FALSE))</f>
        <v>A</v>
      </c>
      <c r="J179" s="10" t="str">
        <f>IF(VLOOKUP(A179,'RACI Deliverables'!$C$7:$K$86,8,FALSE)="","",VLOOKUP(A179,'RACI Deliverables'!$C$7:$K$86,8,FALSE))</f>
        <v/>
      </c>
      <c r="K179" s="10" t="str">
        <f>IF(VLOOKUP(A179,'RACI Deliverables'!$C$7:$K$86,9,FALSE)="","",VLOOKUP(A179,'RACI Deliverables'!$C$7:$K$86,9,FALSE))</f>
        <v>R</v>
      </c>
      <c r="L179" s="25">
        <f>VLOOKUP(A179,'RACI Deliverables'!$C$7:$O$86,11,FALSE)</f>
        <v>44598</v>
      </c>
      <c r="M179" s="25">
        <f>VLOOKUP(A179,'RACI Deliverables'!$C$7:$O$86,12,FALSE)</f>
        <v>44602</v>
      </c>
      <c r="N179">
        <f t="shared" si="1"/>
        <v>4</v>
      </c>
      <c r="O179" s="46">
        <f>SUMIF('Total Efforts'!$D$5:$D$353,'RACI Tasks'!B179,'Total Efforts'!$I$5:$I$353)</f>
        <v>5.4999999999999991</v>
      </c>
      <c r="R179" s="21">
        <v>44607</v>
      </c>
      <c r="S179" s="21">
        <v>44607</v>
      </c>
    </row>
    <row r="180" spans="1:19" ht="45">
      <c r="A180" t="s">
        <v>226</v>
      </c>
      <c r="B180">
        <v>64.3</v>
      </c>
      <c r="C180" s="2" t="str">
        <f>VLOOKUP(A180,'RACI Deliverables'!$C$7:$D$86,2,FALSE)</f>
        <v>suggested plan needs / requirements to implement an Executive Dashboard with 5, at minimum, metrics</v>
      </c>
      <c r="D180" t="s">
        <v>384</v>
      </c>
      <c r="E180" t="s">
        <v>388</v>
      </c>
      <c r="F180" s="10" t="str">
        <f>IF(VLOOKUP(A180,'RACI Deliverables'!$C$7:$K$86,4,FALSE)="","",VLOOKUP(A180,'RACI Deliverables'!$C$7:$K$86,4,FALSE))</f>
        <v/>
      </c>
      <c r="G180" s="10" t="str">
        <f>IF(VLOOKUP(A180,'RACI Deliverables'!$C$7:$K$86,5,FALSE)="","",VLOOKUP(A180,'RACI Deliverables'!$C$7:$K$86,5,FALSE))</f>
        <v/>
      </c>
      <c r="H180" s="10" t="str">
        <f>IF(VLOOKUP(A180,'RACI Deliverables'!$C$7:$K$86,6,FALSE)="","",VLOOKUP(A180,'RACI Deliverables'!$C$7:$K$86,6,FALSE))</f>
        <v/>
      </c>
      <c r="I180" s="10" t="str">
        <f>IF(VLOOKUP(A180,'RACI Deliverables'!$C$7:$K$86,7,FALSE)="","",VLOOKUP(A180,'RACI Deliverables'!$C$7:$K$86,7,FALSE))</f>
        <v>A</v>
      </c>
      <c r="J180" s="10" t="str">
        <f>IF(VLOOKUP(A180,'RACI Deliverables'!$C$7:$K$86,8,FALSE)="","",VLOOKUP(A180,'RACI Deliverables'!$C$7:$K$86,8,FALSE))</f>
        <v/>
      </c>
      <c r="K180" s="10" t="str">
        <f>IF(VLOOKUP(A180,'RACI Deliverables'!$C$7:$K$86,9,FALSE)="","",VLOOKUP(A180,'RACI Deliverables'!$C$7:$K$86,9,FALSE))</f>
        <v>R</v>
      </c>
      <c r="L180" s="25">
        <f>VLOOKUP(A180,'RACI Deliverables'!$C$7:$O$86,11,FALSE)</f>
        <v>44598</v>
      </c>
      <c r="M180" s="25">
        <f>VLOOKUP(A180,'RACI Deliverables'!$C$7:$O$86,12,FALSE)</f>
        <v>44602</v>
      </c>
      <c r="N180">
        <f t="shared" si="1"/>
        <v>4</v>
      </c>
      <c r="O180" s="46">
        <f>SUMIF('Total Efforts'!$D$5:$D$353,'RACI Tasks'!B180,'Total Efforts'!$I$5:$I$353)</f>
        <v>5.4999999999999991</v>
      </c>
      <c r="R180" s="21">
        <v>44607</v>
      </c>
      <c r="S180" s="21">
        <v>44607</v>
      </c>
    </row>
    <row r="181" spans="1:19" ht="45">
      <c r="A181" t="s">
        <v>228</v>
      </c>
      <c r="B181">
        <v>65.099999999999994</v>
      </c>
      <c r="C181" s="2" t="str">
        <f>VLOOKUP(A181,'RACI Deliverables'!$C$7:$D$86,2,FALSE)</f>
        <v>suggested plan actions to implement an Executive Dashboard with 5, at minimum, metrics</v>
      </c>
      <c r="D181" t="s">
        <v>382</v>
      </c>
      <c r="E181" t="s">
        <v>285</v>
      </c>
      <c r="F181" s="10" t="str">
        <f>IF(VLOOKUP(A181,'RACI Deliverables'!$C$7:$K$86,4,FALSE)="","",VLOOKUP(A181,'RACI Deliverables'!$C$7:$K$86,4,FALSE))</f>
        <v/>
      </c>
      <c r="G181" s="10" t="str">
        <f>IF(VLOOKUP(A181,'RACI Deliverables'!$C$7:$K$86,5,FALSE)="","",VLOOKUP(A181,'RACI Deliverables'!$C$7:$K$86,5,FALSE))</f>
        <v/>
      </c>
      <c r="H181" s="10" t="str">
        <f>IF(VLOOKUP(A181,'RACI Deliverables'!$C$7:$K$86,6,FALSE)="","",VLOOKUP(A181,'RACI Deliverables'!$C$7:$K$86,6,FALSE))</f>
        <v>A</v>
      </c>
      <c r="I181" s="10" t="str">
        <f>IF(VLOOKUP(A181,'RACI Deliverables'!$C$7:$K$86,7,FALSE)="","",VLOOKUP(A181,'RACI Deliverables'!$C$7:$K$86,7,FALSE))</f>
        <v>R</v>
      </c>
      <c r="J181" s="10" t="str">
        <f>IF(VLOOKUP(A181,'RACI Deliverables'!$C$7:$K$86,8,FALSE)="","",VLOOKUP(A181,'RACI Deliverables'!$C$7:$K$86,8,FALSE))</f>
        <v/>
      </c>
      <c r="K181" s="10" t="str">
        <f>IF(VLOOKUP(A181,'RACI Deliverables'!$C$7:$K$86,9,FALSE)="","",VLOOKUP(A181,'RACI Deliverables'!$C$7:$K$86,9,FALSE))</f>
        <v/>
      </c>
      <c r="L181" s="25">
        <f>VLOOKUP(A181,'RACI Deliverables'!$C$7:$O$86,11,FALSE)</f>
        <v>44598</v>
      </c>
      <c r="M181" s="25">
        <f>VLOOKUP(A181,'RACI Deliverables'!$C$7:$O$86,12,FALSE)</f>
        <v>44602</v>
      </c>
      <c r="N181">
        <f t="shared" si="1"/>
        <v>4</v>
      </c>
      <c r="O181" s="46">
        <f>SUMIF('Total Efforts'!$D$5:$D$353,'RACI Tasks'!B181,'Total Efforts'!$I$5:$I$353)</f>
        <v>0.66666666666666663</v>
      </c>
      <c r="R181" s="21">
        <v>44599</v>
      </c>
      <c r="S181" s="21">
        <v>44599</v>
      </c>
    </row>
    <row r="182" spans="1:19" ht="45">
      <c r="A182" t="s">
        <v>228</v>
      </c>
      <c r="B182">
        <v>65.2</v>
      </c>
      <c r="C182" s="2" t="str">
        <f>VLOOKUP(A182,'RACI Deliverables'!$C$7:$D$86,2,FALSE)</f>
        <v>suggested plan actions to implement an Executive Dashboard with 5, at minimum, metrics</v>
      </c>
      <c r="D182" t="s">
        <v>383</v>
      </c>
      <c r="E182" t="s">
        <v>277</v>
      </c>
      <c r="F182" s="10" t="str">
        <f>IF(VLOOKUP(A182,'RACI Deliverables'!$C$7:$K$86,4,FALSE)="","",VLOOKUP(A182,'RACI Deliverables'!$C$7:$K$86,4,FALSE))</f>
        <v/>
      </c>
      <c r="G182" s="10" t="str">
        <f>IF(VLOOKUP(A182,'RACI Deliverables'!$C$7:$K$86,5,FALSE)="","",VLOOKUP(A182,'RACI Deliverables'!$C$7:$K$86,5,FALSE))</f>
        <v/>
      </c>
      <c r="H182" s="10" t="str">
        <f>IF(VLOOKUP(A182,'RACI Deliverables'!$C$7:$K$86,6,FALSE)="","",VLOOKUP(A182,'RACI Deliverables'!$C$7:$K$86,6,FALSE))</f>
        <v>A</v>
      </c>
      <c r="I182" s="10" t="str">
        <f>IF(VLOOKUP(A182,'RACI Deliverables'!$C$7:$K$86,7,FALSE)="","",VLOOKUP(A182,'RACI Deliverables'!$C$7:$K$86,7,FALSE))</f>
        <v>R</v>
      </c>
      <c r="J182" s="10" t="str">
        <f>IF(VLOOKUP(A182,'RACI Deliverables'!$C$7:$K$86,8,FALSE)="","",VLOOKUP(A182,'RACI Deliverables'!$C$7:$K$86,8,FALSE))</f>
        <v/>
      </c>
      <c r="K182" s="10" t="str">
        <f>IF(VLOOKUP(A182,'RACI Deliverables'!$C$7:$K$86,9,FALSE)="","",VLOOKUP(A182,'RACI Deliverables'!$C$7:$K$86,9,FALSE))</f>
        <v/>
      </c>
      <c r="L182" s="25">
        <f>VLOOKUP(A182,'RACI Deliverables'!$C$7:$O$86,11,FALSE)</f>
        <v>44598</v>
      </c>
      <c r="M182" s="25">
        <f>VLOOKUP(A182,'RACI Deliverables'!$C$7:$O$86,12,FALSE)</f>
        <v>44602</v>
      </c>
      <c r="N182">
        <f t="shared" si="1"/>
        <v>4</v>
      </c>
      <c r="O182" s="46">
        <f>SUMIF('Total Efforts'!$D$5:$D$353,'RACI Tasks'!B182,'Total Efforts'!$I$5:$I$353)</f>
        <v>0.50000000000000022</v>
      </c>
      <c r="R182" s="21">
        <v>44601</v>
      </c>
      <c r="S182" s="21">
        <v>44602</v>
      </c>
    </row>
    <row r="183" spans="1:19" ht="45">
      <c r="A183" t="s">
        <v>228</v>
      </c>
      <c r="B183">
        <v>65.3</v>
      </c>
      <c r="C183" s="2" t="str">
        <f>VLOOKUP(A183,'RACI Deliverables'!$C$7:$D$86,2,FALSE)</f>
        <v>suggested plan actions to implement an Executive Dashboard with 5, at minimum, metrics</v>
      </c>
      <c r="D183" t="s">
        <v>384</v>
      </c>
      <c r="E183" t="s">
        <v>388</v>
      </c>
      <c r="F183" s="10" t="str">
        <f>IF(VLOOKUP(A183,'RACI Deliverables'!$C$7:$K$86,4,FALSE)="","",VLOOKUP(A183,'RACI Deliverables'!$C$7:$K$86,4,FALSE))</f>
        <v/>
      </c>
      <c r="G183" s="10" t="str">
        <f>IF(VLOOKUP(A183,'RACI Deliverables'!$C$7:$K$86,5,FALSE)="","",VLOOKUP(A183,'RACI Deliverables'!$C$7:$K$86,5,FALSE))</f>
        <v/>
      </c>
      <c r="H183" s="10" t="str">
        <f>IF(VLOOKUP(A183,'RACI Deliverables'!$C$7:$K$86,6,FALSE)="","",VLOOKUP(A183,'RACI Deliverables'!$C$7:$K$86,6,FALSE))</f>
        <v>A</v>
      </c>
      <c r="I183" s="10" t="str">
        <f>IF(VLOOKUP(A183,'RACI Deliverables'!$C$7:$K$86,7,FALSE)="","",VLOOKUP(A183,'RACI Deliverables'!$C$7:$K$86,7,FALSE))</f>
        <v>R</v>
      </c>
      <c r="J183" s="10" t="str">
        <f>IF(VLOOKUP(A183,'RACI Deliverables'!$C$7:$K$86,8,FALSE)="","",VLOOKUP(A183,'RACI Deliverables'!$C$7:$K$86,8,FALSE))</f>
        <v/>
      </c>
      <c r="K183" s="10" t="str">
        <f>IF(VLOOKUP(A183,'RACI Deliverables'!$C$7:$K$86,9,FALSE)="","",VLOOKUP(A183,'RACI Deliverables'!$C$7:$K$86,9,FALSE))</f>
        <v/>
      </c>
      <c r="L183" s="25">
        <f>VLOOKUP(A183,'RACI Deliverables'!$C$7:$O$86,11,FALSE)</f>
        <v>44598</v>
      </c>
      <c r="M183" s="25">
        <f>VLOOKUP(A183,'RACI Deliverables'!$C$7:$O$86,12,FALSE)</f>
        <v>44602</v>
      </c>
      <c r="N183">
        <f t="shared" si="1"/>
        <v>4</v>
      </c>
      <c r="O183" s="46">
        <f>SUMIF('Total Efforts'!$D$5:$D$353,'RACI Tasks'!B183,'Total Efforts'!$I$5:$I$353)</f>
        <v>0.41666666666666718</v>
      </c>
      <c r="R183" s="21">
        <v>44602</v>
      </c>
      <c r="S183" s="21">
        <v>44602</v>
      </c>
    </row>
    <row r="184" spans="1:19" ht="30.75">
      <c r="A184" t="s">
        <v>230</v>
      </c>
      <c r="B184">
        <v>66.099999999999994</v>
      </c>
      <c r="C184" s="2" t="str">
        <f>VLOOKUP(A184,'RACI Deliverables'!$C$7:$D$86,2,FALSE)</f>
        <v>suggested plan deliverables to implement an Executive Dashboard with 5, at minimum, metrics</v>
      </c>
      <c r="D184" t="s">
        <v>382</v>
      </c>
      <c r="E184" t="s">
        <v>285</v>
      </c>
      <c r="F184" s="10" t="str">
        <f>IF(VLOOKUP(A184,'RACI Deliverables'!$C$7:$K$86,4,FALSE)="","",VLOOKUP(A184,'RACI Deliverables'!$C$7:$K$86,4,FALSE))</f>
        <v/>
      </c>
      <c r="G184" s="10" t="str">
        <f>IF(VLOOKUP(A184,'RACI Deliverables'!$C$7:$K$86,5,FALSE)="","",VLOOKUP(A184,'RACI Deliverables'!$C$7:$K$86,5,FALSE))</f>
        <v>A</v>
      </c>
      <c r="H184" s="10" t="str">
        <f>IF(VLOOKUP(A184,'RACI Deliverables'!$C$7:$K$86,6,FALSE)="","",VLOOKUP(A184,'RACI Deliverables'!$C$7:$K$86,6,FALSE))</f>
        <v>R</v>
      </c>
      <c r="I184" s="10" t="str">
        <f>IF(VLOOKUP(A184,'RACI Deliverables'!$C$7:$K$86,7,FALSE)="","",VLOOKUP(A184,'RACI Deliverables'!$C$7:$K$86,7,FALSE))</f>
        <v/>
      </c>
      <c r="J184" s="10" t="str">
        <f>IF(VLOOKUP(A184,'RACI Deliverables'!$C$7:$K$86,8,FALSE)="","",VLOOKUP(A184,'RACI Deliverables'!$C$7:$K$86,8,FALSE))</f>
        <v/>
      </c>
      <c r="K184" s="10" t="str">
        <f>IF(VLOOKUP(A184,'RACI Deliverables'!$C$7:$K$86,9,FALSE)="","",VLOOKUP(A184,'RACI Deliverables'!$C$7:$K$86,9,FALSE))</f>
        <v/>
      </c>
      <c r="L184" s="25">
        <f>VLOOKUP(A184,'RACI Deliverables'!$C$7:$O$86,11,FALSE)</f>
        <v>44598</v>
      </c>
      <c r="M184" s="25">
        <f>VLOOKUP(A184,'RACI Deliverables'!$C$7:$O$86,12,FALSE)</f>
        <v>44602</v>
      </c>
      <c r="N184">
        <f t="shared" si="1"/>
        <v>4</v>
      </c>
      <c r="O184" s="46">
        <f>SUMIF('Total Efforts'!$D$5:$D$353,'RACI Tasks'!B184,'Total Efforts'!$I$5:$I$353)</f>
        <v>0.49999999999999822</v>
      </c>
      <c r="R184" s="70">
        <v>44602</v>
      </c>
      <c r="S184" s="70">
        <v>44602</v>
      </c>
    </row>
    <row r="185" spans="1:19" ht="30.75">
      <c r="A185" t="s">
        <v>230</v>
      </c>
      <c r="B185">
        <v>66.2</v>
      </c>
      <c r="C185" s="2" t="str">
        <f>VLOOKUP(A185,'RACI Deliverables'!$C$7:$D$86,2,FALSE)</f>
        <v>suggested plan deliverables to implement an Executive Dashboard with 5, at minimum, metrics</v>
      </c>
      <c r="D185" t="s">
        <v>383</v>
      </c>
      <c r="E185" t="s">
        <v>277</v>
      </c>
      <c r="F185" s="10" t="str">
        <f>IF(VLOOKUP(A185,'RACI Deliverables'!$C$7:$K$86,4,FALSE)="","",VLOOKUP(A185,'RACI Deliverables'!$C$7:$K$86,4,FALSE))</f>
        <v/>
      </c>
      <c r="G185" s="10" t="str">
        <f>IF(VLOOKUP(A185,'RACI Deliverables'!$C$7:$K$86,5,FALSE)="","",VLOOKUP(A185,'RACI Deliverables'!$C$7:$K$86,5,FALSE))</f>
        <v>A</v>
      </c>
      <c r="H185" s="10" t="str">
        <f>IF(VLOOKUP(A185,'RACI Deliverables'!$C$7:$K$86,6,FALSE)="","",VLOOKUP(A185,'RACI Deliverables'!$C$7:$K$86,6,FALSE))</f>
        <v>R</v>
      </c>
      <c r="I185" s="10" t="str">
        <f>IF(VLOOKUP(A185,'RACI Deliverables'!$C$7:$K$86,7,FALSE)="","",VLOOKUP(A185,'RACI Deliverables'!$C$7:$K$86,7,FALSE))</f>
        <v/>
      </c>
      <c r="J185" s="10" t="str">
        <f>IF(VLOOKUP(A185,'RACI Deliverables'!$C$7:$K$86,8,FALSE)="","",VLOOKUP(A185,'RACI Deliverables'!$C$7:$K$86,8,FALSE))</f>
        <v/>
      </c>
      <c r="K185" s="10" t="str">
        <f>IF(VLOOKUP(A185,'RACI Deliverables'!$C$7:$K$86,9,FALSE)="","",VLOOKUP(A185,'RACI Deliverables'!$C$7:$K$86,9,FALSE))</f>
        <v/>
      </c>
      <c r="L185" s="25">
        <f>VLOOKUP(A185,'RACI Deliverables'!$C$7:$O$86,11,FALSE)</f>
        <v>44598</v>
      </c>
      <c r="M185" s="25">
        <f>VLOOKUP(A185,'RACI Deliverables'!$C$7:$O$86,12,FALSE)</f>
        <v>44602</v>
      </c>
      <c r="N185">
        <f t="shared" si="1"/>
        <v>4</v>
      </c>
      <c r="O185" s="46">
        <f>SUMIF('Total Efforts'!$D$5:$D$353,'RACI Tasks'!B185,'Total Efforts'!$I$5:$I$353)</f>
        <v>1.0000000000000018</v>
      </c>
      <c r="R185" s="70">
        <v>44602</v>
      </c>
      <c r="S185" s="70">
        <v>44602</v>
      </c>
    </row>
    <row r="186" spans="1:19" ht="30.75">
      <c r="A186" t="s">
        <v>230</v>
      </c>
      <c r="B186">
        <v>66.3</v>
      </c>
      <c r="C186" s="2" t="str">
        <f>VLOOKUP(A186,'RACI Deliverables'!$C$7:$D$86,2,FALSE)</f>
        <v>suggested plan deliverables to implement an Executive Dashboard with 5, at minimum, metrics</v>
      </c>
      <c r="D186" t="s">
        <v>384</v>
      </c>
      <c r="E186" t="s">
        <v>388</v>
      </c>
      <c r="F186" s="10" t="str">
        <f>IF(VLOOKUP(A186,'RACI Deliverables'!$C$7:$K$86,4,FALSE)="","",VLOOKUP(A186,'RACI Deliverables'!$C$7:$K$86,4,FALSE))</f>
        <v/>
      </c>
      <c r="G186" s="10" t="str">
        <f>IF(VLOOKUP(A186,'RACI Deliverables'!$C$7:$K$86,5,FALSE)="","",VLOOKUP(A186,'RACI Deliverables'!$C$7:$K$86,5,FALSE))</f>
        <v>A</v>
      </c>
      <c r="H186" s="10" t="str">
        <f>IF(VLOOKUP(A186,'RACI Deliverables'!$C$7:$K$86,6,FALSE)="","",VLOOKUP(A186,'RACI Deliverables'!$C$7:$K$86,6,FALSE))</f>
        <v>R</v>
      </c>
      <c r="I186" s="10" t="str">
        <f>IF(VLOOKUP(A186,'RACI Deliverables'!$C$7:$K$86,7,FALSE)="","",VLOOKUP(A186,'RACI Deliverables'!$C$7:$K$86,7,FALSE))</f>
        <v/>
      </c>
      <c r="J186" s="10" t="str">
        <f>IF(VLOOKUP(A186,'RACI Deliverables'!$C$7:$K$86,8,FALSE)="","",VLOOKUP(A186,'RACI Deliverables'!$C$7:$K$86,8,FALSE))</f>
        <v/>
      </c>
      <c r="K186" s="10" t="str">
        <f>IF(VLOOKUP(A186,'RACI Deliverables'!$C$7:$K$86,9,FALSE)="","",VLOOKUP(A186,'RACI Deliverables'!$C$7:$K$86,9,FALSE))</f>
        <v/>
      </c>
      <c r="L186" s="25">
        <f>VLOOKUP(A186,'RACI Deliverables'!$C$7:$O$86,11,FALSE)</f>
        <v>44598</v>
      </c>
      <c r="M186" s="25">
        <f>VLOOKUP(A186,'RACI Deliverables'!$C$7:$O$86,12,FALSE)</f>
        <v>44602</v>
      </c>
      <c r="N186">
        <f t="shared" si="1"/>
        <v>4</v>
      </c>
      <c r="O186" s="46">
        <f>SUMIF('Total Efforts'!$D$5:$D$353,'RACI Tasks'!B186,'Total Efforts'!$I$5:$I$353)</f>
        <v>0.49999999999999822</v>
      </c>
      <c r="R186" s="70">
        <v>44602</v>
      </c>
      <c r="S186" s="70">
        <v>44602</v>
      </c>
    </row>
    <row r="187" spans="1:19" ht="45">
      <c r="A187" t="s">
        <v>232</v>
      </c>
      <c r="B187">
        <v>67.099999999999994</v>
      </c>
      <c r="C187" s="2" t="str">
        <f>VLOOKUP(A187,'RACI Deliverables'!$C$7:$D$86,2,FALSE)</f>
        <v>suggested plan resources to implement an Executive Dashboard with 5, at minimum, metrics</v>
      </c>
      <c r="D187" t="s">
        <v>382</v>
      </c>
      <c r="E187" t="s">
        <v>285</v>
      </c>
      <c r="F187" s="10" t="str">
        <f>IF(VLOOKUP(A187,'RACI Deliverables'!$C$7:$K$86,4,FALSE)="","",VLOOKUP(A187,'RACI Deliverables'!$C$7:$K$86,4,FALSE))</f>
        <v>A</v>
      </c>
      <c r="G187" s="10" t="str">
        <f>IF(VLOOKUP(A187,'RACI Deliverables'!$C$7:$K$86,5,FALSE)="","",VLOOKUP(A187,'RACI Deliverables'!$C$7:$K$86,5,FALSE))</f>
        <v/>
      </c>
      <c r="H187" s="10" t="str">
        <f>IF(VLOOKUP(A187,'RACI Deliverables'!$C$7:$K$86,6,FALSE)="","",VLOOKUP(A187,'RACI Deliverables'!$C$7:$K$86,6,FALSE))</f>
        <v/>
      </c>
      <c r="I187" s="10" t="str">
        <f>IF(VLOOKUP(A187,'RACI Deliverables'!$C$7:$K$86,7,FALSE)="","",VLOOKUP(A187,'RACI Deliverables'!$C$7:$K$86,7,FALSE))</f>
        <v>R</v>
      </c>
      <c r="J187" s="10" t="str">
        <f>IF(VLOOKUP(A187,'RACI Deliverables'!$C$7:$K$86,8,FALSE)="","",VLOOKUP(A187,'RACI Deliverables'!$C$7:$K$86,8,FALSE))</f>
        <v/>
      </c>
      <c r="K187" s="10" t="str">
        <f>IF(VLOOKUP(A187,'RACI Deliverables'!$C$7:$K$86,9,FALSE)="","",VLOOKUP(A187,'RACI Deliverables'!$C$7:$K$86,9,FALSE))</f>
        <v/>
      </c>
      <c r="L187" s="25">
        <f>VLOOKUP(A187,'RACI Deliverables'!$C$7:$O$86,11,FALSE)</f>
        <v>44598</v>
      </c>
      <c r="M187" s="25">
        <f>VLOOKUP(A187,'RACI Deliverables'!$C$7:$O$86,12,FALSE)</f>
        <v>44602</v>
      </c>
      <c r="N187">
        <f t="shared" si="1"/>
        <v>4</v>
      </c>
      <c r="O187" s="46">
        <f>SUMIF('Total Efforts'!$D$5:$D$353,'RACI Tasks'!B187,'Total Efforts'!$I$5:$I$353)</f>
        <v>0.33333333333333282</v>
      </c>
      <c r="R187" s="21">
        <v>44598</v>
      </c>
      <c r="S187" s="21">
        <v>44598</v>
      </c>
    </row>
    <row r="188" spans="1:19" ht="45">
      <c r="A188" t="s">
        <v>232</v>
      </c>
      <c r="B188">
        <v>67.2</v>
      </c>
      <c r="C188" s="2" t="str">
        <f>VLOOKUP(A188,'RACI Deliverables'!$C$7:$D$86,2,FALSE)</f>
        <v>suggested plan resources to implement an Executive Dashboard with 5, at minimum, metrics</v>
      </c>
      <c r="D188" t="s">
        <v>383</v>
      </c>
      <c r="E188" t="s">
        <v>277</v>
      </c>
      <c r="F188" s="10" t="str">
        <f>IF(VLOOKUP(A188,'RACI Deliverables'!$C$7:$K$86,4,FALSE)="","",VLOOKUP(A188,'RACI Deliverables'!$C$7:$K$86,4,FALSE))</f>
        <v>A</v>
      </c>
      <c r="G188" s="10" t="str">
        <f>IF(VLOOKUP(A188,'RACI Deliverables'!$C$7:$K$86,5,FALSE)="","",VLOOKUP(A188,'RACI Deliverables'!$C$7:$K$86,5,FALSE))</f>
        <v/>
      </c>
      <c r="H188" s="10" t="str">
        <f>IF(VLOOKUP(A188,'RACI Deliverables'!$C$7:$K$86,6,FALSE)="","",VLOOKUP(A188,'RACI Deliverables'!$C$7:$K$86,6,FALSE))</f>
        <v/>
      </c>
      <c r="I188" s="10" t="str">
        <f>IF(VLOOKUP(A188,'RACI Deliverables'!$C$7:$K$86,7,FALSE)="","",VLOOKUP(A188,'RACI Deliverables'!$C$7:$K$86,7,FALSE))</f>
        <v>R</v>
      </c>
      <c r="J188" s="10" t="str">
        <f>IF(VLOOKUP(A188,'RACI Deliverables'!$C$7:$K$86,8,FALSE)="","",VLOOKUP(A188,'RACI Deliverables'!$C$7:$K$86,8,FALSE))</f>
        <v/>
      </c>
      <c r="K188" s="10" t="str">
        <f>IF(VLOOKUP(A188,'RACI Deliverables'!$C$7:$K$86,9,FALSE)="","",VLOOKUP(A188,'RACI Deliverables'!$C$7:$K$86,9,FALSE))</f>
        <v/>
      </c>
      <c r="L188" s="25">
        <f>VLOOKUP(A188,'RACI Deliverables'!$C$7:$O$86,11,FALSE)</f>
        <v>44598</v>
      </c>
      <c r="M188" s="25">
        <f>VLOOKUP(A188,'RACI Deliverables'!$C$7:$O$86,12,FALSE)</f>
        <v>44602</v>
      </c>
      <c r="N188">
        <f t="shared" si="1"/>
        <v>4</v>
      </c>
      <c r="O188" s="46">
        <f>SUMIF('Total Efforts'!$D$5:$D$353,'RACI Tasks'!B188,'Total Efforts'!$I$5:$I$353)</f>
        <v>0.41666666666666785</v>
      </c>
      <c r="R188" s="21">
        <v>44600</v>
      </c>
      <c r="S188" s="21">
        <v>44601</v>
      </c>
    </row>
    <row r="189" spans="1:19" ht="45">
      <c r="A189" t="s">
        <v>232</v>
      </c>
      <c r="B189">
        <v>67.3</v>
      </c>
      <c r="C189" s="2" t="str">
        <f>VLOOKUP(A189,'RACI Deliverables'!$C$7:$D$86,2,FALSE)</f>
        <v>suggested plan resources to implement an Executive Dashboard with 5, at minimum, metrics</v>
      </c>
      <c r="D189" t="s">
        <v>384</v>
      </c>
      <c r="E189" t="s">
        <v>388</v>
      </c>
      <c r="F189" s="10" t="str">
        <f>IF(VLOOKUP(A189,'RACI Deliverables'!$C$7:$K$86,4,FALSE)="","",VLOOKUP(A189,'RACI Deliverables'!$C$7:$K$86,4,FALSE))</f>
        <v>A</v>
      </c>
      <c r="G189" s="10" t="str">
        <f>IF(VLOOKUP(A189,'RACI Deliverables'!$C$7:$K$86,5,FALSE)="","",VLOOKUP(A189,'RACI Deliverables'!$C$7:$K$86,5,FALSE))</f>
        <v/>
      </c>
      <c r="H189" s="10" t="str">
        <f>IF(VLOOKUP(A189,'RACI Deliverables'!$C$7:$K$86,6,FALSE)="","",VLOOKUP(A189,'RACI Deliverables'!$C$7:$K$86,6,FALSE))</f>
        <v/>
      </c>
      <c r="I189" s="10" t="str">
        <f>IF(VLOOKUP(A189,'RACI Deliverables'!$C$7:$K$86,7,FALSE)="","",VLOOKUP(A189,'RACI Deliverables'!$C$7:$K$86,7,FALSE))</f>
        <v>R</v>
      </c>
      <c r="J189" s="10" t="str">
        <f>IF(VLOOKUP(A189,'RACI Deliverables'!$C$7:$K$86,8,FALSE)="","",VLOOKUP(A189,'RACI Deliverables'!$C$7:$K$86,8,FALSE))</f>
        <v/>
      </c>
      <c r="K189" s="10" t="str">
        <f>IF(VLOOKUP(A189,'RACI Deliverables'!$C$7:$K$86,9,FALSE)="","",VLOOKUP(A189,'RACI Deliverables'!$C$7:$K$86,9,FALSE))</f>
        <v/>
      </c>
      <c r="L189" s="25">
        <f>VLOOKUP(A189,'RACI Deliverables'!$C$7:$O$86,11,FALSE)</f>
        <v>44598</v>
      </c>
      <c r="M189" s="25">
        <f>VLOOKUP(A189,'RACI Deliverables'!$C$7:$O$86,12,FALSE)</f>
        <v>44602</v>
      </c>
      <c r="N189">
        <f t="shared" si="1"/>
        <v>4</v>
      </c>
      <c r="O189" s="46">
        <f>SUMIF('Total Efforts'!$D$5:$D$353,'RACI Tasks'!B189,'Total Efforts'!$I$5:$I$353)</f>
        <v>0.43333333333333446</v>
      </c>
      <c r="R189" s="21">
        <v>44601</v>
      </c>
      <c r="S189" s="21">
        <v>44601</v>
      </c>
    </row>
    <row r="190" spans="1:19" ht="30.75">
      <c r="A190" t="s">
        <v>234</v>
      </c>
      <c r="B190">
        <v>68.099999999999994</v>
      </c>
      <c r="C190" s="2" t="str">
        <f>VLOOKUP(A190,'RACI Deliverables'!$C$7:$D$86,2,FALSE)</f>
        <v>General configuration of Executive Dashboard using PowerBI</v>
      </c>
      <c r="D190" t="s">
        <v>389</v>
      </c>
      <c r="E190" t="s">
        <v>285</v>
      </c>
      <c r="F190" s="10" t="str">
        <f>IF(VLOOKUP(A190,'RACI Deliverables'!$C$7:$K$86,4,FALSE)="","",VLOOKUP(A190,'RACI Deliverables'!$C$7:$K$86,4,FALSE))</f>
        <v/>
      </c>
      <c r="G190" s="10" t="str">
        <f>IF(VLOOKUP(A190,'RACI Deliverables'!$C$7:$K$86,5,FALSE)="","",VLOOKUP(A190,'RACI Deliverables'!$C$7:$K$86,5,FALSE))</f>
        <v>R</v>
      </c>
      <c r="H190" s="10" t="str">
        <f>IF(VLOOKUP(A190,'RACI Deliverables'!$C$7:$K$86,6,FALSE)="","",VLOOKUP(A190,'RACI Deliverables'!$C$7:$K$86,6,FALSE))</f>
        <v>A</v>
      </c>
      <c r="I190" s="10" t="str">
        <f>IF(VLOOKUP(A190,'RACI Deliverables'!$C$7:$K$86,7,FALSE)="","",VLOOKUP(A190,'RACI Deliverables'!$C$7:$K$86,7,FALSE))</f>
        <v/>
      </c>
      <c r="J190" s="10" t="str">
        <f>IF(VLOOKUP(A190,'RACI Deliverables'!$C$7:$K$86,8,FALSE)="","",VLOOKUP(A190,'RACI Deliverables'!$C$7:$K$86,8,FALSE))</f>
        <v/>
      </c>
      <c r="K190" s="10" t="str">
        <f>IF(VLOOKUP(A190,'RACI Deliverables'!$C$7:$K$86,9,FALSE)="","",VLOOKUP(A190,'RACI Deliverables'!$C$7:$K$86,9,FALSE))</f>
        <v/>
      </c>
      <c r="L190" s="25">
        <f>VLOOKUP(A190,'RACI Deliverables'!$C$7:$O$86,11,FALSE)</f>
        <v>44597</v>
      </c>
      <c r="M190" s="25">
        <f>VLOOKUP(A190,'RACI Deliverables'!$C$7:$O$86,12,FALSE)</f>
        <v>44602</v>
      </c>
      <c r="N190">
        <f t="shared" si="1"/>
        <v>5</v>
      </c>
      <c r="O190" s="46">
        <f>SUMIF('Total Efforts'!$D$5:$D$353,'RACI Tasks'!B190,'Total Efforts'!$I$5:$I$353)</f>
        <v>1.1666666666666679</v>
      </c>
      <c r="R190" s="21">
        <v>44609</v>
      </c>
      <c r="S190" s="21">
        <v>44609</v>
      </c>
    </row>
    <row r="191" spans="1:19" ht="30.75">
      <c r="A191" t="s">
        <v>234</v>
      </c>
      <c r="B191">
        <v>68.2</v>
      </c>
      <c r="C191" s="2" t="str">
        <f>VLOOKUP(A191,'RACI Deliverables'!$C$7:$D$86,2,FALSE)</f>
        <v>General configuration of Executive Dashboard using PowerBI</v>
      </c>
      <c r="D191" t="s">
        <v>390</v>
      </c>
      <c r="E191" t="s">
        <v>277</v>
      </c>
      <c r="F191" s="10" t="str">
        <f>IF(VLOOKUP(A191,'RACI Deliverables'!$C$7:$K$86,4,FALSE)="","",VLOOKUP(A191,'RACI Deliverables'!$C$7:$K$86,4,FALSE))</f>
        <v/>
      </c>
      <c r="G191" s="10" t="str">
        <f>IF(VLOOKUP(A191,'RACI Deliverables'!$C$7:$K$86,5,FALSE)="","",VLOOKUP(A191,'RACI Deliverables'!$C$7:$K$86,5,FALSE))</f>
        <v>R</v>
      </c>
      <c r="H191" s="10" t="str">
        <f>IF(VLOOKUP(A191,'RACI Deliverables'!$C$7:$K$86,6,FALSE)="","",VLOOKUP(A191,'RACI Deliverables'!$C$7:$K$86,6,FALSE))</f>
        <v>A</v>
      </c>
      <c r="I191" s="10" t="str">
        <f>IF(VLOOKUP(A191,'RACI Deliverables'!$C$7:$K$86,7,FALSE)="","",VLOOKUP(A191,'RACI Deliverables'!$C$7:$K$86,7,FALSE))</f>
        <v/>
      </c>
      <c r="J191" s="10" t="str">
        <f>IF(VLOOKUP(A191,'RACI Deliverables'!$C$7:$K$86,8,FALSE)="","",VLOOKUP(A191,'RACI Deliverables'!$C$7:$K$86,8,FALSE))</f>
        <v/>
      </c>
      <c r="K191" s="10" t="str">
        <f>IF(VLOOKUP(A191,'RACI Deliverables'!$C$7:$K$86,9,FALSE)="","",VLOOKUP(A191,'RACI Deliverables'!$C$7:$K$86,9,FALSE))</f>
        <v/>
      </c>
      <c r="L191" s="25">
        <f>VLOOKUP(A191,'RACI Deliverables'!$C$7:$O$86,11,FALSE)</f>
        <v>44597</v>
      </c>
      <c r="M191" s="25">
        <f>VLOOKUP(A191,'RACI Deliverables'!$C$7:$O$86,12,FALSE)</f>
        <v>44602</v>
      </c>
      <c r="N191">
        <f t="shared" si="1"/>
        <v>5</v>
      </c>
      <c r="O191" s="46">
        <f>SUMIF('Total Efforts'!$D$5:$D$353,'RACI Tasks'!B191,'Total Efforts'!$I$5:$I$353)</f>
        <v>1.3333333333333339</v>
      </c>
      <c r="R191" s="21">
        <v>44609</v>
      </c>
      <c r="S191" s="21">
        <v>44609</v>
      </c>
    </row>
    <row r="192" spans="1:19" ht="30.75">
      <c r="A192" t="s">
        <v>234</v>
      </c>
      <c r="B192">
        <v>68.3</v>
      </c>
      <c r="C192" s="2" t="str">
        <f>VLOOKUP(A192,'RACI Deliverables'!$C$7:$D$86,2,FALSE)</f>
        <v>General configuration of Executive Dashboard using PowerBI</v>
      </c>
      <c r="D192" s="2" t="s">
        <v>391</v>
      </c>
      <c r="E192" t="s">
        <v>365</v>
      </c>
      <c r="F192" s="10" t="str">
        <f>IF(VLOOKUP(A192,'RACI Deliverables'!$C$7:$K$86,4,FALSE)="","",VLOOKUP(A192,'RACI Deliverables'!$C$7:$K$86,4,FALSE))</f>
        <v/>
      </c>
      <c r="G192" s="10" t="str">
        <f>IF(VLOOKUP(A192,'RACI Deliverables'!$C$7:$K$86,5,FALSE)="","",VLOOKUP(A192,'RACI Deliverables'!$C$7:$K$86,5,FALSE))</f>
        <v>R</v>
      </c>
      <c r="H192" s="10" t="str">
        <f>IF(VLOOKUP(A192,'RACI Deliverables'!$C$7:$K$86,6,FALSE)="","",VLOOKUP(A192,'RACI Deliverables'!$C$7:$K$86,6,FALSE))</f>
        <v>A</v>
      </c>
      <c r="I192" s="10" t="str">
        <f>IF(VLOOKUP(A192,'RACI Deliverables'!$C$7:$K$86,7,FALSE)="","",VLOOKUP(A192,'RACI Deliverables'!$C$7:$K$86,7,FALSE))</f>
        <v/>
      </c>
      <c r="J192" s="10" t="str">
        <f>IF(VLOOKUP(A192,'RACI Deliverables'!$C$7:$K$86,8,FALSE)="","",VLOOKUP(A192,'RACI Deliverables'!$C$7:$K$86,8,FALSE))</f>
        <v/>
      </c>
      <c r="K192" s="10" t="str">
        <f>IF(VLOOKUP(A192,'RACI Deliverables'!$C$7:$K$86,9,FALSE)="","",VLOOKUP(A192,'RACI Deliverables'!$C$7:$K$86,9,FALSE))</f>
        <v/>
      </c>
      <c r="L192" s="25">
        <f>VLOOKUP(A192,'RACI Deliverables'!$C$7:$O$86,11,FALSE)</f>
        <v>44597</v>
      </c>
      <c r="M192" s="25">
        <f>VLOOKUP(A192,'RACI Deliverables'!$C$7:$O$86,12,FALSE)</f>
        <v>44602</v>
      </c>
      <c r="N192">
        <f t="shared" si="1"/>
        <v>5</v>
      </c>
      <c r="O192" s="46">
        <f>SUMIF('Total Efforts'!$D$5:$D$353,'RACI Tasks'!B192,'Total Efforts'!$I$5:$I$353)</f>
        <v>0.91666666666666607</v>
      </c>
      <c r="R192" s="21">
        <v>44609</v>
      </c>
      <c r="S192" s="21">
        <v>44609</v>
      </c>
    </row>
    <row r="193" spans="1:19" ht="30.75">
      <c r="A193" t="s">
        <v>237</v>
      </c>
      <c r="B193">
        <v>69.099999999999994</v>
      </c>
      <c r="C193" s="2" t="str">
        <f>VLOOKUP(A193,'RACI Deliverables'!$C$7:$D$86,2,FALSE)</f>
        <v>Executive Dashboard Metric 1 using TrackR Data Generator Data</v>
      </c>
      <c r="D193" t="s">
        <v>392</v>
      </c>
      <c r="E193" t="s">
        <v>285</v>
      </c>
      <c r="F193" s="10" t="str">
        <f>IF(VLOOKUP(A193,'RACI Deliverables'!$C$7:$K$86,4,FALSE)="","",VLOOKUP(A193,'RACI Deliverables'!$C$7:$K$86,4,FALSE))</f>
        <v>R</v>
      </c>
      <c r="G193" s="10" t="str">
        <f>IF(VLOOKUP(A193,'RACI Deliverables'!$C$7:$K$86,5,FALSE)="","",VLOOKUP(A193,'RACI Deliverables'!$C$7:$K$86,5,FALSE))</f>
        <v>R</v>
      </c>
      <c r="H193" s="10" t="str">
        <f>IF(VLOOKUP(A193,'RACI Deliverables'!$C$7:$K$86,6,FALSE)="","",VLOOKUP(A193,'RACI Deliverables'!$C$7:$K$86,6,FALSE))</f>
        <v>A</v>
      </c>
      <c r="I193" s="10" t="str">
        <f>IF(VLOOKUP(A193,'RACI Deliverables'!$C$7:$K$86,7,FALSE)="","",VLOOKUP(A193,'RACI Deliverables'!$C$7:$K$86,7,FALSE))</f>
        <v/>
      </c>
      <c r="J193" s="10" t="str">
        <f>IF(VLOOKUP(A193,'RACI Deliverables'!$C$7:$K$86,8,FALSE)="","",VLOOKUP(A193,'RACI Deliverables'!$C$7:$K$86,8,FALSE))</f>
        <v/>
      </c>
      <c r="K193" s="10" t="str">
        <f>IF(VLOOKUP(A193,'RACI Deliverables'!$C$7:$K$86,9,FALSE)="","",VLOOKUP(A193,'RACI Deliverables'!$C$7:$K$86,9,FALSE))</f>
        <v/>
      </c>
      <c r="L193" s="25">
        <f>VLOOKUP(A193,'RACI Deliverables'!$C$7:$O$86,11,FALSE)</f>
        <v>44597</v>
      </c>
      <c r="M193" s="25">
        <f>VLOOKUP(A193,'RACI Deliverables'!$C$7:$O$86,12,FALSE)</f>
        <v>44602</v>
      </c>
      <c r="N193">
        <f t="shared" si="1"/>
        <v>5</v>
      </c>
      <c r="O193" s="46">
        <f>SUMIF('Total Efforts'!$D$5:$D$353,'RACI Tasks'!B193,'Total Efforts'!$I$5:$I$353)</f>
        <v>1.7500000000000018</v>
      </c>
      <c r="R193" s="21">
        <v>44606</v>
      </c>
      <c r="S193" s="21">
        <v>44606</v>
      </c>
    </row>
    <row r="194" spans="1:19" ht="30.75">
      <c r="A194" t="s">
        <v>237</v>
      </c>
      <c r="B194">
        <v>69.2</v>
      </c>
      <c r="C194" s="2" t="str">
        <f>VLOOKUP(A194,'RACI Deliverables'!$C$7:$D$86,2,FALSE)</f>
        <v>Executive Dashboard Metric 1 using TrackR Data Generator Data</v>
      </c>
      <c r="D194" t="s">
        <v>393</v>
      </c>
      <c r="E194" t="s">
        <v>277</v>
      </c>
      <c r="F194" s="10" t="str">
        <f>IF(VLOOKUP(A194,'RACI Deliverables'!$C$7:$K$86,4,FALSE)="","",VLOOKUP(A194,'RACI Deliverables'!$C$7:$K$86,4,FALSE))</f>
        <v>R</v>
      </c>
      <c r="G194" s="10" t="str">
        <f>IF(VLOOKUP(A194,'RACI Deliverables'!$C$7:$K$86,5,FALSE)="","",VLOOKUP(A194,'RACI Deliverables'!$C$7:$K$86,5,FALSE))</f>
        <v>R</v>
      </c>
      <c r="H194" s="10" t="str">
        <f>IF(VLOOKUP(A194,'RACI Deliverables'!$C$7:$K$86,6,FALSE)="","",VLOOKUP(A194,'RACI Deliverables'!$C$7:$K$86,6,FALSE))</f>
        <v>A</v>
      </c>
      <c r="I194" s="10" t="str">
        <f>IF(VLOOKUP(A194,'RACI Deliverables'!$C$7:$K$86,7,FALSE)="","",VLOOKUP(A194,'RACI Deliverables'!$C$7:$K$86,7,FALSE))</f>
        <v/>
      </c>
      <c r="J194" s="10" t="str">
        <f>IF(VLOOKUP(A194,'RACI Deliverables'!$C$7:$K$86,8,FALSE)="","",VLOOKUP(A194,'RACI Deliverables'!$C$7:$K$86,8,FALSE))</f>
        <v/>
      </c>
      <c r="K194" s="10" t="str">
        <f>IF(VLOOKUP(A194,'RACI Deliverables'!$C$7:$K$86,9,FALSE)="","",VLOOKUP(A194,'RACI Deliverables'!$C$7:$K$86,9,FALSE))</f>
        <v/>
      </c>
      <c r="L194" s="25">
        <f>VLOOKUP(A194,'RACI Deliverables'!$C$7:$O$86,11,FALSE)</f>
        <v>44597</v>
      </c>
      <c r="M194" s="25">
        <f>VLOOKUP(A194,'RACI Deliverables'!$C$7:$O$86,12,FALSE)</f>
        <v>44602</v>
      </c>
      <c r="N194">
        <f t="shared" si="1"/>
        <v>5</v>
      </c>
      <c r="O194" s="46">
        <f>SUMIF('Total Efforts'!$D$5:$D$353,'RACI Tasks'!B194,'Total Efforts'!$I$5:$I$353)</f>
        <v>1.416666666666667</v>
      </c>
      <c r="R194" s="21">
        <v>44606</v>
      </c>
      <c r="S194" s="21">
        <v>44606</v>
      </c>
    </row>
    <row r="195" spans="1:19" ht="30.75">
      <c r="A195" t="s">
        <v>237</v>
      </c>
      <c r="B195">
        <v>69.3</v>
      </c>
      <c r="C195" s="2" t="str">
        <f>VLOOKUP(A195,'RACI Deliverables'!$C$7:$D$86,2,FALSE)</f>
        <v>Executive Dashboard Metric 1 using TrackR Data Generator Data</v>
      </c>
      <c r="D195" t="s">
        <v>394</v>
      </c>
      <c r="E195" t="s">
        <v>365</v>
      </c>
      <c r="F195" s="10" t="str">
        <f>IF(VLOOKUP(A195,'RACI Deliverables'!$C$7:$K$86,4,FALSE)="","",VLOOKUP(A195,'RACI Deliverables'!$C$7:$K$86,4,FALSE))</f>
        <v>R</v>
      </c>
      <c r="G195" s="10" t="str">
        <f>IF(VLOOKUP(A195,'RACI Deliverables'!$C$7:$K$86,5,FALSE)="","",VLOOKUP(A195,'RACI Deliverables'!$C$7:$K$86,5,FALSE))</f>
        <v>R</v>
      </c>
      <c r="H195" s="10" t="str">
        <f>IF(VLOOKUP(A195,'RACI Deliverables'!$C$7:$K$86,6,FALSE)="","",VLOOKUP(A195,'RACI Deliverables'!$C$7:$K$86,6,FALSE))</f>
        <v>A</v>
      </c>
      <c r="I195" s="10" t="str">
        <f>IF(VLOOKUP(A195,'RACI Deliverables'!$C$7:$K$86,7,FALSE)="","",VLOOKUP(A195,'RACI Deliverables'!$C$7:$K$86,7,FALSE))</f>
        <v/>
      </c>
      <c r="J195" s="10" t="str">
        <f>IF(VLOOKUP(A195,'RACI Deliverables'!$C$7:$K$86,8,FALSE)="","",VLOOKUP(A195,'RACI Deliverables'!$C$7:$K$86,8,FALSE))</f>
        <v/>
      </c>
      <c r="K195" s="10" t="str">
        <f>IF(VLOOKUP(A195,'RACI Deliverables'!$C$7:$K$86,9,FALSE)="","",VLOOKUP(A195,'RACI Deliverables'!$C$7:$K$86,9,FALSE))</f>
        <v/>
      </c>
      <c r="L195" s="25">
        <f>VLOOKUP(A195,'RACI Deliverables'!$C$7:$O$86,11,FALSE)</f>
        <v>44597</v>
      </c>
      <c r="M195" s="25">
        <f>VLOOKUP(A195,'RACI Deliverables'!$C$7:$O$86,12,FALSE)</f>
        <v>44602</v>
      </c>
      <c r="N195">
        <f t="shared" si="1"/>
        <v>5</v>
      </c>
      <c r="O195" s="46">
        <f>SUMIF('Total Efforts'!$D$5:$D$353,'RACI Tasks'!B195,'Total Efforts'!$I$5:$I$353)</f>
        <v>1.2500000000000009</v>
      </c>
      <c r="R195" s="21">
        <v>44606</v>
      </c>
      <c r="S195" s="21">
        <v>44606</v>
      </c>
    </row>
    <row r="196" spans="1:19" ht="30.75">
      <c r="A196" t="s">
        <v>239</v>
      </c>
      <c r="B196">
        <v>70.099999999999994</v>
      </c>
      <c r="C196" s="2" t="str">
        <f>VLOOKUP(A196,'RACI Deliverables'!$C$7:$D$86,2,FALSE)</f>
        <v>Executive Dashboard Metric 2 using TrackR Data Generator Data</v>
      </c>
      <c r="D196" t="s">
        <v>395</v>
      </c>
      <c r="E196" t="s">
        <v>285</v>
      </c>
      <c r="F196" s="10" t="str">
        <f>IF(VLOOKUP(A196,'RACI Deliverables'!$C$7:$K$86,4,FALSE)="","",VLOOKUP(A196,'RACI Deliverables'!$C$7:$K$86,4,FALSE))</f>
        <v>A</v>
      </c>
      <c r="G196" s="10" t="str">
        <f>IF(VLOOKUP(A196,'RACI Deliverables'!$C$7:$K$86,5,FALSE)="","",VLOOKUP(A196,'RACI Deliverables'!$C$7:$K$86,5,FALSE))</f>
        <v>R</v>
      </c>
      <c r="H196" s="10" t="str">
        <f>IF(VLOOKUP(A196,'RACI Deliverables'!$C$7:$K$86,6,FALSE)="","",VLOOKUP(A196,'RACI Deliverables'!$C$7:$K$86,6,FALSE))</f>
        <v/>
      </c>
      <c r="I196" s="10" t="str">
        <f>IF(VLOOKUP(A196,'RACI Deliverables'!$C$7:$K$86,7,FALSE)="","",VLOOKUP(A196,'RACI Deliverables'!$C$7:$K$86,7,FALSE))</f>
        <v/>
      </c>
      <c r="J196" s="10" t="str">
        <f>IF(VLOOKUP(A196,'RACI Deliverables'!$C$7:$K$86,8,FALSE)="","",VLOOKUP(A196,'RACI Deliverables'!$C$7:$K$86,8,FALSE))</f>
        <v/>
      </c>
      <c r="K196" s="10" t="str">
        <f>IF(VLOOKUP(A196,'RACI Deliverables'!$C$7:$K$86,9,FALSE)="","",VLOOKUP(A196,'RACI Deliverables'!$C$7:$K$86,9,FALSE))</f>
        <v/>
      </c>
      <c r="L196" s="25">
        <f>VLOOKUP(A196,'RACI Deliverables'!$C$7:$O$86,11,FALSE)</f>
        <v>44597</v>
      </c>
      <c r="M196" s="25">
        <f>VLOOKUP(A196,'RACI Deliverables'!$C$7:$O$86,12,FALSE)</f>
        <v>44602</v>
      </c>
      <c r="N196">
        <f t="shared" si="1"/>
        <v>5</v>
      </c>
      <c r="O196" s="46">
        <f>SUMIF('Total Efforts'!$D$5:$D$353,'RACI Tasks'!B196,'Total Efforts'!$I$5:$I$353)</f>
        <v>0.25000000000000178</v>
      </c>
      <c r="R196" s="21">
        <v>44600</v>
      </c>
      <c r="S196" s="21">
        <v>44600</v>
      </c>
    </row>
    <row r="197" spans="1:19" ht="30.75">
      <c r="A197" t="s">
        <v>239</v>
      </c>
      <c r="B197">
        <v>70.2</v>
      </c>
      <c r="C197" s="2" t="str">
        <f>VLOOKUP(A197,'RACI Deliverables'!$C$7:$D$86,2,FALSE)</f>
        <v>Executive Dashboard Metric 2 using TrackR Data Generator Data</v>
      </c>
      <c r="D197" t="s">
        <v>396</v>
      </c>
      <c r="E197" t="s">
        <v>277</v>
      </c>
      <c r="F197" s="10" t="str">
        <f>IF(VLOOKUP(A197,'RACI Deliverables'!$C$7:$K$86,4,FALSE)="","",VLOOKUP(A197,'RACI Deliverables'!$C$7:$K$86,4,FALSE))</f>
        <v>A</v>
      </c>
      <c r="G197" s="10" t="str">
        <f>IF(VLOOKUP(A197,'RACI Deliverables'!$C$7:$K$86,5,FALSE)="","",VLOOKUP(A197,'RACI Deliverables'!$C$7:$K$86,5,FALSE))</f>
        <v>R</v>
      </c>
      <c r="H197" s="10" t="str">
        <f>IF(VLOOKUP(A197,'RACI Deliverables'!$C$7:$K$86,6,FALSE)="","",VLOOKUP(A197,'RACI Deliverables'!$C$7:$K$86,6,FALSE))</f>
        <v/>
      </c>
      <c r="I197" s="10" t="str">
        <f>IF(VLOOKUP(A197,'RACI Deliverables'!$C$7:$K$86,7,FALSE)="","",VLOOKUP(A197,'RACI Deliverables'!$C$7:$K$86,7,FALSE))</f>
        <v/>
      </c>
      <c r="J197" s="10" t="str">
        <f>IF(VLOOKUP(A197,'RACI Deliverables'!$C$7:$K$86,8,FALSE)="","",VLOOKUP(A197,'RACI Deliverables'!$C$7:$K$86,8,FALSE))</f>
        <v/>
      </c>
      <c r="K197" s="10" t="str">
        <f>IF(VLOOKUP(A197,'RACI Deliverables'!$C$7:$K$86,9,FALSE)="","",VLOOKUP(A197,'RACI Deliverables'!$C$7:$K$86,9,FALSE))</f>
        <v/>
      </c>
      <c r="L197" s="25">
        <f>VLOOKUP(A197,'RACI Deliverables'!$C$7:$O$86,11,FALSE)</f>
        <v>44597</v>
      </c>
      <c r="M197" s="25">
        <f>VLOOKUP(A197,'RACI Deliverables'!$C$7:$O$86,12,FALSE)</f>
        <v>44602</v>
      </c>
      <c r="N197">
        <f t="shared" si="1"/>
        <v>5</v>
      </c>
      <c r="O197" s="46">
        <f>SUMIF('Total Efforts'!$D$5:$D$353,'RACI Tasks'!B197,'Total Efforts'!$I$5:$I$353)</f>
        <v>0.41666666666666785</v>
      </c>
      <c r="R197" s="21">
        <v>44600</v>
      </c>
      <c r="S197" s="21">
        <v>44600</v>
      </c>
    </row>
    <row r="198" spans="1:19" ht="30">
      <c r="A198" t="s">
        <v>239</v>
      </c>
      <c r="B198">
        <v>70.3</v>
      </c>
      <c r="C198" s="2" t="str">
        <f>VLOOKUP(A198,'RACI Deliverables'!$C$7:$D$86,2,FALSE)</f>
        <v>Executive Dashboard Metric 2 using TrackR Data Generator Data</v>
      </c>
      <c r="D198" t="s">
        <v>397</v>
      </c>
      <c r="E198" t="s">
        <v>365</v>
      </c>
      <c r="F198" s="10" t="str">
        <f>IF(VLOOKUP(A198,'RACI Deliverables'!$C$7:$K$86,4,FALSE)="","",VLOOKUP(A198,'RACI Deliverables'!$C$7:$K$86,4,FALSE))</f>
        <v>A</v>
      </c>
      <c r="G198" s="10" t="str">
        <f>IF(VLOOKUP(A198,'RACI Deliverables'!$C$7:$K$86,5,FALSE)="","",VLOOKUP(A198,'RACI Deliverables'!$C$7:$K$86,5,FALSE))</f>
        <v>R</v>
      </c>
      <c r="H198" s="10" t="str">
        <f>IF(VLOOKUP(A198,'RACI Deliverables'!$C$7:$K$86,6,FALSE)="","",VLOOKUP(A198,'RACI Deliverables'!$C$7:$K$86,6,FALSE))</f>
        <v/>
      </c>
      <c r="I198" s="10" t="str">
        <f>IF(VLOOKUP(A198,'RACI Deliverables'!$C$7:$K$86,7,FALSE)="","",VLOOKUP(A198,'RACI Deliverables'!$C$7:$K$86,7,FALSE))</f>
        <v/>
      </c>
      <c r="J198" s="10" t="str">
        <f>IF(VLOOKUP(A198,'RACI Deliverables'!$C$7:$K$86,8,FALSE)="","",VLOOKUP(A198,'RACI Deliverables'!$C$7:$K$86,8,FALSE))</f>
        <v/>
      </c>
      <c r="K198" s="10" t="str">
        <f>IF(VLOOKUP(A198,'RACI Deliverables'!$C$7:$K$86,9,FALSE)="","",VLOOKUP(A198,'RACI Deliverables'!$C$7:$K$86,9,FALSE))</f>
        <v/>
      </c>
      <c r="L198" s="25">
        <f>VLOOKUP(A198,'RACI Deliverables'!$C$7:$O$86,11,FALSE)</f>
        <v>44597</v>
      </c>
      <c r="M198" s="25">
        <f>VLOOKUP(A198,'RACI Deliverables'!$C$7:$O$86,12,FALSE)</f>
        <v>44602</v>
      </c>
      <c r="N198">
        <f t="shared" si="1"/>
        <v>5</v>
      </c>
      <c r="O198" s="46">
        <f>SUMIF('Total Efforts'!$D$5:$D$353,'RACI Tasks'!B198,'Total Efforts'!$I$5:$I$353)</f>
        <v>0.75</v>
      </c>
      <c r="R198" s="21">
        <v>44600</v>
      </c>
      <c r="S198" s="21">
        <v>44600</v>
      </c>
    </row>
    <row r="199" spans="1:19" ht="30.75">
      <c r="A199" t="s">
        <v>241</v>
      </c>
      <c r="B199">
        <v>71.099999999999994</v>
      </c>
      <c r="C199" s="2" t="str">
        <f>VLOOKUP(A199,'RACI Deliverables'!$C$7:$D$86,2,FALSE)</f>
        <v>Executive Dashboard Metric 3 using TrackR Data Generator Data</v>
      </c>
      <c r="D199" t="s">
        <v>398</v>
      </c>
      <c r="E199" t="s">
        <v>285</v>
      </c>
      <c r="F199" s="10" t="str">
        <f>IF(VLOOKUP(A199,'RACI Deliverables'!$C$7:$K$86,4,FALSE)="","",VLOOKUP(A199,'RACI Deliverables'!$C$7:$K$86,4,FALSE))</f>
        <v/>
      </c>
      <c r="G199" s="10" t="str">
        <f>IF(VLOOKUP(A199,'RACI Deliverables'!$C$7:$K$86,5,FALSE)="","",VLOOKUP(A199,'RACI Deliverables'!$C$7:$K$86,5,FALSE))</f>
        <v>R</v>
      </c>
      <c r="H199" s="10" t="str">
        <f>IF(VLOOKUP(A199,'RACI Deliverables'!$C$7:$K$86,6,FALSE)="","",VLOOKUP(A199,'RACI Deliverables'!$C$7:$K$86,6,FALSE))</f>
        <v/>
      </c>
      <c r="I199" s="10" t="str">
        <f>IF(VLOOKUP(A199,'RACI Deliverables'!$C$7:$K$86,7,FALSE)="","",VLOOKUP(A199,'RACI Deliverables'!$C$7:$K$86,7,FALSE))</f>
        <v/>
      </c>
      <c r="J199" s="10" t="str">
        <f>IF(VLOOKUP(A199,'RACI Deliverables'!$C$7:$K$86,8,FALSE)="","",VLOOKUP(A199,'RACI Deliverables'!$C$7:$K$86,8,FALSE))</f>
        <v>A</v>
      </c>
      <c r="K199" s="10" t="str">
        <f>IF(VLOOKUP(A199,'RACI Deliverables'!$C$7:$K$86,9,FALSE)="","",VLOOKUP(A199,'RACI Deliverables'!$C$7:$K$86,9,FALSE))</f>
        <v/>
      </c>
      <c r="L199" s="25">
        <f>VLOOKUP(A199,'RACI Deliverables'!$C$7:$O$86,11,FALSE)</f>
        <v>44597</v>
      </c>
      <c r="M199" s="25">
        <f>VLOOKUP(A199,'RACI Deliverables'!$C$7:$O$86,12,FALSE)</f>
        <v>44602</v>
      </c>
      <c r="N199">
        <f t="shared" si="1"/>
        <v>5</v>
      </c>
      <c r="O199" s="46">
        <f>SUMIF('Total Efforts'!$D$5:$D$353,'RACI Tasks'!B199,'Total Efforts'!$I$5:$I$353)</f>
        <v>2.333333333333333</v>
      </c>
      <c r="R199" s="21">
        <v>44600</v>
      </c>
      <c r="S199" s="21">
        <v>44600</v>
      </c>
    </row>
    <row r="200" spans="1:19" ht="30.75">
      <c r="A200" t="s">
        <v>241</v>
      </c>
      <c r="B200">
        <v>71.2</v>
      </c>
      <c r="C200" s="2" t="str">
        <f>VLOOKUP(A200,'RACI Deliverables'!$C$7:$D$86,2,FALSE)</f>
        <v>Executive Dashboard Metric 3 using TrackR Data Generator Data</v>
      </c>
      <c r="D200" t="s">
        <v>399</v>
      </c>
      <c r="E200" t="s">
        <v>277</v>
      </c>
      <c r="F200" s="10" t="str">
        <f>IF(VLOOKUP(A200,'RACI Deliverables'!$C$7:$K$86,4,FALSE)="","",VLOOKUP(A200,'RACI Deliverables'!$C$7:$K$86,4,FALSE))</f>
        <v/>
      </c>
      <c r="G200" s="10" t="str">
        <f>IF(VLOOKUP(A200,'RACI Deliverables'!$C$7:$K$86,5,FALSE)="","",VLOOKUP(A200,'RACI Deliverables'!$C$7:$K$86,5,FALSE))</f>
        <v>R</v>
      </c>
      <c r="H200" s="10" t="str">
        <f>IF(VLOOKUP(A200,'RACI Deliverables'!$C$7:$K$86,6,FALSE)="","",VLOOKUP(A200,'RACI Deliverables'!$C$7:$K$86,6,FALSE))</f>
        <v/>
      </c>
      <c r="I200" s="10" t="str">
        <f>IF(VLOOKUP(A200,'RACI Deliverables'!$C$7:$K$86,7,FALSE)="","",VLOOKUP(A200,'RACI Deliverables'!$C$7:$K$86,7,FALSE))</f>
        <v/>
      </c>
      <c r="J200" s="10" t="str">
        <f>IF(VLOOKUP(A200,'RACI Deliverables'!$C$7:$K$86,8,FALSE)="","",VLOOKUP(A200,'RACI Deliverables'!$C$7:$K$86,8,FALSE))</f>
        <v>A</v>
      </c>
      <c r="K200" s="10" t="str">
        <f>IF(VLOOKUP(A200,'RACI Deliverables'!$C$7:$K$86,9,FALSE)="","",VLOOKUP(A200,'RACI Deliverables'!$C$7:$K$86,9,FALSE))</f>
        <v/>
      </c>
      <c r="L200" s="25">
        <f>VLOOKUP(A200,'RACI Deliverables'!$C$7:$O$86,11,FALSE)</f>
        <v>44597</v>
      </c>
      <c r="M200" s="25">
        <f>VLOOKUP(A200,'RACI Deliverables'!$C$7:$O$86,12,FALSE)</f>
        <v>44602</v>
      </c>
      <c r="N200">
        <f t="shared" si="1"/>
        <v>5</v>
      </c>
      <c r="O200" s="46">
        <f>SUMIF('Total Efforts'!$D$5:$D$353,'RACI Tasks'!B200,'Total Efforts'!$I$5:$I$353)</f>
        <v>5.4166666666666714</v>
      </c>
      <c r="R200" s="21">
        <v>44600</v>
      </c>
      <c r="S200" s="21">
        <v>44600</v>
      </c>
    </row>
    <row r="201" spans="1:19" ht="30.75">
      <c r="A201" t="s">
        <v>241</v>
      </c>
      <c r="B201">
        <v>71.3</v>
      </c>
      <c r="C201" s="2" t="str">
        <f>VLOOKUP(A201,'RACI Deliverables'!$C$7:$D$86,2,FALSE)</f>
        <v>Executive Dashboard Metric 3 using TrackR Data Generator Data</v>
      </c>
      <c r="D201" t="s">
        <v>400</v>
      </c>
      <c r="E201" t="s">
        <v>365</v>
      </c>
      <c r="F201" s="10" t="str">
        <f>IF(VLOOKUP(A201,'RACI Deliverables'!$C$7:$K$86,4,FALSE)="","",VLOOKUP(A201,'RACI Deliverables'!$C$7:$K$86,4,FALSE))</f>
        <v/>
      </c>
      <c r="G201" s="10" t="str">
        <f>IF(VLOOKUP(A201,'RACI Deliverables'!$C$7:$K$86,5,FALSE)="","",VLOOKUP(A201,'RACI Deliverables'!$C$7:$K$86,5,FALSE))</f>
        <v>R</v>
      </c>
      <c r="H201" s="10" t="str">
        <f>IF(VLOOKUP(A201,'RACI Deliverables'!$C$7:$K$86,6,FALSE)="","",VLOOKUP(A201,'RACI Deliverables'!$C$7:$K$86,6,FALSE))</f>
        <v/>
      </c>
      <c r="I201" s="10" t="str">
        <f>IF(VLOOKUP(A201,'RACI Deliverables'!$C$7:$K$86,7,FALSE)="","",VLOOKUP(A201,'RACI Deliverables'!$C$7:$K$86,7,FALSE))</f>
        <v/>
      </c>
      <c r="J201" s="10" t="str">
        <f>IF(VLOOKUP(A201,'RACI Deliverables'!$C$7:$K$86,8,FALSE)="","",VLOOKUP(A201,'RACI Deliverables'!$C$7:$K$86,8,FALSE))</f>
        <v>A</v>
      </c>
      <c r="K201" s="10" t="str">
        <f>IF(VLOOKUP(A201,'RACI Deliverables'!$C$7:$K$86,9,FALSE)="","",VLOOKUP(A201,'RACI Deliverables'!$C$7:$K$86,9,FALSE))</f>
        <v/>
      </c>
      <c r="L201" s="25">
        <f>VLOOKUP(A201,'RACI Deliverables'!$C$7:$O$86,11,FALSE)</f>
        <v>44597</v>
      </c>
      <c r="M201" s="25">
        <f>VLOOKUP(A201,'RACI Deliverables'!$C$7:$O$86,12,FALSE)</f>
        <v>44602</v>
      </c>
      <c r="N201">
        <f t="shared" si="1"/>
        <v>5</v>
      </c>
      <c r="O201" s="46">
        <f>SUMIF('Total Efforts'!$D$5:$D$353,'RACI Tasks'!B201,'Total Efforts'!$I$5:$I$353)</f>
        <v>6.5833333333333339</v>
      </c>
      <c r="R201" s="21">
        <v>44600</v>
      </c>
      <c r="S201" s="21">
        <v>44600</v>
      </c>
    </row>
    <row r="202" spans="1:19" ht="30.75">
      <c r="A202" t="s">
        <v>243</v>
      </c>
      <c r="B202">
        <v>72.099999999999994</v>
      </c>
      <c r="C202" s="2" t="str">
        <f>VLOOKUP(A202,'RACI Deliverables'!$C$7:$D$86,2,FALSE)</f>
        <v>Executive Dashboard Metric 4</v>
      </c>
      <c r="D202" t="s">
        <v>401</v>
      </c>
      <c r="E202" t="s">
        <v>285</v>
      </c>
      <c r="F202" s="10" t="str">
        <f>IF(VLOOKUP(A202,'RACI Deliverables'!$C$7:$K$86,4,FALSE)="","",VLOOKUP(A202,'RACI Deliverables'!$C$7:$K$86,4,FALSE))</f>
        <v>A</v>
      </c>
      <c r="G202" s="10" t="str">
        <f>IF(VLOOKUP(A202,'RACI Deliverables'!$C$7:$K$86,5,FALSE)="","",VLOOKUP(A202,'RACI Deliverables'!$C$7:$K$86,5,FALSE))</f>
        <v>R</v>
      </c>
      <c r="H202" s="10" t="str">
        <f>IF(VLOOKUP(A202,'RACI Deliverables'!$C$7:$K$86,6,FALSE)="","",VLOOKUP(A202,'RACI Deliverables'!$C$7:$K$86,6,FALSE))</f>
        <v/>
      </c>
      <c r="I202" s="10" t="str">
        <f>IF(VLOOKUP(A202,'RACI Deliverables'!$C$7:$K$86,7,FALSE)="","",VLOOKUP(A202,'RACI Deliverables'!$C$7:$K$86,7,FALSE))</f>
        <v/>
      </c>
      <c r="J202" s="10" t="str">
        <f>IF(VLOOKUP(A202,'RACI Deliverables'!$C$7:$K$86,8,FALSE)="","",VLOOKUP(A202,'RACI Deliverables'!$C$7:$K$86,8,FALSE))</f>
        <v/>
      </c>
      <c r="K202" s="10" t="str">
        <f>IF(VLOOKUP(A202,'RACI Deliverables'!$C$7:$K$86,9,FALSE)="","",VLOOKUP(A202,'RACI Deliverables'!$C$7:$K$86,9,FALSE))</f>
        <v/>
      </c>
      <c r="L202" s="25">
        <f>VLOOKUP(A202,'RACI Deliverables'!$C$7:$O$86,11,FALSE)</f>
        <v>44597</v>
      </c>
      <c r="M202" s="25">
        <f>VLOOKUP(A202,'RACI Deliverables'!$C$7:$O$86,12,FALSE)</f>
        <v>44602</v>
      </c>
      <c r="N202">
        <f t="shared" si="1"/>
        <v>5</v>
      </c>
      <c r="O202" s="46">
        <f>SUMIF('Total Efforts'!$D$5:$D$353,'RACI Tasks'!B202,'Total Efforts'!$I$5:$I$353)</f>
        <v>0.25000000000000178</v>
      </c>
      <c r="R202" s="21">
        <v>44600</v>
      </c>
      <c r="S202" s="21">
        <v>44600</v>
      </c>
    </row>
    <row r="203" spans="1:19" ht="30.75">
      <c r="A203" t="s">
        <v>243</v>
      </c>
      <c r="B203">
        <v>72.2</v>
      </c>
      <c r="C203" s="2" t="str">
        <f>VLOOKUP(A203,'RACI Deliverables'!$C$7:$D$86,2,FALSE)</f>
        <v>Executive Dashboard Metric 4</v>
      </c>
      <c r="D203" t="s">
        <v>402</v>
      </c>
      <c r="E203" t="s">
        <v>277</v>
      </c>
      <c r="F203" s="10" t="str">
        <f>IF(VLOOKUP(A203,'RACI Deliverables'!$C$7:$K$86,4,FALSE)="","",VLOOKUP(A203,'RACI Deliverables'!$C$7:$K$86,4,FALSE))</f>
        <v>A</v>
      </c>
      <c r="G203" s="10" t="str">
        <f>IF(VLOOKUP(A203,'RACI Deliverables'!$C$7:$K$86,5,FALSE)="","",VLOOKUP(A203,'RACI Deliverables'!$C$7:$K$86,5,FALSE))</f>
        <v>R</v>
      </c>
      <c r="H203" s="10" t="str">
        <f>IF(VLOOKUP(A203,'RACI Deliverables'!$C$7:$K$86,6,FALSE)="","",VLOOKUP(A203,'RACI Deliverables'!$C$7:$K$86,6,FALSE))</f>
        <v/>
      </c>
      <c r="I203" s="10" t="str">
        <f>IF(VLOOKUP(A203,'RACI Deliverables'!$C$7:$K$86,7,FALSE)="","",VLOOKUP(A203,'RACI Deliverables'!$C$7:$K$86,7,FALSE))</f>
        <v/>
      </c>
      <c r="J203" s="10" t="str">
        <f>IF(VLOOKUP(A203,'RACI Deliverables'!$C$7:$K$86,8,FALSE)="","",VLOOKUP(A203,'RACI Deliverables'!$C$7:$K$86,8,FALSE))</f>
        <v/>
      </c>
      <c r="K203" s="10" t="str">
        <f>IF(VLOOKUP(A203,'RACI Deliverables'!$C$7:$K$86,9,FALSE)="","",VLOOKUP(A203,'RACI Deliverables'!$C$7:$K$86,9,FALSE))</f>
        <v/>
      </c>
      <c r="L203" s="25">
        <f>VLOOKUP(A203,'RACI Deliverables'!$C$7:$O$86,11,FALSE)</f>
        <v>44597</v>
      </c>
      <c r="M203" s="25">
        <f>VLOOKUP(A203,'RACI Deliverables'!$C$7:$O$86,12,FALSE)</f>
        <v>44602</v>
      </c>
      <c r="N203">
        <f t="shared" si="1"/>
        <v>5</v>
      </c>
      <c r="O203" s="46">
        <f>SUMIF('Total Efforts'!$D$5:$D$353,'RACI Tasks'!B203,'Total Efforts'!$I$5:$I$353)</f>
        <v>0.41666666666666785</v>
      </c>
      <c r="R203" s="21">
        <v>44600</v>
      </c>
      <c r="S203" s="21">
        <v>44600</v>
      </c>
    </row>
    <row r="204" spans="1:19" ht="30.75">
      <c r="A204" t="s">
        <v>243</v>
      </c>
      <c r="B204">
        <v>72.3</v>
      </c>
      <c r="C204" s="2" t="str">
        <f>VLOOKUP(A204,'RACI Deliverables'!$C$7:$D$86,2,FALSE)</f>
        <v>Executive Dashboard Metric 4</v>
      </c>
      <c r="D204" t="s">
        <v>403</v>
      </c>
      <c r="E204" t="s">
        <v>365</v>
      </c>
      <c r="F204" s="10" t="str">
        <f>IF(VLOOKUP(A204,'RACI Deliverables'!$C$7:$K$86,4,FALSE)="","",VLOOKUP(A204,'RACI Deliverables'!$C$7:$K$86,4,FALSE))</f>
        <v>A</v>
      </c>
      <c r="G204" s="10" t="str">
        <f>IF(VLOOKUP(A204,'RACI Deliverables'!$C$7:$K$86,5,FALSE)="","",VLOOKUP(A204,'RACI Deliverables'!$C$7:$K$86,5,FALSE))</f>
        <v>R</v>
      </c>
      <c r="H204" s="10" t="str">
        <f>IF(VLOOKUP(A204,'RACI Deliverables'!$C$7:$K$86,6,FALSE)="","",VLOOKUP(A204,'RACI Deliverables'!$C$7:$K$86,6,FALSE))</f>
        <v/>
      </c>
      <c r="I204" s="10" t="str">
        <f>IF(VLOOKUP(A204,'RACI Deliverables'!$C$7:$K$86,7,FALSE)="","",VLOOKUP(A204,'RACI Deliverables'!$C$7:$K$86,7,FALSE))</f>
        <v/>
      </c>
      <c r="J204" s="10" t="str">
        <f>IF(VLOOKUP(A204,'RACI Deliverables'!$C$7:$K$86,8,FALSE)="","",VLOOKUP(A204,'RACI Deliverables'!$C$7:$K$86,8,FALSE))</f>
        <v/>
      </c>
      <c r="K204" s="10" t="str">
        <f>IF(VLOOKUP(A204,'RACI Deliverables'!$C$7:$K$86,9,FALSE)="","",VLOOKUP(A204,'RACI Deliverables'!$C$7:$K$86,9,FALSE))</f>
        <v/>
      </c>
      <c r="L204" s="25">
        <f>VLOOKUP(A204,'RACI Deliverables'!$C$7:$O$86,11,FALSE)</f>
        <v>44597</v>
      </c>
      <c r="M204" s="25">
        <f>VLOOKUP(A204,'RACI Deliverables'!$C$7:$O$86,12,FALSE)</f>
        <v>44602</v>
      </c>
      <c r="N204">
        <f t="shared" si="1"/>
        <v>5</v>
      </c>
      <c r="O204" s="46">
        <f>SUMIF('Total Efforts'!$D$5:$D$353,'RACI Tasks'!B204,'Total Efforts'!$I$5:$I$353)</f>
        <v>0.75</v>
      </c>
      <c r="R204" s="21">
        <v>44600</v>
      </c>
      <c r="S204" s="21">
        <v>44600</v>
      </c>
    </row>
    <row r="205" spans="1:19" ht="30.75">
      <c r="A205" t="s">
        <v>245</v>
      </c>
      <c r="B205">
        <v>73.099999999999994</v>
      </c>
      <c r="C205" s="2" t="str">
        <f>VLOOKUP(A205,'RACI Deliverables'!$C$7:$D$86,2,FALSE)</f>
        <v>Executive Dashboard Metric 5</v>
      </c>
      <c r="D205" t="s">
        <v>404</v>
      </c>
      <c r="E205" t="s">
        <v>285</v>
      </c>
      <c r="F205" s="10" t="str">
        <f>IF(VLOOKUP(A205,'RACI Deliverables'!$C$7:$K$86,4,FALSE)="","",VLOOKUP(A205,'RACI Deliverables'!$C$7:$K$86,4,FALSE))</f>
        <v/>
      </c>
      <c r="G205" s="10" t="str">
        <f>IF(VLOOKUP(A205,'RACI Deliverables'!$C$7:$K$86,5,FALSE)="","",VLOOKUP(A205,'RACI Deliverables'!$C$7:$K$86,5,FALSE))</f>
        <v>R</v>
      </c>
      <c r="H205" s="10" t="str">
        <f>IF(VLOOKUP(A205,'RACI Deliverables'!$C$7:$K$86,6,FALSE)="","",VLOOKUP(A205,'RACI Deliverables'!$C$7:$K$86,6,FALSE))</f>
        <v/>
      </c>
      <c r="I205" s="10" t="str">
        <f>IF(VLOOKUP(A205,'RACI Deliverables'!$C$7:$K$86,7,FALSE)="","",VLOOKUP(A205,'RACI Deliverables'!$C$7:$K$86,7,FALSE))</f>
        <v>A</v>
      </c>
      <c r="J205" s="10" t="str">
        <f>IF(VLOOKUP(A205,'RACI Deliverables'!$C$7:$K$86,8,FALSE)="","",VLOOKUP(A205,'RACI Deliverables'!$C$7:$K$86,8,FALSE))</f>
        <v/>
      </c>
      <c r="K205" s="10" t="str">
        <f>IF(VLOOKUP(A205,'RACI Deliverables'!$C$7:$K$86,9,FALSE)="","",VLOOKUP(A205,'RACI Deliverables'!$C$7:$K$86,9,FALSE))</f>
        <v/>
      </c>
      <c r="L205" s="25">
        <f>VLOOKUP(A205,'RACI Deliverables'!$C$7:$O$86,11,FALSE)</f>
        <v>44597</v>
      </c>
      <c r="M205" s="25">
        <f>VLOOKUP(A205,'RACI Deliverables'!$C$7:$O$86,12,FALSE)</f>
        <v>44602</v>
      </c>
      <c r="N205">
        <f t="shared" si="1"/>
        <v>5</v>
      </c>
      <c r="O205" s="46">
        <f>SUMIF('Total Efforts'!$D$5:$D$353,'RACI Tasks'!B205,'Total Efforts'!$I$5:$I$353)</f>
        <v>0.33333333333333215</v>
      </c>
      <c r="R205" s="21">
        <v>44600</v>
      </c>
      <c r="S205" s="21">
        <v>44600</v>
      </c>
    </row>
    <row r="206" spans="1:19" ht="30.75">
      <c r="A206" t="s">
        <v>245</v>
      </c>
      <c r="B206">
        <v>73.2</v>
      </c>
      <c r="C206" s="2" t="str">
        <f>VLOOKUP(A206,'RACI Deliverables'!$C$7:$D$86,2,FALSE)</f>
        <v>Executive Dashboard Metric 5</v>
      </c>
      <c r="D206" t="s">
        <v>405</v>
      </c>
      <c r="E206" t="s">
        <v>277</v>
      </c>
      <c r="F206" s="10" t="str">
        <f>IF(VLOOKUP(A206,'RACI Deliverables'!$C$7:$K$86,4,FALSE)="","",VLOOKUP(A206,'RACI Deliverables'!$C$7:$K$86,4,FALSE))</f>
        <v/>
      </c>
      <c r="G206" s="10" t="str">
        <f>IF(VLOOKUP(A206,'RACI Deliverables'!$C$7:$K$86,5,FALSE)="","",VLOOKUP(A206,'RACI Deliverables'!$C$7:$K$86,5,FALSE))</f>
        <v>R</v>
      </c>
      <c r="H206" s="10" t="str">
        <f>IF(VLOOKUP(A206,'RACI Deliverables'!$C$7:$K$86,6,FALSE)="","",VLOOKUP(A206,'RACI Deliverables'!$C$7:$K$86,6,FALSE))</f>
        <v/>
      </c>
      <c r="I206" s="10" t="str">
        <f>IF(VLOOKUP(A206,'RACI Deliverables'!$C$7:$K$86,7,FALSE)="","",VLOOKUP(A206,'RACI Deliverables'!$C$7:$K$86,7,FALSE))</f>
        <v>A</v>
      </c>
      <c r="J206" s="10" t="str">
        <f>IF(VLOOKUP(A206,'RACI Deliverables'!$C$7:$K$86,8,FALSE)="","",VLOOKUP(A206,'RACI Deliverables'!$C$7:$K$86,8,FALSE))</f>
        <v/>
      </c>
      <c r="K206" s="10" t="str">
        <f>IF(VLOOKUP(A206,'RACI Deliverables'!$C$7:$K$86,9,FALSE)="","",VLOOKUP(A206,'RACI Deliverables'!$C$7:$K$86,9,FALSE))</f>
        <v/>
      </c>
      <c r="L206" s="25">
        <f>VLOOKUP(A206,'RACI Deliverables'!$C$7:$O$86,11,FALSE)</f>
        <v>44597</v>
      </c>
      <c r="M206" s="25">
        <f>VLOOKUP(A206,'RACI Deliverables'!$C$7:$O$86,12,FALSE)</f>
        <v>44602</v>
      </c>
      <c r="N206">
        <f t="shared" si="1"/>
        <v>5</v>
      </c>
      <c r="O206" s="46">
        <f>SUMIF('Total Efforts'!$D$5:$D$353,'RACI Tasks'!B206,'Total Efforts'!$I$5:$I$353)</f>
        <v>0.41666666666666785</v>
      </c>
      <c r="R206" s="21">
        <v>44600</v>
      </c>
      <c r="S206" s="21">
        <v>44600</v>
      </c>
    </row>
    <row r="207" spans="1:19" ht="30.75">
      <c r="A207" t="s">
        <v>245</v>
      </c>
      <c r="B207">
        <v>73.3</v>
      </c>
      <c r="C207" s="2" t="str">
        <f>VLOOKUP(A207,'RACI Deliverables'!$C$7:$D$86,2,FALSE)</f>
        <v>Executive Dashboard Metric 5</v>
      </c>
      <c r="D207" t="s">
        <v>406</v>
      </c>
      <c r="E207" t="s">
        <v>365</v>
      </c>
      <c r="F207" s="10" t="str">
        <f>IF(VLOOKUP(A207,'RACI Deliverables'!$C$7:$K$86,4,FALSE)="","",VLOOKUP(A207,'RACI Deliverables'!$C$7:$K$86,4,FALSE))</f>
        <v/>
      </c>
      <c r="G207" s="10" t="str">
        <f>IF(VLOOKUP(A207,'RACI Deliverables'!$C$7:$K$86,5,FALSE)="","",VLOOKUP(A207,'RACI Deliverables'!$C$7:$K$86,5,FALSE))</f>
        <v>R</v>
      </c>
      <c r="H207" s="10" t="str">
        <f>IF(VLOOKUP(A207,'RACI Deliverables'!$C$7:$K$86,6,FALSE)="","",VLOOKUP(A207,'RACI Deliverables'!$C$7:$K$86,6,FALSE))</f>
        <v/>
      </c>
      <c r="I207" s="10" t="str">
        <f>IF(VLOOKUP(A207,'RACI Deliverables'!$C$7:$K$86,7,FALSE)="","",VLOOKUP(A207,'RACI Deliverables'!$C$7:$K$86,7,FALSE))</f>
        <v>A</v>
      </c>
      <c r="J207" s="10" t="str">
        <f>IF(VLOOKUP(A207,'RACI Deliverables'!$C$7:$K$86,8,FALSE)="","",VLOOKUP(A207,'RACI Deliverables'!$C$7:$K$86,8,FALSE))</f>
        <v/>
      </c>
      <c r="K207" s="10" t="str">
        <f>IF(VLOOKUP(A207,'RACI Deliverables'!$C$7:$K$86,9,FALSE)="","",VLOOKUP(A207,'RACI Deliverables'!$C$7:$K$86,9,FALSE))</f>
        <v/>
      </c>
      <c r="L207" s="25">
        <f>VLOOKUP(A207,'RACI Deliverables'!$C$7:$O$86,11,FALSE)</f>
        <v>44597</v>
      </c>
      <c r="M207" s="25">
        <f>VLOOKUP(A207,'RACI Deliverables'!$C$7:$O$86,12,FALSE)</f>
        <v>44602</v>
      </c>
      <c r="N207">
        <f t="shared" si="1"/>
        <v>5</v>
      </c>
      <c r="O207" s="46">
        <f>SUMIF('Total Efforts'!$D$5:$D$353,'RACI Tasks'!B207,'Total Efforts'!$I$5:$I$353)</f>
        <v>0.75</v>
      </c>
      <c r="R207" s="21">
        <v>44601</v>
      </c>
      <c r="S207" s="21">
        <v>44601</v>
      </c>
    </row>
    <row r="208" spans="1:19" ht="30.75">
      <c r="A208" t="s">
        <v>247</v>
      </c>
      <c r="B208">
        <v>74.099999999999994</v>
      </c>
      <c r="C208" s="2" t="str">
        <f>VLOOKUP(A208,'RACI Deliverables'!$C$7:$D$86,2,FALSE)</f>
        <v>Executive Dashboard Metric 6</v>
      </c>
      <c r="D208" t="s">
        <v>407</v>
      </c>
      <c r="E208" t="s">
        <v>285</v>
      </c>
      <c r="F208" s="10" t="str">
        <f>IF(VLOOKUP(A208,'RACI Deliverables'!$C$7:$K$86,4,FALSE)="","",VLOOKUP(A208,'RACI Deliverables'!$C$7:$K$86,4,FALSE))</f>
        <v/>
      </c>
      <c r="G208" s="10" t="str">
        <f>IF(VLOOKUP(A208,'RACI Deliverables'!$C$7:$K$86,5,FALSE)="","",VLOOKUP(A208,'RACI Deliverables'!$C$7:$K$86,5,FALSE))</f>
        <v>R</v>
      </c>
      <c r="H208" s="10" t="str">
        <f>IF(VLOOKUP(A208,'RACI Deliverables'!$C$7:$K$86,6,FALSE)="","",VLOOKUP(A208,'RACI Deliverables'!$C$7:$K$86,6,FALSE))</f>
        <v/>
      </c>
      <c r="I208" s="10" t="str">
        <f>IF(VLOOKUP(A208,'RACI Deliverables'!$C$7:$K$86,7,FALSE)="","",VLOOKUP(A208,'RACI Deliverables'!$C$7:$K$86,7,FALSE))</f>
        <v/>
      </c>
      <c r="J208" s="10" t="str">
        <f>IF(VLOOKUP(A208,'RACI Deliverables'!$C$7:$K$86,8,FALSE)="","",VLOOKUP(A208,'RACI Deliverables'!$C$7:$K$86,8,FALSE))</f>
        <v/>
      </c>
      <c r="K208" s="10" t="str">
        <f>IF(VLOOKUP(A208,'RACI Deliverables'!$C$7:$K$86,9,FALSE)="","",VLOOKUP(A208,'RACI Deliverables'!$C$7:$K$86,9,FALSE))</f>
        <v>A</v>
      </c>
      <c r="L208" s="25">
        <f>VLOOKUP(A208,'RACI Deliverables'!$C$7:$O$86,11,FALSE)</f>
        <v>44597</v>
      </c>
      <c r="M208" s="25">
        <f>VLOOKUP(A208,'RACI Deliverables'!$C$7:$O$86,12,FALSE)</f>
        <v>44602</v>
      </c>
      <c r="N208">
        <f t="shared" si="1"/>
        <v>5</v>
      </c>
      <c r="O208" s="46">
        <f>SUMIF('Total Efforts'!$D$5:$D$353,'RACI Tasks'!B208,'Total Efforts'!$I$5:$I$353)</f>
        <v>0.66666666666666696</v>
      </c>
      <c r="R208" s="21">
        <v>44601</v>
      </c>
      <c r="S208" s="21">
        <v>44601</v>
      </c>
    </row>
    <row r="209" spans="1:19" ht="30.75">
      <c r="A209" t="s">
        <v>247</v>
      </c>
      <c r="B209">
        <v>74.2</v>
      </c>
      <c r="C209" s="2" t="str">
        <f>VLOOKUP(A209,'RACI Deliverables'!$C$7:$D$86,2,FALSE)</f>
        <v>Executive Dashboard Metric 6</v>
      </c>
      <c r="D209" t="s">
        <v>408</v>
      </c>
      <c r="E209" t="s">
        <v>277</v>
      </c>
      <c r="F209" s="10" t="str">
        <f>IF(VLOOKUP(A209,'RACI Deliverables'!$C$7:$K$86,4,FALSE)="","",VLOOKUP(A209,'RACI Deliverables'!$C$7:$K$86,4,FALSE))</f>
        <v/>
      </c>
      <c r="G209" s="10" t="str">
        <f>IF(VLOOKUP(A209,'RACI Deliverables'!$C$7:$K$86,5,FALSE)="","",VLOOKUP(A209,'RACI Deliverables'!$C$7:$K$86,5,FALSE))</f>
        <v>R</v>
      </c>
      <c r="H209" s="10" t="str">
        <f>IF(VLOOKUP(A209,'RACI Deliverables'!$C$7:$K$86,6,FALSE)="","",VLOOKUP(A209,'RACI Deliverables'!$C$7:$K$86,6,FALSE))</f>
        <v/>
      </c>
      <c r="I209" s="10" t="str">
        <f>IF(VLOOKUP(A209,'RACI Deliverables'!$C$7:$K$86,7,FALSE)="","",VLOOKUP(A209,'RACI Deliverables'!$C$7:$K$86,7,FALSE))</f>
        <v/>
      </c>
      <c r="J209" s="10" t="str">
        <f>IF(VLOOKUP(A209,'RACI Deliverables'!$C$7:$K$86,8,FALSE)="","",VLOOKUP(A209,'RACI Deliverables'!$C$7:$K$86,8,FALSE))</f>
        <v/>
      </c>
      <c r="K209" s="10" t="str">
        <f>IF(VLOOKUP(A209,'RACI Deliverables'!$C$7:$K$86,9,FALSE)="","",VLOOKUP(A209,'RACI Deliverables'!$C$7:$K$86,9,FALSE))</f>
        <v>A</v>
      </c>
      <c r="L209" s="25">
        <f>VLOOKUP(A209,'RACI Deliverables'!$C$7:$O$86,11,FALSE)</f>
        <v>44597</v>
      </c>
      <c r="M209" s="25">
        <f>VLOOKUP(A209,'RACI Deliverables'!$C$7:$O$86,12,FALSE)</f>
        <v>44602</v>
      </c>
      <c r="N209">
        <f t="shared" si="1"/>
        <v>5</v>
      </c>
      <c r="O209" s="46">
        <f>SUMIF('Total Efforts'!$D$5:$D$353,'RACI Tasks'!B209,'Total Efforts'!$I$5:$I$353)</f>
        <v>0.66666666666666963</v>
      </c>
      <c r="R209" s="21">
        <v>44601</v>
      </c>
      <c r="S209" s="21">
        <v>44601</v>
      </c>
    </row>
    <row r="210" spans="1:19" ht="30.75">
      <c r="A210" t="s">
        <v>247</v>
      </c>
      <c r="B210">
        <v>74.3</v>
      </c>
      <c r="C210" s="2" t="str">
        <f>VLOOKUP(A210,'RACI Deliverables'!$C$7:$D$86,2,FALSE)</f>
        <v>Executive Dashboard Metric 6</v>
      </c>
      <c r="D210" t="s">
        <v>407</v>
      </c>
      <c r="E210" t="s">
        <v>365</v>
      </c>
      <c r="F210" s="10" t="str">
        <f>IF(VLOOKUP(A210,'RACI Deliverables'!$C$7:$K$86,4,FALSE)="","",VLOOKUP(A210,'RACI Deliverables'!$C$7:$K$86,4,FALSE))</f>
        <v/>
      </c>
      <c r="G210" s="10" t="str">
        <f>IF(VLOOKUP(A210,'RACI Deliverables'!$C$7:$K$86,5,FALSE)="","",VLOOKUP(A210,'RACI Deliverables'!$C$7:$K$86,5,FALSE))</f>
        <v>R</v>
      </c>
      <c r="H210" s="10" t="str">
        <f>IF(VLOOKUP(A210,'RACI Deliverables'!$C$7:$K$86,6,FALSE)="","",VLOOKUP(A210,'RACI Deliverables'!$C$7:$K$86,6,FALSE))</f>
        <v/>
      </c>
      <c r="I210" s="10" t="str">
        <f>IF(VLOOKUP(A210,'RACI Deliverables'!$C$7:$K$86,7,FALSE)="","",VLOOKUP(A210,'RACI Deliverables'!$C$7:$K$86,7,FALSE))</f>
        <v/>
      </c>
      <c r="J210" s="10" t="str">
        <f>IF(VLOOKUP(A210,'RACI Deliverables'!$C$7:$K$86,8,FALSE)="","",VLOOKUP(A210,'RACI Deliverables'!$C$7:$K$86,8,FALSE))</f>
        <v/>
      </c>
      <c r="K210" s="10" t="str">
        <f>IF(VLOOKUP(A210,'RACI Deliverables'!$C$7:$K$86,9,FALSE)="","",VLOOKUP(A210,'RACI Deliverables'!$C$7:$K$86,9,FALSE))</f>
        <v>A</v>
      </c>
      <c r="L210" s="25">
        <f>VLOOKUP(A210,'RACI Deliverables'!$C$7:$O$86,11,FALSE)</f>
        <v>44597</v>
      </c>
      <c r="M210" s="25">
        <f>VLOOKUP(A210,'RACI Deliverables'!$C$7:$O$86,12,FALSE)</f>
        <v>44602</v>
      </c>
      <c r="N210">
        <f t="shared" si="1"/>
        <v>5</v>
      </c>
      <c r="O210" s="46">
        <f>SUMIF('Total Efforts'!$D$5:$D$353,'RACI Tasks'!B210,'Total Efforts'!$I$5:$I$353)</f>
        <v>1.0000000000000018</v>
      </c>
      <c r="R210" s="21">
        <v>44602</v>
      </c>
      <c r="S210" s="21">
        <v>44602</v>
      </c>
    </row>
    <row r="211" spans="1:19" ht="30.75">
      <c r="A211" t="s">
        <v>253</v>
      </c>
      <c r="B211">
        <v>75.099999999999994</v>
      </c>
      <c r="C211" s="2" t="str">
        <f>VLOOKUP(A211,'RACI Deliverables'!$C$7:$D$86,2,FALSE)</f>
        <v>Merged Final Report</v>
      </c>
      <c r="D211" t="s">
        <v>409</v>
      </c>
      <c r="E211" t="s">
        <v>277</v>
      </c>
      <c r="F211" s="10" t="str">
        <f>IF(VLOOKUP(A211,'RACI Deliverables'!$C$7:$K$86,4,FALSE)="","",VLOOKUP(A211,'RACI Deliverables'!$C$7:$K$86,4,FALSE))</f>
        <v>A</v>
      </c>
      <c r="G211" s="10" t="str">
        <f>IF(VLOOKUP(A211,'RACI Deliverables'!$C$7:$K$86,5,FALSE)="","",VLOOKUP(A211,'RACI Deliverables'!$C$7:$K$86,5,FALSE))</f>
        <v>A</v>
      </c>
      <c r="H211" s="10" t="str">
        <f>IF(VLOOKUP(A211,'RACI Deliverables'!$C$7:$K$86,6,FALSE)="","",VLOOKUP(A211,'RACI Deliverables'!$C$7:$K$86,6,FALSE))</f>
        <v>A</v>
      </c>
      <c r="I211" s="10" t="str">
        <f>IF(VLOOKUP(A211,'RACI Deliverables'!$C$7:$K$86,7,FALSE)="","",VLOOKUP(A211,'RACI Deliverables'!$C$7:$K$86,7,FALSE))</f>
        <v/>
      </c>
      <c r="J211" s="10" t="str">
        <f>IF(VLOOKUP(A211,'RACI Deliverables'!$C$7:$K$86,8,FALSE)="","",VLOOKUP(A211,'RACI Deliverables'!$C$7:$K$86,8,FALSE))</f>
        <v>R</v>
      </c>
      <c r="K211" s="10" t="str">
        <f>IF(VLOOKUP(A211,'RACI Deliverables'!$C$7:$K$86,9,FALSE)="","",VLOOKUP(A211,'RACI Deliverables'!$C$7:$K$86,9,FALSE))</f>
        <v/>
      </c>
      <c r="L211" s="25">
        <f>VLOOKUP(A211,'RACI Deliverables'!$C$7:$O$86,11,FALSE)</f>
        <v>44607</v>
      </c>
      <c r="M211" s="25">
        <f>VLOOKUP(A211,'RACI Deliverables'!$C$7:$O$86,12,FALSE)</f>
        <v>44609</v>
      </c>
      <c r="N211">
        <f t="shared" si="1"/>
        <v>2</v>
      </c>
      <c r="O211" s="46">
        <f>SUMIF('Total Efforts'!$D$5:$D$353,'RACI Tasks'!B211,'Total Efforts'!$I$5:$I$353)</f>
        <v>0</v>
      </c>
      <c r="R211" s="21">
        <v>44602</v>
      </c>
      <c r="S211" s="21">
        <v>44610</v>
      </c>
    </row>
    <row r="212" spans="1:19" ht="30.75">
      <c r="A212" t="s">
        <v>249</v>
      </c>
      <c r="B212">
        <v>75.2</v>
      </c>
      <c r="C212" s="2" t="str">
        <f>VLOOKUP(A212,'RACI Deliverables'!$C$7:$D$86,2,FALSE)</f>
        <v>Executive Dashboard menu / system map</v>
      </c>
      <c r="D212" t="s">
        <v>409</v>
      </c>
      <c r="E212" t="s">
        <v>365</v>
      </c>
      <c r="F212" s="10" t="str">
        <f>IF(VLOOKUP(A212,'RACI Deliverables'!$C$7:$K$86,4,FALSE)="","",VLOOKUP(A212,'RACI Deliverables'!$C$7:$K$86,4,FALSE))</f>
        <v/>
      </c>
      <c r="G212" s="10" t="str">
        <f>IF(VLOOKUP(A212,'RACI Deliverables'!$C$7:$K$86,5,FALSE)="","",VLOOKUP(A212,'RACI Deliverables'!$C$7:$K$86,5,FALSE))</f>
        <v/>
      </c>
      <c r="H212" s="10" t="str">
        <f>IF(VLOOKUP(A212,'RACI Deliverables'!$C$7:$K$86,6,FALSE)="","",VLOOKUP(A212,'RACI Deliverables'!$C$7:$K$86,6,FALSE))</f>
        <v/>
      </c>
      <c r="I212" s="10" t="str">
        <f>IF(VLOOKUP(A212,'RACI Deliverables'!$C$7:$K$86,7,FALSE)="","",VLOOKUP(A212,'RACI Deliverables'!$C$7:$K$86,7,FALSE))</f>
        <v>A</v>
      </c>
      <c r="J212" s="10" t="str">
        <f>IF(VLOOKUP(A212,'RACI Deliverables'!$C$7:$K$86,8,FALSE)="","",VLOOKUP(A212,'RACI Deliverables'!$C$7:$K$86,8,FALSE))</f>
        <v>R</v>
      </c>
      <c r="K212" s="10" t="str">
        <f>IF(VLOOKUP(A212,'RACI Deliverables'!$C$7:$K$86,9,FALSE)="","",VLOOKUP(A212,'RACI Deliverables'!$C$7:$K$86,9,FALSE))</f>
        <v/>
      </c>
      <c r="L212" s="25">
        <f>VLOOKUP(A212,'RACI Deliverables'!$C$7:$O$86,11,FALSE)</f>
        <v>44599</v>
      </c>
      <c r="M212" s="25">
        <f>VLOOKUP(A212,'RACI Deliverables'!$C$7:$O$86,12,FALSE)</f>
        <v>44604</v>
      </c>
      <c r="N212">
        <f t="shared" si="1"/>
        <v>5</v>
      </c>
      <c r="O212" s="46">
        <f>SUMIF('Total Efforts'!$D$5:$D$353,'RACI Tasks'!B212,'Total Efforts'!$I$5:$I$353)</f>
        <v>0</v>
      </c>
    </row>
    <row r="213" spans="1:19" ht="30.75">
      <c r="A213" t="s">
        <v>253</v>
      </c>
      <c r="B213">
        <v>76.099999999999994</v>
      </c>
      <c r="C213" s="2" t="str">
        <f>VLOOKUP(A213,'RACI Deliverables'!$C$7:$D$86,2,FALSE)</f>
        <v>Merged Final Report</v>
      </c>
      <c r="D213" t="s">
        <v>410</v>
      </c>
      <c r="E213" t="s">
        <v>285</v>
      </c>
      <c r="F213" s="10" t="str">
        <f>IF(VLOOKUP(A213,'RACI Deliverables'!$C$7:$K$86,4,FALSE)="","",VLOOKUP(A213,'RACI Deliverables'!$C$7:$K$86,4,FALSE))</f>
        <v>A</v>
      </c>
      <c r="G213" s="10" t="str">
        <f>IF(VLOOKUP(A213,'RACI Deliverables'!$C$7:$K$86,5,FALSE)="","",VLOOKUP(A213,'RACI Deliverables'!$C$7:$K$86,5,FALSE))</f>
        <v>A</v>
      </c>
      <c r="H213" s="10" t="str">
        <f>IF(VLOOKUP(A213,'RACI Deliverables'!$C$7:$K$86,6,FALSE)="","",VLOOKUP(A213,'RACI Deliverables'!$C$7:$K$86,6,FALSE))</f>
        <v>A</v>
      </c>
      <c r="I213" s="10" t="str">
        <f>IF(VLOOKUP(A213,'RACI Deliverables'!$C$7:$K$86,7,FALSE)="","",VLOOKUP(A213,'RACI Deliverables'!$C$7:$K$86,7,FALSE))</f>
        <v/>
      </c>
      <c r="J213" s="10" t="str">
        <f>IF(VLOOKUP(A213,'RACI Deliverables'!$C$7:$K$86,8,FALSE)="","",VLOOKUP(A213,'RACI Deliverables'!$C$7:$K$86,8,FALSE))</f>
        <v>R</v>
      </c>
      <c r="K213" s="10" t="str">
        <f>IF(VLOOKUP(A213,'RACI Deliverables'!$C$7:$K$86,9,FALSE)="","",VLOOKUP(A213,'RACI Deliverables'!$C$7:$K$86,9,FALSE))</f>
        <v/>
      </c>
      <c r="L213" s="25">
        <f>VLOOKUP(A213,'RACI Deliverables'!$C$7:$O$86,11,FALSE)</f>
        <v>44607</v>
      </c>
      <c r="M213" s="25">
        <f>VLOOKUP(A213,'RACI Deliverables'!$C$7:$O$86,12,FALSE)</f>
        <v>44609</v>
      </c>
      <c r="N213">
        <f t="shared" si="1"/>
        <v>2</v>
      </c>
      <c r="O213" s="46">
        <f>SUMIF('Total Efforts'!$D$5:$D$353,'RACI Tasks'!B213,'Total Efforts'!$I$5:$I$353)</f>
        <v>7.5</v>
      </c>
      <c r="R213" s="21">
        <v>44602</v>
      </c>
      <c r="S213" t="s">
        <v>411</v>
      </c>
    </row>
    <row r="214" spans="1:19" ht="30.75">
      <c r="A214" t="s">
        <v>253</v>
      </c>
      <c r="B214">
        <v>76.2</v>
      </c>
      <c r="C214" s="2" t="str">
        <f>VLOOKUP(A214,'RACI Deliverables'!$C$7:$D$86,2,FALSE)</f>
        <v>Merged Final Report</v>
      </c>
      <c r="D214" t="s">
        <v>412</v>
      </c>
      <c r="E214" t="s">
        <v>277</v>
      </c>
      <c r="F214" s="10" t="str">
        <f>IF(VLOOKUP(A214,'RACI Deliverables'!$C$7:$K$86,4,FALSE)="","",VLOOKUP(A214,'RACI Deliverables'!$C$7:$K$86,4,FALSE))</f>
        <v>A</v>
      </c>
      <c r="G214" s="10" t="str">
        <f>IF(VLOOKUP(A214,'RACI Deliverables'!$C$7:$K$86,5,FALSE)="","",VLOOKUP(A214,'RACI Deliverables'!$C$7:$K$86,5,FALSE))</f>
        <v>A</v>
      </c>
      <c r="H214" s="10" t="str">
        <f>IF(VLOOKUP(A214,'RACI Deliverables'!$C$7:$K$86,6,FALSE)="","",VLOOKUP(A214,'RACI Deliverables'!$C$7:$K$86,6,FALSE))</f>
        <v>A</v>
      </c>
      <c r="I214" s="10" t="str">
        <f>IF(VLOOKUP(A214,'RACI Deliverables'!$C$7:$K$86,7,FALSE)="","",VLOOKUP(A214,'RACI Deliverables'!$C$7:$K$86,7,FALSE))</f>
        <v/>
      </c>
      <c r="J214" s="10" t="str">
        <f>IF(VLOOKUP(A214,'RACI Deliverables'!$C$7:$K$86,8,FALSE)="","",VLOOKUP(A214,'RACI Deliverables'!$C$7:$K$86,8,FALSE))</f>
        <v>R</v>
      </c>
      <c r="K214" s="10" t="str">
        <f>IF(VLOOKUP(A214,'RACI Deliverables'!$C$7:$K$86,9,FALSE)="","",VLOOKUP(A214,'RACI Deliverables'!$C$7:$K$86,9,FALSE))</f>
        <v/>
      </c>
      <c r="L214" s="25">
        <f>VLOOKUP(A214,'RACI Deliverables'!$C$7:$O$86,11,FALSE)</f>
        <v>44607</v>
      </c>
      <c r="M214" s="25">
        <f>VLOOKUP(A214,'RACI Deliverables'!$C$7:$O$86,12,FALSE)</f>
        <v>44609</v>
      </c>
      <c r="N214">
        <f t="shared" si="1"/>
        <v>2</v>
      </c>
      <c r="O214" s="46">
        <f>SUMIF('Total Efforts'!$D$5:$D$353,'RACI Tasks'!B214,'Total Efforts'!$I$5:$I$353)</f>
        <v>5.4999999999999991</v>
      </c>
      <c r="R214" s="21">
        <v>44602</v>
      </c>
      <c r="S214" t="s">
        <v>411</v>
      </c>
    </row>
    <row r="215" spans="1:19" ht="30.75">
      <c r="A215" t="s">
        <v>253</v>
      </c>
      <c r="B215">
        <v>76.3</v>
      </c>
      <c r="C215" s="2" t="str">
        <f>VLOOKUP(A215,'RACI Deliverables'!$C$7:$D$86,2,FALSE)</f>
        <v>Merged Final Report</v>
      </c>
      <c r="D215" t="s">
        <v>413</v>
      </c>
      <c r="E215" t="s">
        <v>414</v>
      </c>
      <c r="F215" s="10" t="str">
        <f>IF(VLOOKUP(A215,'RACI Deliverables'!$C$7:$K$86,4,FALSE)="","",VLOOKUP(A215,'RACI Deliverables'!$C$7:$K$86,4,FALSE))</f>
        <v>A</v>
      </c>
      <c r="G215" s="10" t="str">
        <f>IF(VLOOKUP(A215,'RACI Deliverables'!$C$7:$K$86,5,FALSE)="","",VLOOKUP(A215,'RACI Deliverables'!$C$7:$K$86,5,FALSE))</f>
        <v>A</v>
      </c>
      <c r="H215" s="10" t="str">
        <f>IF(VLOOKUP(A215,'RACI Deliverables'!$C$7:$K$86,6,FALSE)="","",VLOOKUP(A215,'RACI Deliverables'!$C$7:$K$86,6,FALSE))</f>
        <v>A</v>
      </c>
      <c r="I215" s="10" t="str">
        <f>IF(VLOOKUP(A215,'RACI Deliverables'!$C$7:$K$86,7,FALSE)="","",VLOOKUP(A215,'RACI Deliverables'!$C$7:$K$86,7,FALSE))</f>
        <v/>
      </c>
      <c r="J215" s="10" t="str">
        <f>IF(VLOOKUP(A215,'RACI Deliverables'!$C$7:$K$86,8,FALSE)="","",VLOOKUP(A215,'RACI Deliverables'!$C$7:$K$86,8,FALSE))</f>
        <v>R</v>
      </c>
      <c r="K215" s="10" t="str">
        <f>IF(VLOOKUP(A215,'RACI Deliverables'!$C$7:$K$86,9,FALSE)="","",VLOOKUP(A215,'RACI Deliverables'!$C$7:$K$86,9,FALSE))</f>
        <v/>
      </c>
      <c r="L215" s="25">
        <f>VLOOKUP(A215,'RACI Deliverables'!$C$7:$O$86,11,FALSE)</f>
        <v>44607</v>
      </c>
      <c r="M215" s="25">
        <f>VLOOKUP(A215,'RACI Deliverables'!$C$7:$O$86,12,FALSE)</f>
        <v>44609</v>
      </c>
      <c r="N215">
        <f t="shared" si="1"/>
        <v>2</v>
      </c>
      <c r="O215" s="46">
        <f>SUMIF('Total Efforts'!$D$5:$D$353,'RACI Tasks'!B215,'Total Efforts'!$I$5:$I$353)</f>
        <v>5.4999999999999991</v>
      </c>
      <c r="R215" s="21">
        <v>44602</v>
      </c>
      <c r="S215" t="s">
        <v>411</v>
      </c>
    </row>
    <row r="216" spans="1:19">
      <c r="A216" t="s">
        <v>253</v>
      </c>
      <c r="B216">
        <v>76.400000000000006</v>
      </c>
      <c r="C216" s="2" t="str">
        <f>VLOOKUP(A216,'RACI Deliverables'!$C$7:$D$86,2,FALSE)</f>
        <v>Merged Final Report</v>
      </c>
      <c r="D216" t="s">
        <v>415</v>
      </c>
      <c r="E216" t="s">
        <v>365</v>
      </c>
      <c r="F216" s="10" t="str">
        <f>IF(VLOOKUP(A216,'RACI Deliverables'!$C$7:$K$86,4,FALSE)="","",VLOOKUP(A216,'RACI Deliverables'!$C$7:$K$86,4,FALSE))</f>
        <v>A</v>
      </c>
      <c r="G216" s="10" t="str">
        <f>IF(VLOOKUP(A216,'RACI Deliverables'!$C$7:$K$86,5,FALSE)="","",VLOOKUP(A216,'RACI Deliverables'!$C$7:$K$86,5,FALSE))</f>
        <v>A</v>
      </c>
      <c r="H216" s="10" t="str">
        <f>IF(VLOOKUP(A216,'RACI Deliverables'!$C$7:$K$86,6,FALSE)="","",VLOOKUP(A216,'RACI Deliverables'!$C$7:$K$86,6,FALSE))</f>
        <v>A</v>
      </c>
      <c r="I216" s="10" t="str">
        <f>IF(VLOOKUP(A216,'RACI Deliverables'!$C$7:$K$86,7,FALSE)="","",VLOOKUP(A216,'RACI Deliverables'!$C$7:$K$86,7,FALSE))</f>
        <v/>
      </c>
      <c r="J216" s="10" t="str">
        <f>IF(VLOOKUP(A216,'RACI Deliverables'!$C$7:$K$86,8,FALSE)="","",VLOOKUP(A216,'RACI Deliverables'!$C$7:$K$86,8,FALSE))</f>
        <v>R</v>
      </c>
      <c r="K216" s="10" t="str">
        <f>IF(VLOOKUP(A216,'RACI Deliverables'!$C$7:$K$86,9,FALSE)="","",VLOOKUP(A216,'RACI Deliverables'!$C$7:$K$86,9,FALSE))</f>
        <v/>
      </c>
      <c r="L216" s="25">
        <f>VLOOKUP(A216,'RACI Deliverables'!$C$7:$O$86,11,FALSE)</f>
        <v>44607</v>
      </c>
      <c r="M216" s="25">
        <f>VLOOKUP(A216,'RACI Deliverables'!$C$7:$O$86,12,FALSE)</f>
        <v>44609</v>
      </c>
      <c r="N216">
        <f t="shared" si="1"/>
        <v>2</v>
      </c>
      <c r="O216" s="46">
        <f>SUMIF('Total Efforts'!$D$5:$D$353,'RACI Tasks'!B216,'Total Efforts'!$I$5:$I$353)</f>
        <v>2.4999999999999991</v>
      </c>
      <c r="R216" s="21">
        <v>44602</v>
      </c>
      <c r="S216" t="s">
        <v>411</v>
      </c>
    </row>
    <row r="217" spans="1:19">
      <c r="A217" t="s">
        <v>255</v>
      </c>
      <c r="B217">
        <v>77.099999999999994</v>
      </c>
      <c r="C217" s="42" t="str">
        <f>VLOOKUP(A219,'RACI Deliverables'!$C$7:$D$86,2,FALSE)</f>
        <v>Powerpoint Presentation</v>
      </c>
      <c r="D217" t="s">
        <v>416</v>
      </c>
      <c r="E217" t="s">
        <v>285</v>
      </c>
      <c r="F217" s="10" t="str">
        <f>IF(VLOOKUP(A217,'RACI Deliverables'!$C$7:$K$86,4,FALSE)="","",VLOOKUP(A217,'RACI Deliverables'!$C$7:$K$86,4,FALSE))</f>
        <v/>
      </c>
      <c r="G217" s="10" t="str">
        <f>IF(VLOOKUP(A217,'RACI Deliverables'!$C$7:$K$86,5,FALSE)="","",VLOOKUP(A217,'RACI Deliverables'!$C$7:$K$86,5,FALSE))</f>
        <v>A</v>
      </c>
      <c r="H217" s="10" t="str">
        <f>IF(VLOOKUP(A217,'RACI Deliverables'!$C$7:$K$86,6,FALSE)="","",VLOOKUP(A217,'RACI Deliverables'!$C$7:$K$86,6,FALSE))</f>
        <v/>
      </c>
      <c r="I217" s="10" t="str">
        <f>IF(VLOOKUP(A217,'RACI Deliverables'!$C$7:$K$86,7,FALSE)="","",VLOOKUP(A217,'RACI Deliverables'!$C$7:$K$86,7,FALSE))</f>
        <v>R</v>
      </c>
      <c r="J217" s="10" t="str">
        <f>IF(VLOOKUP(A217,'RACI Deliverables'!$C$7:$K$86,8,FALSE)="","",VLOOKUP(A217,'RACI Deliverables'!$C$7:$K$86,8,FALSE))</f>
        <v/>
      </c>
      <c r="K217" s="10" t="str">
        <f>IF(VLOOKUP(A217,'RACI Deliverables'!$C$7:$K$86,9,FALSE)="","",VLOOKUP(A217,'RACI Deliverables'!$C$7:$K$86,9,FALSE))</f>
        <v/>
      </c>
      <c r="L217" s="25">
        <f>VLOOKUP(A217,'RACI Deliverables'!$C$7:$O$86,11,FALSE)</f>
        <v>44605</v>
      </c>
      <c r="M217" s="25">
        <f>VLOOKUP(A217,'RACI Deliverables'!$C$7:$O$86,12,FALSE)</f>
        <v>44609</v>
      </c>
      <c r="N217">
        <f t="shared" si="1"/>
        <v>4</v>
      </c>
      <c r="O217" s="46">
        <f>SUMIF('Total Efforts'!$D$5:$D$353,'RACI Tasks'!B217,'Total Efforts'!$I$5:$I$353)</f>
        <v>0.99999999999999911</v>
      </c>
      <c r="R217" s="21">
        <v>44605</v>
      </c>
      <c r="S217" s="21">
        <v>44605</v>
      </c>
    </row>
    <row r="218" spans="1:19">
      <c r="A218" t="s">
        <v>255</v>
      </c>
      <c r="B218">
        <v>77.2</v>
      </c>
      <c r="C218" s="42" t="str">
        <f>VLOOKUP(A219,'RACI Deliverables'!$C$7:$D$86,2,FALSE)</f>
        <v>Powerpoint Presentation</v>
      </c>
      <c r="D218" t="s">
        <v>417</v>
      </c>
      <c r="E218" t="s">
        <v>277</v>
      </c>
      <c r="F218" s="10" t="str">
        <f>IF(VLOOKUP(A218,'RACI Deliverables'!$C$7:$K$86,4,FALSE)="","",VLOOKUP(A218,'RACI Deliverables'!$C$7:$K$86,4,FALSE))</f>
        <v/>
      </c>
      <c r="G218" s="10" t="str">
        <f>IF(VLOOKUP(A218,'RACI Deliverables'!$C$7:$K$86,5,FALSE)="","",VLOOKUP(A218,'RACI Deliverables'!$C$7:$K$86,5,FALSE))</f>
        <v>A</v>
      </c>
      <c r="H218" s="10" t="str">
        <f>IF(VLOOKUP(A218,'RACI Deliverables'!$C$7:$K$86,6,FALSE)="","",VLOOKUP(A218,'RACI Deliverables'!$C$7:$K$86,6,FALSE))</f>
        <v/>
      </c>
      <c r="I218" s="10" t="str">
        <f>IF(VLOOKUP(A218,'RACI Deliverables'!$C$7:$K$86,7,FALSE)="","",VLOOKUP(A218,'RACI Deliverables'!$C$7:$K$86,7,FALSE))</f>
        <v>R</v>
      </c>
      <c r="J218" s="10" t="str">
        <f>IF(VLOOKUP(A218,'RACI Deliverables'!$C$7:$K$86,8,FALSE)="","",VLOOKUP(A218,'RACI Deliverables'!$C$7:$K$86,8,FALSE))</f>
        <v/>
      </c>
      <c r="K218" s="10" t="str">
        <f>IF(VLOOKUP(A218,'RACI Deliverables'!$C$7:$K$86,9,FALSE)="","",VLOOKUP(A218,'RACI Deliverables'!$C$7:$K$86,9,FALSE))</f>
        <v/>
      </c>
      <c r="L218" s="25">
        <f>VLOOKUP(A218,'RACI Deliverables'!$C$7:$O$86,11,FALSE)</f>
        <v>44605</v>
      </c>
      <c r="M218" s="25">
        <f>VLOOKUP(A218,'RACI Deliverables'!$C$7:$O$86,12,FALSE)</f>
        <v>44609</v>
      </c>
      <c r="N218">
        <f t="shared" si="1"/>
        <v>4</v>
      </c>
      <c r="O218" s="46">
        <f>SUMIF('Total Efforts'!$D$5:$D$353,'RACI Tasks'!B218,'Total Efforts'!$I$5:$I$353)</f>
        <v>3</v>
      </c>
      <c r="R218" s="21">
        <v>44607</v>
      </c>
      <c r="S218" s="21">
        <v>44608</v>
      </c>
    </row>
    <row r="219" spans="1:19">
      <c r="A219" t="s">
        <v>255</v>
      </c>
      <c r="B219">
        <v>77.3</v>
      </c>
      <c r="C219" s="2" t="str">
        <f>VLOOKUP(A219,'RACI Deliverables'!$C$7:$D$86,2,FALSE)</f>
        <v>Powerpoint Presentation</v>
      </c>
      <c r="D219" t="s">
        <v>418</v>
      </c>
      <c r="E219" t="s">
        <v>365</v>
      </c>
      <c r="F219" s="10" t="str">
        <f>IF(VLOOKUP(A219,'RACI Deliverables'!$C$7:$K$86,4,FALSE)="","",VLOOKUP(A219,'RACI Deliverables'!$C$7:$K$86,4,FALSE))</f>
        <v/>
      </c>
      <c r="G219" s="10" t="str">
        <f>IF(VLOOKUP(A219,'RACI Deliverables'!$C$7:$K$86,5,FALSE)="","",VLOOKUP(A219,'RACI Deliverables'!$C$7:$K$86,5,FALSE))</f>
        <v>A</v>
      </c>
      <c r="H219" s="10" t="str">
        <f>IF(VLOOKUP(A219,'RACI Deliverables'!$C$7:$K$86,6,FALSE)="","",VLOOKUP(A219,'RACI Deliverables'!$C$7:$K$86,6,FALSE))</f>
        <v/>
      </c>
      <c r="I219" s="10" t="str">
        <f>IF(VLOOKUP(A219,'RACI Deliverables'!$C$7:$K$86,7,FALSE)="","",VLOOKUP(A219,'RACI Deliverables'!$C$7:$K$86,7,FALSE))</f>
        <v>R</v>
      </c>
      <c r="J219" s="10" t="str">
        <f>IF(VLOOKUP(A219,'RACI Deliverables'!$C$7:$K$86,8,FALSE)="","",VLOOKUP(A219,'RACI Deliverables'!$C$7:$K$86,8,FALSE))</f>
        <v/>
      </c>
      <c r="K219" s="10" t="str">
        <f>IF(VLOOKUP(A219,'RACI Deliverables'!$C$7:$K$86,9,FALSE)="","",VLOOKUP(A219,'RACI Deliverables'!$C$7:$K$86,9,FALSE))</f>
        <v/>
      </c>
      <c r="L219" s="25">
        <f>VLOOKUP(A219,'RACI Deliverables'!$C$7:$O$86,11,FALSE)</f>
        <v>44605</v>
      </c>
      <c r="M219" s="25">
        <f>VLOOKUP(A219,'RACI Deliverables'!$C$7:$O$86,12,FALSE)</f>
        <v>44609</v>
      </c>
      <c r="N219">
        <f t="shared" si="1"/>
        <v>4</v>
      </c>
      <c r="O219" s="46">
        <f>SUMIF('Total Efforts'!$D$5:$D$353,'RACI Tasks'!B219,'Total Efforts'!$I$5:$I$353)</f>
        <v>2.1500000000000017</v>
      </c>
      <c r="R219" s="21">
        <v>44609</v>
      </c>
      <c r="S219" s="21">
        <v>44609</v>
      </c>
    </row>
    <row r="220" spans="1:19">
      <c r="A220" t="s">
        <v>257</v>
      </c>
      <c r="B220">
        <v>78.099999999999994</v>
      </c>
      <c r="C220" s="2" t="str">
        <f>VLOOKUP(A220,'RACI Deliverables'!$C$7:$D$86,2,FALSE)</f>
        <v>Final RFI report</v>
      </c>
      <c r="D220" t="s">
        <v>419</v>
      </c>
      <c r="E220" t="s">
        <v>285</v>
      </c>
      <c r="F220" s="10" t="str">
        <f>IF(VLOOKUP(A220,'RACI Deliverables'!$C$7:$K$86,4,FALSE)="","",VLOOKUP(A220,'RACI Deliverables'!$C$7:$K$86,4,FALSE))</f>
        <v/>
      </c>
      <c r="G220" s="10" t="str">
        <f>IF(VLOOKUP(A220,'RACI Deliverables'!$C$7:$K$86,5,FALSE)="","",VLOOKUP(A220,'RACI Deliverables'!$C$7:$K$86,5,FALSE))</f>
        <v>A</v>
      </c>
      <c r="H220" s="10" t="str">
        <f>IF(VLOOKUP(A220,'RACI Deliverables'!$C$7:$K$86,6,FALSE)="","",VLOOKUP(A220,'RACI Deliverables'!$C$7:$K$86,6,FALSE))</f>
        <v>R</v>
      </c>
      <c r="I220" s="10" t="str">
        <f>IF(VLOOKUP(A220,'RACI Deliverables'!$C$7:$K$86,7,FALSE)="","",VLOOKUP(A220,'RACI Deliverables'!$C$7:$K$86,7,FALSE))</f>
        <v/>
      </c>
      <c r="J220" s="10" t="str">
        <f>IF(VLOOKUP(A220,'RACI Deliverables'!$C$7:$K$86,8,FALSE)="","",VLOOKUP(A220,'RACI Deliverables'!$C$7:$K$86,8,FALSE))</f>
        <v>R</v>
      </c>
      <c r="K220" s="10" t="str">
        <f>IF(VLOOKUP(A220,'RACI Deliverables'!$C$7:$K$86,9,FALSE)="","",VLOOKUP(A220,'RACI Deliverables'!$C$7:$K$86,9,FALSE))</f>
        <v/>
      </c>
      <c r="L220" s="25">
        <f>VLOOKUP(A220,'RACI Deliverables'!$C$7:$O$86,11,FALSE)</f>
        <v>44589</v>
      </c>
      <c r="M220" s="25">
        <f>VLOOKUP(A220,'RACI Deliverables'!$C$7:$O$86,12,FALSE)</f>
        <v>44609</v>
      </c>
      <c r="N220">
        <f t="shared" si="1"/>
        <v>20</v>
      </c>
      <c r="O220" s="46">
        <f>SUMIF('Total Efforts'!$D$5:$D$353,'RACI Tasks'!B220,'Total Efforts'!$I$5:$I$353)</f>
        <v>0.50000000000000089</v>
      </c>
      <c r="R220" s="21">
        <v>44610</v>
      </c>
      <c r="S220" s="21">
        <v>44610</v>
      </c>
    </row>
    <row r="221" spans="1:19">
      <c r="A221" t="s">
        <v>257</v>
      </c>
      <c r="B221">
        <v>78.2</v>
      </c>
      <c r="C221" s="42" t="str">
        <f>VLOOKUP(A221,'RACI Deliverables'!$C$7:$D$86,2,FALSE)</f>
        <v>Final RFI report</v>
      </c>
      <c r="D221" t="s">
        <v>420</v>
      </c>
      <c r="E221" t="s">
        <v>277</v>
      </c>
      <c r="F221" s="10" t="str">
        <f>IF(VLOOKUP(A221,'RACI Deliverables'!$C$7:$K$86,4,FALSE)="","",VLOOKUP(A221,'RACI Deliverables'!$C$7:$K$86,4,FALSE))</f>
        <v/>
      </c>
      <c r="G221" s="10" t="str">
        <f>IF(VLOOKUP(A221,'RACI Deliverables'!$C$7:$K$86,5,FALSE)="","",VLOOKUP(A221,'RACI Deliverables'!$C$7:$K$86,5,FALSE))</f>
        <v>A</v>
      </c>
      <c r="H221" s="10" t="str">
        <f>IF(VLOOKUP(A221,'RACI Deliverables'!$C$7:$K$86,6,FALSE)="","",VLOOKUP(A221,'RACI Deliverables'!$C$7:$K$86,6,FALSE))</f>
        <v>R</v>
      </c>
      <c r="I221" s="10" t="str">
        <f>IF(VLOOKUP(A221,'RACI Deliverables'!$C$7:$K$86,7,FALSE)="","",VLOOKUP(A221,'RACI Deliverables'!$C$7:$K$86,7,FALSE))</f>
        <v/>
      </c>
      <c r="J221" s="10" t="str">
        <f>IF(VLOOKUP(A221,'RACI Deliverables'!$C$7:$K$86,8,FALSE)="","",VLOOKUP(A221,'RACI Deliverables'!$C$7:$K$86,8,FALSE))</f>
        <v>R</v>
      </c>
      <c r="K221" s="10" t="str">
        <f>IF(VLOOKUP(A221,'RACI Deliverables'!$C$7:$K$86,9,FALSE)="","",VLOOKUP(A221,'RACI Deliverables'!$C$7:$K$86,9,FALSE))</f>
        <v/>
      </c>
      <c r="L221" s="25">
        <f>VLOOKUP(A221,'RACI Deliverables'!$C$7:$O$86,11,FALSE)</f>
        <v>44589</v>
      </c>
      <c r="M221" s="25">
        <f>VLOOKUP(A221,'RACI Deliverables'!$C$7:$O$86,12,FALSE)</f>
        <v>44609</v>
      </c>
      <c r="N221">
        <f t="shared" si="1"/>
        <v>20</v>
      </c>
      <c r="O221" s="46">
        <f>SUMIF('Total Efforts'!$D$5:$D$353,'RACI Tasks'!B221,'Total Efforts'!$I$5:$I$353)</f>
        <v>4.4833333333333334</v>
      </c>
      <c r="R221" s="21">
        <v>44610</v>
      </c>
      <c r="S221" s="21">
        <v>44610</v>
      </c>
    </row>
    <row r="222" spans="1:19">
      <c r="A222" t="s">
        <v>257</v>
      </c>
      <c r="B222">
        <v>78.3</v>
      </c>
      <c r="C222" s="2" t="str">
        <f>VLOOKUP(A222,'RACI Deliverables'!$C$7:$D$86,2,FALSE)</f>
        <v>Final RFI report</v>
      </c>
      <c r="D222" t="s">
        <v>421</v>
      </c>
      <c r="E222" t="s">
        <v>365</v>
      </c>
      <c r="F222" s="10" t="str">
        <f>IF(VLOOKUP(A222,'RACI Deliverables'!$C$7:$K$86,4,FALSE)="","",VLOOKUP(A222,'RACI Deliverables'!$C$7:$K$86,4,FALSE))</f>
        <v/>
      </c>
      <c r="G222" s="10" t="str">
        <f>IF(VLOOKUP(A222,'RACI Deliverables'!$C$7:$K$86,5,FALSE)="","",VLOOKUP(A222,'RACI Deliverables'!$C$7:$K$86,5,FALSE))</f>
        <v>A</v>
      </c>
      <c r="H222" s="10" t="str">
        <f>IF(VLOOKUP(A222,'RACI Deliverables'!$C$7:$K$86,6,FALSE)="","",VLOOKUP(A222,'RACI Deliverables'!$C$7:$K$86,6,FALSE))</f>
        <v>R</v>
      </c>
      <c r="I222" s="10" t="str">
        <f>IF(VLOOKUP(A222,'RACI Deliverables'!$C$7:$K$86,7,FALSE)="","",VLOOKUP(A222,'RACI Deliverables'!$C$7:$K$86,7,FALSE))</f>
        <v/>
      </c>
      <c r="J222" s="10" t="str">
        <f>IF(VLOOKUP(A222,'RACI Deliverables'!$C$7:$K$86,8,FALSE)="","",VLOOKUP(A222,'RACI Deliverables'!$C$7:$K$86,8,FALSE))</f>
        <v>R</v>
      </c>
      <c r="K222" s="10" t="str">
        <f>IF(VLOOKUP(A222,'RACI Deliverables'!$C$7:$K$86,9,FALSE)="","",VLOOKUP(A222,'RACI Deliverables'!$C$7:$K$86,9,FALSE))</f>
        <v/>
      </c>
      <c r="L222" s="25">
        <f>VLOOKUP(A222,'RACI Deliverables'!$C$7:$O$86,11,FALSE)</f>
        <v>44589</v>
      </c>
      <c r="M222" s="25">
        <f>VLOOKUP(A222,'RACI Deliverables'!$C$7:$O$86,12,FALSE)</f>
        <v>44609</v>
      </c>
      <c r="N222">
        <f t="shared" si="1"/>
        <v>20</v>
      </c>
      <c r="O222" s="46">
        <f>SUMIF('Total Efforts'!$D$5:$D$353,'RACI Tasks'!B222,'Total Efforts'!$I$5:$I$353)</f>
        <v>1.5000000000000009</v>
      </c>
      <c r="R222" s="21">
        <v>44610</v>
      </c>
      <c r="S222" s="21">
        <v>44610</v>
      </c>
    </row>
    <row r="223" spans="1:19">
      <c r="A223" t="s">
        <v>259</v>
      </c>
      <c r="B223">
        <v>79.099999999999994</v>
      </c>
      <c r="C223" s="42" t="str">
        <f>VLOOKUP(A223,'RACI Deliverables'!$C$7:$D$86,2,FALSE)</f>
        <v>RACI+, Documentation, Backup Sheets</v>
      </c>
      <c r="D223" t="s">
        <v>422</v>
      </c>
      <c r="E223" t="s">
        <v>285</v>
      </c>
      <c r="F223" s="10" t="str">
        <f>IF(VLOOKUP(A223,'RACI Deliverables'!$C$7:$K$86,4,FALSE)="","",VLOOKUP(A223,'RACI Deliverables'!$C$7:$K$86,4,FALSE))</f>
        <v/>
      </c>
      <c r="G223" s="10" t="str">
        <f>IF(VLOOKUP(A223,'RACI Deliverables'!$C$7:$K$86,5,FALSE)="","",VLOOKUP(A223,'RACI Deliverables'!$C$7:$K$86,5,FALSE))</f>
        <v>R</v>
      </c>
      <c r="H223" s="10" t="str">
        <f>IF(VLOOKUP(A223,'RACI Deliverables'!$C$7:$K$86,6,FALSE)="","",VLOOKUP(A223,'RACI Deliverables'!$C$7:$K$86,6,FALSE))</f>
        <v/>
      </c>
      <c r="I223" s="10" t="str">
        <f>IF(VLOOKUP(A223,'RACI Deliverables'!$C$7:$K$86,7,FALSE)="","",VLOOKUP(A223,'RACI Deliverables'!$C$7:$K$86,7,FALSE))</f>
        <v/>
      </c>
      <c r="J223" s="10" t="str">
        <f>IF(VLOOKUP(A223,'RACI Deliverables'!$C$7:$K$86,8,FALSE)="","",VLOOKUP(A223,'RACI Deliverables'!$C$7:$K$86,8,FALSE))</f>
        <v>A</v>
      </c>
      <c r="K223" s="10" t="str">
        <f>IF(VLOOKUP(A223,'RACI Deliverables'!$C$7:$K$86,9,FALSE)="","",VLOOKUP(A223,'RACI Deliverables'!$C$7:$K$86,9,FALSE))</f>
        <v/>
      </c>
      <c r="L223" s="25">
        <f>VLOOKUP(A223,'RACI Deliverables'!$C$7:$O$86,11,FALSE)</f>
        <v>44589</v>
      </c>
      <c r="M223" s="25">
        <f>VLOOKUP(A223,'RACI Deliverables'!$C$7:$O$86,12,FALSE)</f>
        <v>44610</v>
      </c>
      <c r="N223">
        <f t="shared" si="1"/>
        <v>21</v>
      </c>
      <c r="O223" s="46">
        <f>SUMIF('Total Efforts'!$D$5:$D$353,'RACI Tasks'!B223,'Total Efforts'!$I$5:$I$353)</f>
        <v>3.083333333333333</v>
      </c>
      <c r="R223" s="21">
        <v>44602</v>
      </c>
      <c r="S223" s="21">
        <v>44602</v>
      </c>
    </row>
    <row r="224" spans="1:19">
      <c r="A224" t="s">
        <v>259</v>
      </c>
      <c r="B224">
        <v>79.2</v>
      </c>
      <c r="C224" s="42" t="str">
        <f>VLOOKUP(A224,'RACI Deliverables'!$C$7:$D$86,2,FALSE)</f>
        <v>RACI+, Documentation, Backup Sheets</v>
      </c>
      <c r="D224" t="s">
        <v>422</v>
      </c>
      <c r="E224" t="s">
        <v>277</v>
      </c>
      <c r="F224" s="10" t="str">
        <f>IF(VLOOKUP(A224,'RACI Deliverables'!$C$7:$K$86,4,FALSE)="","",VLOOKUP(A224,'RACI Deliverables'!$C$7:$K$86,4,FALSE))</f>
        <v/>
      </c>
      <c r="G224" s="10" t="str">
        <f>IF(VLOOKUP(A224,'RACI Deliverables'!$C$7:$K$86,5,FALSE)="","",VLOOKUP(A224,'RACI Deliverables'!$C$7:$K$86,5,FALSE))</f>
        <v>R</v>
      </c>
      <c r="H224" s="10" t="str">
        <f>IF(VLOOKUP(A224,'RACI Deliverables'!$C$7:$K$86,6,FALSE)="","",VLOOKUP(A224,'RACI Deliverables'!$C$7:$K$86,6,FALSE))</f>
        <v/>
      </c>
      <c r="I224" s="10" t="str">
        <f>IF(VLOOKUP(A224,'RACI Deliverables'!$C$7:$K$86,7,FALSE)="","",VLOOKUP(A224,'RACI Deliverables'!$C$7:$K$86,7,FALSE))</f>
        <v/>
      </c>
      <c r="J224" s="10" t="str">
        <f>IF(VLOOKUP(A224,'RACI Deliverables'!$C$7:$K$86,8,FALSE)="","",VLOOKUP(A224,'RACI Deliverables'!$C$7:$K$86,8,FALSE))</f>
        <v>A</v>
      </c>
      <c r="K224" s="10" t="str">
        <f>IF(VLOOKUP(A224,'RACI Deliverables'!$C$7:$K$86,9,FALSE)="","",VLOOKUP(A224,'RACI Deliverables'!$C$7:$K$86,9,FALSE))</f>
        <v/>
      </c>
      <c r="L224" s="25">
        <f>VLOOKUP(A224,'RACI Deliverables'!$C$7:$O$86,11,FALSE)</f>
        <v>44589</v>
      </c>
      <c r="M224" s="25">
        <f>VLOOKUP(A224,'RACI Deliverables'!$C$7:$O$86,12,FALSE)</f>
        <v>44610</v>
      </c>
      <c r="N224">
        <f t="shared" ref="N224:N228" si="2">M224-L224</f>
        <v>21</v>
      </c>
      <c r="O224" s="46">
        <f>SUMIF('Total Efforts'!$D$5:$D$353,'RACI Tasks'!B224,'Total Efforts'!$I$5:$I$353)</f>
        <v>2.8333333333333313</v>
      </c>
      <c r="R224" s="21">
        <v>44602</v>
      </c>
      <c r="S224" s="21">
        <v>44602</v>
      </c>
    </row>
    <row r="225" spans="1:21">
      <c r="A225" t="s">
        <v>259</v>
      </c>
      <c r="B225">
        <v>79.3</v>
      </c>
      <c r="C225" s="2" t="str">
        <f>VLOOKUP(A225,'RACI Deliverables'!$C$7:$D$86,2,FALSE)</f>
        <v>RACI+, Documentation, Backup Sheets</v>
      </c>
      <c r="D225" t="s">
        <v>422</v>
      </c>
      <c r="E225" t="s">
        <v>365</v>
      </c>
      <c r="F225" s="10" t="str">
        <f>IF(VLOOKUP(A225,'RACI Deliverables'!$C$7:$K$86,4,FALSE)="","",VLOOKUP(A225,'RACI Deliverables'!$C$7:$K$86,4,FALSE))</f>
        <v/>
      </c>
      <c r="G225" s="10" t="str">
        <f>IF(VLOOKUP(A225,'RACI Deliverables'!$C$7:$K$86,5,FALSE)="","",VLOOKUP(A225,'RACI Deliverables'!$C$7:$K$86,5,FALSE))</f>
        <v>R</v>
      </c>
      <c r="H225" s="10" t="str">
        <f>IF(VLOOKUP(A225,'RACI Deliverables'!$C$7:$K$86,6,FALSE)="","",VLOOKUP(A225,'RACI Deliverables'!$C$7:$K$86,6,FALSE))</f>
        <v/>
      </c>
      <c r="I225" s="10" t="str">
        <f>IF(VLOOKUP(A225,'RACI Deliverables'!$C$7:$K$86,7,FALSE)="","",VLOOKUP(A225,'RACI Deliverables'!$C$7:$K$86,7,FALSE))</f>
        <v/>
      </c>
      <c r="J225" s="10" t="str">
        <f>IF(VLOOKUP(A225,'RACI Deliverables'!$C$7:$K$86,8,FALSE)="","",VLOOKUP(A225,'RACI Deliverables'!$C$7:$K$86,8,FALSE))</f>
        <v>A</v>
      </c>
      <c r="K225" s="10" t="str">
        <f>IF(VLOOKUP(A225,'RACI Deliverables'!$C$7:$K$86,9,FALSE)="","",VLOOKUP(A225,'RACI Deliverables'!$C$7:$K$86,9,FALSE))</f>
        <v/>
      </c>
      <c r="L225" s="25">
        <f>VLOOKUP(A225,'RACI Deliverables'!$C$7:$O$86,11,FALSE)</f>
        <v>44589</v>
      </c>
      <c r="M225" s="25">
        <f>VLOOKUP(A225,'RACI Deliverables'!$C$7:$O$86,12,FALSE)</f>
        <v>44610</v>
      </c>
      <c r="N225">
        <f t="shared" si="2"/>
        <v>21</v>
      </c>
      <c r="O225" s="46">
        <f>SUMIF('Total Efforts'!$D$5:$D$353,'RACI Tasks'!B225,'Total Efforts'!$I$5:$I$353)</f>
        <v>4.3166666666666673</v>
      </c>
      <c r="R225" s="21">
        <v>44602</v>
      </c>
      <c r="S225" s="21">
        <v>44602</v>
      </c>
    </row>
    <row r="226" spans="1:21">
      <c r="A226" t="s">
        <v>261</v>
      </c>
      <c r="B226">
        <v>80.099999999999994</v>
      </c>
      <c r="C226" s="42" t="str">
        <f>VLOOKUP(A226,'RACI Deliverables'!$C$7:$D$86,2,FALSE)</f>
        <v>Time and Effort Reporting</v>
      </c>
      <c r="D226" t="s">
        <v>423</v>
      </c>
      <c r="E226" t="s">
        <v>285</v>
      </c>
      <c r="F226" s="10" t="str">
        <f>IF(VLOOKUP(A226,'RACI Deliverables'!$C$7:$K$86,4,FALSE)="","",VLOOKUP(A226,'RACI Deliverables'!$C$7:$K$86,4,FALSE))</f>
        <v>R</v>
      </c>
      <c r="G226" s="10" t="str">
        <f>IF(VLOOKUP(A226,'RACI Deliverables'!$C$7:$K$86,5,FALSE)="","",VLOOKUP(A226,'RACI Deliverables'!$C$7:$K$86,5,FALSE))</f>
        <v>R</v>
      </c>
      <c r="H226" s="10" t="str">
        <f>IF(VLOOKUP(A226,'RACI Deliverables'!$C$7:$K$86,6,FALSE)="","",VLOOKUP(A226,'RACI Deliverables'!$C$7:$K$86,6,FALSE))</f>
        <v>R</v>
      </c>
      <c r="I226" s="10" t="str">
        <f>IF(VLOOKUP(A226,'RACI Deliverables'!$C$7:$K$86,7,FALSE)="","",VLOOKUP(A226,'RACI Deliverables'!$C$7:$K$86,7,FALSE))</f>
        <v>R</v>
      </c>
      <c r="J226" s="10" t="str">
        <f>IF(VLOOKUP(A226,'RACI Deliverables'!$C$7:$K$86,8,FALSE)="","",VLOOKUP(A226,'RACI Deliverables'!$C$7:$K$86,8,FALSE))</f>
        <v>R</v>
      </c>
      <c r="K226" s="10" t="str">
        <f>IF(VLOOKUP(A226,'RACI Deliverables'!$C$7:$K$86,9,FALSE)="","",VLOOKUP(A226,'RACI Deliverables'!$C$7:$K$86,9,FALSE))</f>
        <v>R</v>
      </c>
      <c r="L226" s="25">
        <f>VLOOKUP(A226,'RACI Deliverables'!$C$7:$O$86,11,FALSE)</f>
        <v>44589</v>
      </c>
      <c r="M226" s="25">
        <f>VLOOKUP(A226,'RACI Deliverables'!$C$7:$O$86,12,FALSE)</f>
        <v>44609</v>
      </c>
      <c r="N226">
        <f t="shared" si="2"/>
        <v>20</v>
      </c>
      <c r="O226" s="46">
        <f>SUMIF('Total Efforts'!$D$5:$D$353,'RACI Tasks'!B226,'Total Efforts'!$I$5:$I$353)</f>
        <v>0.99999999999999911</v>
      </c>
      <c r="R226" s="21">
        <v>44609</v>
      </c>
      <c r="S226" s="21">
        <v>44610</v>
      </c>
    </row>
    <row r="227" spans="1:21">
      <c r="A227" t="s">
        <v>261</v>
      </c>
      <c r="B227">
        <v>80.2</v>
      </c>
      <c r="C227" s="2" t="str">
        <f>VLOOKUP(A227,'RACI Deliverables'!$C$7:$D$86,2,FALSE)</f>
        <v>Time and Effort Reporting</v>
      </c>
      <c r="D227" t="s">
        <v>423</v>
      </c>
      <c r="E227" t="s">
        <v>277</v>
      </c>
      <c r="F227" s="10" t="str">
        <f>IF(VLOOKUP(A227,'RACI Deliverables'!$C$7:$K$86,4,FALSE)="","",VLOOKUP(A227,'RACI Deliverables'!$C$7:$K$86,4,FALSE))</f>
        <v>R</v>
      </c>
      <c r="G227" s="10" t="str">
        <f>IF(VLOOKUP(A227,'RACI Deliverables'!$C$7:$K$86,5,FALSE)="","",VLOOKUP(A227,'RACI Deliverables'!$C$7:$K$86,5,FALSE))</f>
        <v>R</v>
      </c>
      <c r="H227" s="10" t="str">
        <f>IF(VLOOKUP(A227,'RACI Deliverables'!$C$7:$K$86,6,FALSE)="","",VLOOKUP(A227,'RACI Deliverables'!$C$7:$K$86,6,FALSE))</f>
        <v>R</v>
      </c>
      <c r="I227" s="10" t="str">
        <f>IF(VLOOKUP(A227,'RACI Deliverables'!$C$7:$K$86,7,FALSE)="","",VLOOKUP(A227,'RACI Deliverables'!$C$7:$K$86,7,FALSE))</f>
        <v>R</v>
      </c>
      <c r="J227" s="10" t="str">
        <f>IF(VLOOKUP(A227,'RACI Deliverables'!$C$7:$K$86,8,FALSE)="","",VLOOKUP(A227,'RACI Deliverables'!$C$7:$K$86,8,FALSE))</f>
        <v>R</v>
      </c>
      <c r="K227" s="10" t="str">
        <f>IF(VLOOKUP(A227,'RACI Deliverables'!$C$7:$K$86,9,FALSE)="","",VLOOKUP(A227,'RACI Deliverables'!$C$7:$K$86,9,FALSE))</f>
        <v>R</v>
      </c>
      <c r="L227" s="25">
        <f>VLOOKUP(A227,'RACI Deliverables'!$C$7:$O$86,11,FALSE)</f>
        <v>44589</v>
      </c>
      <c r="M227" s="25">
        <f>VLOOKUP(A227,'RACI Deliverables'!$C$7:$O$86,12,FALSE)</f>
        <v>44609</v>
      </c>
      <c r="N227">
        <f t="shared" si="2"/>
        <v>20</v>
      </c>
      <c r="O227" s="46">
        <f>SUMIF('Total Efforts'!$D$5:$D$353,'RACI Tasks'!B227,'Total Efforts'!$I$5:$I$353)</f>
        <v>0.99999999999999911</v>
      </c>
      <c r="R227" s="21">
        <v>44609</v>
      </c>
      <c r="S227" s="21">
        <v>44610</v>
      </c>
    </row>
    <row r="228" spans="1:21">
      <c r="A228" t="s">
        <v>261</v>
      </c>
      <c r="B228">
        <v>80.3</v>
      </c>
      <c r="C228" s="2" t="str">
        <f>VLOOKUP(A228,'RACI Deliverables'!$C$7:$D$86,2,FALSE)</f>
        <v>Time and Effort Reporting</v>
      </c>
      <c r="D228" t="s">
        <v>423</v>
      </c>
      <c r="E228" t="s">
        <v>365</v>
      </c>
      <c r="F228" s="10" t="str">
        <f>IF(VLOOKUP(A228,'RACI Deliverables'!$C$7:$K$86,4,FALSE)="","",VLOOKUP(A228,'RACI Deliverables'!$C$7:$K$86,4,FALSE))</f>
        <v>R</v>
      </c>
      <c r="G228" s="10" t="str">
        <f>IF(VLOOKUP(A228,'RACI Deliverables'!$C$7:$K$86,5,FALSE)="","",VLOOKUP(A228,'RACI Deliverables'!$C$7:$K$86,5,FALSE))</f>
        <v>R</v>
      </c>
      <c r="H228" s="10" t="str">
        <f>IF(VLOOKUP(A228,'RACI Deliverables'!$C$7:$K$86,6,FALSE)="","",VLOOKUP(A228,'RACI Deliverables'!$C$7:$K$86,6,FALSE))</f>
        <v>R</v>
      </c>
      <c r="I228" s="10" t="str">
        <f>IF(VLOOKUP(A228,'RACI Deliverables'!$C$7:$K$86,7,FALSE)="","",VLOOKUP(A228,'RACI Deliverables'!$C$7:$K$86,7,FALSE))</f>
        <v>R</v>
      </c>
      <c r="J228" s="10" t="str">
        <f>IF(VLOOKUP(A228,'RACI Deliverables'!$C$7:$K$86,8,FALSE)="","",VLOOKUP(A228,'RACI Deliverables'!$C$7:$K$86,8,FALSE))</f>
        <v>R</v>
      </c>
      <c r="K228" s="10" t="str">
        <f>IF(VLOOKUP(A228,'RACI Deliverables'!$C$7:$K$86,9,FALSE)="","",VLOOKUP(A228,'RACI Deliverables'!$C$7:$K$86,9,FALSE))</f>
        <v>R</v>
      </c>
      <c r="L228" s="25">
        <f>VLOOKUP(A228,'RACI Deliverables'!$C$7:$O$86,11,FALSE)</f>
        <v>44589</v>
      </c>
      <c r="M228" s="25">
        <f>VLOOKUP(A228,'RACI Deliverables'!$C$7:$O$86,12,FALSE)</f>
        <v>44609</v>
      </c>
      <c r="N228">
        <f t="shared" si="2"/>
        <v>20</v>
      </c>
      <c r="O228" s="46">
        <f>SUMIF('Total Efforts'!$D$5:$D$353,'RACI Tasks'!B228,'Total Efforts'!$I$5:$I$353)</f>
        <v>0.99999999999999911</v>
      </c>
      <c r="R228" s="21">
        <v>44609</v>
      </c>
      <c r="S228" s="21">
        <v>44610</v>
      </c>
    </row>
    <row r="229" spans="1:21">
      <c r="D229"/>
      <c r="E229"/>
      <c r="F229" s="10"/>
      <c r="G229" s="10"/>
      <c r="H229" s="10"/>
      <c r="I229" s="10"/>
      <c r="J229" s="10"/>
      <c r="K229" s="10"/>
      <c r="L229" s="25"/>
      <c r="M229" s="21"/>
      <c r="N229"/>
    </row>
    <row r="230" spans="1:21">
      <c r="D230"/>
      <c r="E230"/>
      <c r="F230" s="10"/>
      <c r="G230" s="10"/>
      <c r="H230" s="10"/>
      <c r="I230" s="10"/>
      <c r="J230" s="10"/>
      <c r="K230" s="10"/>
      <c r="L230" s="25"/>
      <c r="M230" s="21"/>
      <c r="N230"/>
    </row>
    <row r="231" spans="1:21">
      <c r="D231"/>
      <c r="E231"/>
      <c r="F231" s="10"/>
      <c r="G231" s="10"/>
      <c r="H231" s="10"/>
      <c r="I231" s="10"/>
      <c r="J231" s="10"/>
      <c r="K231" s="10"/>
      <c r="L231" s="25"/>
      <c r="M231" s="21"/>
      <c r="N231"/>
    </row>
    <row r="232" spans="1:21">
      <c r="D232"/>
      <c r="E232"/>
      <c r="F232" s="10"/>
      <c r="G232" s="10"/>
      <c r="H232" s="10"/>
      <c r="I232" s="10"/>
      <c r="J232" s="10"/>
      <c r="K232" s="10"/>
      <c r="L232" s="25"/>
      <c r="M232" s="21"/>
      <c r="N232"/>
    </row>
    <row r="233" spans="1:21">
      <c r="D233"/>
      <c r="E233"/>
      <c r="F233" s="10"/>
      <c r="G233" s="10"/>
      <c r="H233" s="10"/>
      <c r="I233" s="10"/>
      <c r="J233" s="10"/>
      <c r="K233" s="10"/>
      <c r="L233" s="25"/>
      <c r="M233" s="21"/>
      <c r="N233"/>
    </row>
    <row r="234" spans="1:21">
      <c r="D234"/>
      <c r="E234"/>
      <c r="F234" s="10"/>
      <c r="G234" s="10"/>
      <c r="H234" s="10"/>
      <c r="I234" s="10"/>
      <c r="J234" s="10"/>
      <c r="K234" s="10"/>
      <c r="L234" s="25"/>
      <c r="M234" s="21"/>
      <c r="N234"/>
    </row>
    <row r="239" spans="1:21">
      <c r="H239" s="22"/>
      <c r="I239" s="22"/>
      <c r="J239" s="4"/>
      <c r="K239" s="4"/>
      <c r="L239"/>
      <c r="M239"/>
      <c r="N239"/>
      <c r="O239"/>
    </row>
    <row r="240" spans="1:21" ht="30">
      <c r="I240" s="24" t="str">
        <f t="shared" ref="I240:N240" si="3">LEFT(F5,8)</f>
        <v>MayurKum</v>
      </c>
      <c r="J240" s="20" t="str">
        <f t="shared" si="3"/>
        <v xml:space="preserve">Prajwal </v>
      </c>
      <c r="K240" s="20" t="str">
        <f t="shared" si="3"/>
        <v>Anusha A</v>
      </c>
      <c r="L240" s="20" t="str">
        <f t="shared" si="3"/>
        <v>Jigeesha</v>
      </c>
      <c r="M240" s="20" t="str">
        <f t="shared" si="3"/>
        <v>Cathleen</v>
      </c>
      <c r="N240" s="20" t="str">
        <f t="shared" si="3"/>
        <v>Chaitany</v>
      </c>
      <c r="U240" s="4"/>
    </row>
    <row r="241" spans="6:21">
      <c r="G241" s="13" t="s">
        <v>424</v>
      </c>
      <c r="H241" s="13" t="s">
        <v>93</v>
      </c>
      <c r="I241">
        <f t="shared" ref="I241:N244" si="4">COUNTIF(F$8:F$228,$H241)</f>
        <v>39</v>
      </c>
      <c r="J241">
        <f t="shared" si="4"/>
        <v>57</v>
      </c>
      <c r="K241">
        <f t="shared" si="4"/>
        <v>44</v>
      </c>
      <c r="L241">
        <f t="shared" si="4"/>
        <v>39</v>
      </c>
      <c r="M241">
        <f t="shared" si="4"/>
        <v>37</v>
      </c>
      <c r="N241">
        <f t="shared" si="4"/>
        <v>34</v>
      </c>
      <c r="U241" s="4"/>
    </row>
    <row r="242" spans="6:21">
      <c r="H242" s="13" t="s">
        <v>91</v>
      </c>
      <c r="I242">
        <f t="shared" si="4"/>
        <v>39</v>
      </c>
      <c r="J242">
        <f t="shared" si="4"/>
        <v>35</v>
      </c>
      <c r="K242">
        <f t="shared" si="4"/>
        <v>38</v>
      </c>
      <c r="L242">
        <f t="shared" si="4"/>
        <v>36</v>
      </c>
      <c r="M242">
        <f t="shared" si="4"/>
        <v>43</v>
      </c>
      <c r="N242">
        <f t="shared" si="4"/>
        <v>37</v>
      </c>
      <c r="U242" s="4"/>
    </row>
    <row r="243" spans="6:21">
      <c r="G243" s="20"/>
      <c r="H243" s="20" t="s">
        <v>96</v>
      </c>
      <c r="I243">
        <f t="shared" si="4"/>
        <v>0</v>
      </c>
      <c r="J243">
        <f t="shared" si="4"/>
        <v>0</v>
      </c>
      <c r="K243">
        <f t="shared" si="4"/>
        <v>0</v>
      </c>
      <c r="L243">
        <f t="shared" si="4"/>
        <v>0</v>
      </c>
      <c r="M243">
        <f t="shared" si="4"/>
        <v>0</v>
      </c>
      <c r="N243">
        <f t="shared" si="4"/>
        <v>0</v>
      </c>
      <c r="U243" s="4"/>
    </row>
    <row r="244" spans="6:21">
      <c r="G244" s="20"/>
      <c r="H244" s="20" t="s">
        <v>108</v>
      </c>
      <c r="I244">
        <f t="shared" si="4"/>
        <v>0</v>
      </c>
      <c r="J244">
        <f t="shared" si="4"/>
        <v>0</v>
      </c>
      <c r="K244">
        <f t="shared" si="4"/>
        <v>0</v>
      </c>
      <c r="L244">
        <f t="shared" si="4"/>
        <v>0</v>
      </c>
      <c r="M244">
        <f t="shared" si="4"/>
        <v>0</v>
      </c>
      <c r="N244">
        <f t="shared" si="4"/>
        <v>0</v>
      </c>
      <c r="U244" s="4"/>
    </row>
    <row r="245" spans="6:21">
      <c r="F245" s="20"/>
      <c r="G245" s="20"/>
      <c r="H245" s="21"/>
      <c r="I245" s="21"/>
      <c r="J245"/>
      <c r="K245"/>
      <c r="L245"/>
      <c r="M245"/>
      <c r="N245" s="4"/>
      <c r="U245" s="4"/>
    </row>
    <row r="246" spans="6:21" ht="30">
      <c r="F246" s="20"/>
      <c r="G246" s="20"/>
      <c r="H246" s="22"/>
      <c r="I246" s="24" t="str">
        <f>I240</f>
        <v>MayurKum</v>
      </c>
      <c r="J246" s="20" t="str">
        <f>J240</f>
        <v xml:space="preserve">Prajwal </v>
      </c>
      <c r="K246" s="20" t="str">
        <f t="shared" ref="K246:M246" si="5">K240</f>
        <v>Anusha A</v>
      </c>
      <c r="L246" s="20" t="str">
        <f t="shared" si="5"/>
        <v>Jigeesha</v>
      </c>
      <c r="M246" s="20" t="str">
        <f t="shared" si="5"/>
        <v>Cathleen</v>
      </c>
      <c r="N246" s="20" t="str">
        <f>N240</f>
        <v>Chaitany</v>
      </c>
      <c r="U246" s="4"/>
    </row>
    <row r="247" spans="6:21">
      <c r="F247" s="20"/>
      <c r="G247" s="20"/>
      <c r="H247" s="21"/>
      <c r="I247" s="21"/>
      <c r="J247"/>
      <c r="K247"/>
      <c r="L247"/>
      <c r="M247"/>
      <c r="N247"/>
      <c r="U247" s="4"/>
    </row>
    <row r="248" spans="6:21">
      <c r="I248" s="20"/>
      <c r="J248" s="20"/>
      <c r="K248" s="20"/>
      <c r="L248" s="20"/>
      <c r="M248" s="21"/>
      <c r="N248" s="21"/>
      <c r="O248"/>
      <c r="P248"/>
      <c r="T248" s="4"/>
      <c r="U248" s="4"/>
    </row>
    <row r="249" spans="6:21">
      <c r="I249" s="20"/>
      <c r="J249" s="20"/>
      <c r="K249" s="20"/>
      <c r="L249" s="20"/>
      <c r="M249" s="21"/>
      <c r="N249" s="21"/>
      <c r="O249"/>
      <c r="P249"/>
      <c r="S249" s="4"/>
      <c r="T249" s="4"/>
      <c r="U249" s="4"/>
    </row>
    <row r="250" spans="6:21">
      <c r="I250" s="20"/>
      <c r="J250" s="20"/>
      <c r="K250" s="20"/>
      <c r="L250" s="20"/>
      <c r="M250" s="21"/>
      <c r="N250" s="21"/>
      <c r="O250"/>
      <c r="P250"/>
      <c r="S250" s="4"/>
      <c r="T250" s="4"/>
      <c r="U250" s="4"/>
    </row>
  </sheetData>
  <mergeCells count="2">
    <mergeCell ref="A5:C5"/>
    <mergeCell ref="T7:X7"/>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5C820-2CA0-4BFB-891D-979D377B5734}">
  <dimension ref="A1:F90"/>
  <sheetViews>
    <sheetView topLeftCell="B1" zoomScale="96" zoomScaleNormal="96" workbookViewId="0">
      <selection activeCell="F1" sqref="F1"/>
    </sheetView>
  </sheetViews>
  <sheetFormatPr defaultColWidth="8.85546875" defaultRowHeight="15"/>
  <cols>
    <col min="1" max="1" width="11.7109375" customWidth="1"/>
    <col min="2" max="2" width="46.85546875" customWidth="1"/>
    <col min="3" max="3" width="11.7109375" style="21" customWidth="1"/>
    <col min="4" max="4" width="11" style="21" customWidth="1"/>
    <col min="5" max="5" width="10.85546875" customWidth="1"/>
    <col min="6" max="6" width="10.42578125" bestFit="1" customWidth="1"/>
  </cols>
  <sheetData>
    <row r="1" spans="1:6">
      <c r="F1" s="72"/>
    </row>
    <row r="2" spans="1:6">
      <c r="A2" s="30" t="s">
        <v>266</v>
      </c>
      <c r="B2" s="30" t="s">
        <v>425</v>
      </c>
      <c r="C2" s="33" t="s">
        <v>426</v>
      </c>
      <c r="D2" s="33" t="s">
        <v>427</v>
      </c>
      <c r="E2" s="30" t="s">
        <v>428</v>
      </c>
    </row>
    <row r="3" spans="1:6">
      <c r="A3" t="s">
        <v>110</v>
      </c>
      <c r="B3" t="str">
        <f>VLOOKUP(A3,'RACI Deliverables'!$C$7:$O$86,2,FALSE)</f>
        <v>Requests for Information with NDA (included as an Appendix)</v>
      </c>
      <c r="C3" s="21">
        <f>VLOOKUP(A3,'RACI Deliverables'!$C$7:$O$86,11,FALSE)</f>
        <v>44581</v>
      </c>
      <c r="D3" s="21">
        <f>VLOOKUP(A3,'RACI Deliverables'!$C$7:$O$86,12,FALSE)</f>
        <v>44582</v>
      </c>
      <c r="E3">
        <f>VLOOKUP(A3,'RACI Deliverables'!$C$7:$O$86,13,FALSE)</f>
        <v>1</v>
      </c>
    </row>
    <row r="4" spans="1:6">
      <c r="A4" t="s">
        <v>91</v>
      </c>
      <c r="B4" t="str">
        <f>VLOOKUP(A4,'RACI Deliverables'!$C$7:$O$86,2,FALSE)</f>
        <v>Letter of Transmittal</v>
      </c>
      <c r="C4" s="21">
        <f>VLOOKUP(A4,'RACI Deliverables'!$C$7:$O$86,11,FALSE)</f>
        <v>44588</v>
      </c>
      <c r="D4" s="21">
        <f>VLOOKUP(A4,'RACI Deliverables'!$C$7:$O$86,12,FALSE)</f>
        <v>44589</v>
      </c>
      <c r="E4">
        <f>VLOOKUP(A4,'RACI Deliverables'!$C$7:$O$86,13,FALSE)</f>
        <v>1</v>
      </c>
    </row>
    <row r="5" spans="1:6">
      <c r="A5" t="s">
        <v>94</v>
      </c>
      <c r="B5" t="str">
        <f>VLOOKUP(A5,'RACI Deliverables'!$C$7:$O$86,2,FALSE)</f>
        <v>Cover Page</v>
      </c>
      <c r="C5" s="21">
        <f>VLOOKUP(A5,'RACI Deliverables'!$C$7:$O$86,11,FALSE)</f>
        <v>44588</v>
      </c>
      <c r="D5" s="21">
        <f>VLOOKUP(A5,'RACI Deliverables'!$C$7:$O$86,12,FALSE)</f>
        <v>44589</v>
      </c>
      <c r="E5">
        <f>VLOOKUP(A5,'RACI Deliverables'!$C$7:$O$86,13,FALSE)</f>
        <v>1</v>
      </c>
    </row>
    <row r="6" spans="1:6">
      <c r="A6" t="s">
        <v>96</v>
      </c>
      <c r="B6" t="str">
        <f>VLOOKUP(A6,'RACI Deliverables'!$C$7:$O$86,2,FALSE)</f>
        <v>Page Headers, Footers and Numbering</v>
      </c>
      <c r="C6" s="21">
        <f>VLOOKUP(A6,'RACI Deliverables'!$C$7:$O$86,11,FALSE)</f>
        <v>44588</v>
      </c>
      <c r="D6" s="21">
        <f>VLOOKUP(A6,'RACI Deliverables'!$C$7:$O$86,12,FALSE)</f>
        <v>44589</v>
      </c>
      <c r="E6">
        <f>VLOOKUP(A6,'RACI Deliverables'!$C$7:$O$86,13,FALSE)</f>
        <v>1</v>
      </c>
    </row>
    <row r="7" spans="1:6">
      <c r="A7" t="s">
        <v>98</v>
      </c>
      <c r="B7" t="str">
        <f>VLOOKUP(A7,'RACI Deliverables'!$C$7:$O$86,2,FALSE)</f>
        <v>TOC</v>
      </c>
      <c r="C7" s="21">
        <f>VLOOKUP(A7,'RACI Deliverables'!$C$7:$O$86,11,FALSE)</f>
        <v>44588</v>
      </c>
      <c r="D7" s="21">
        <f>VLOOKUP(A7,'RACI Deliverables'!$C$7:$O$86,12,FALSE)</f>
        <v>44589</v>
      </c>
      <c r="E7">
        <f>VLOOKUP(A7,'RACI Deliverables'!$C$7:$O$86,13,FALSE)</f>
        <v>1</v>
      </c>
    </row>
    <row r="8" spans="1:6">
      <c r="A8" t="s">
        <v>100</v>
      </c>
      <c r="B8" t="str">
        <f>VLOOKUP(A8,'RACI Deliverables'!$C$7:$O$86,2,FALSE)</f>
        <v>Document History</v>
      </c>
      <c r="C8" s="21">
        <f>VLOOKUP(A8,'RACI Deliverables'!$C$7:$O$86,11,FALSE)</f>
        <v>44588</v>
      </c>
      <c r="D8" s="21">
        <f>VLOOKUP(A8,'RACI Deliverables'!$C$7:$O$86,12,FALSE)</f>
        <v>44589</v>
      </c>
      <c r="E8">
        <f>VLOOKUP(A8,'RACI Deliverables'!$C$7:$O$86,13,FALSE)</f>
        <v>1</v>
      </c>
    </row>
    <row r="9" spans="1:6">
      <c r="A9" t="s">
        <v>102</v>
      </c>
      <c r="B9" t="str">
        <f>VLOOKUP(A9,'RACI Deliverables'!$C$7:$O$86,2,FALSE)</f>
        <v>Executive Summary</v>
      </c>
      <c r="C9" s="21">
        <f>VLOOKUP(A9,'RACI Deliverables'!$C$7:$O$86,11,FALSE)</f>
        <v>44588</v>
      </c>
      <c r="D9" s="21">
        <f>VLOOKUP(A9,'RACI Deliverables'!$C$7:$O$86,12,FALSE)</f>
        <v>44589</v>
      </c>
      <c r="E9">
        <f>VLOOKUP(A9,'RACI Deliverables'!$C$7:$O$86,13,FALSE)</f>
        <v>1</v>
      </c>
    </row>
    <row r="10" spans="1:6">
      <c r="A10" t="s">
        <v>104</v>
      </c>
      <c r="B10" t="str">
        <f>VLOOKUP(A10,'RACI Deliverables'!$C$7:$O$86,2,FALSE)</f>
        <v>Assumptions</v>
      </c>
      <c r="C10" s="21">
        <f>VLOOKUP(A10,'RACI Deliverables'!$C$7:$O$86,11,FALSE)</f>
        <v>44588</v>
      </c>
      <c r="D10" s="21">
        <f>VLOOKUP(A10,'RACI Deliverables'!$C$7:$O$86,12,FALSE)</f>
        <v>44589</v>
      </c>
      <c r="E10">
        <f>VLOOKUP(A10,'RACI Deliverables'!$C$7:$O$86,13,FALSE)</f>
        <v>1</v>
      </c>
    </row>
    <row r="11" spans="1:6">
      <c r="A11" t="s">
        <v>106</v>
      </c>
      <c r="B11" t="str">
        <f>VLOOKUP(A11,'RACI Deliverables'!$C$7:$O$86,2,FALSE)</f>
        <v>Conclusions</v>
      </c>
      <c r="C11" s="21">
        <f>VLOOKUP(A11,'RACI Deliverables'!$C$7:$O$86,11,FALSE)</f>
        <v>44588</v>
      </c>
      <c r="D11" s="21">
        <f>VLOOKUP(A11,'RACI Deliverables'!$C$7:$O$86,12,FALSE)</f>
        <v>44589</v>
      </c>
      <c r="E11">
        <f>VLOOKUP(A11,'RACI Deliverables'!$C$7:$O$86,13,FALSE)</f>
        <v>1</v>
      </c>
    </row>
    <row r="12" spans="1:6">
      <c r="A12" t="s">
        <v>108</v>
      </c>
      <c r="B12" t="str">
        <f>VLOOKUP(A12,'RACI Deliverables'!$C$7:$O$86,2,FALSE)</f>
        <v>Background and overview of client</v>
      </c>
      <c r="C12" s="21">
        <f>VLOOKUP(A12,'RACI Deliverables'!$C$7:$O$86,11,FALSE)</f>
        <v>44588</v>
      </c>
      <c r="D12" s="21">
        <f>VLOOKUP(A12,'RACI Deliverables'!$C$7:$O$86,12,FALSE)</f>
        <v>44589</v>
      </c>
      <c r="E12">
        <f>VLOOKUP(A12,'RACI Deliverables'!$C$7:$O$86,13,FALSE)</f>
        <v>1</v>
      </c>
    </row>
    <row r="13" spans="1:6">
      <c r="A13" t="s">
        <v>112</v>
      </c>
      <c r="B13" t="str">
        <f>VLOOKUP(A13,'RACI Deliverables'!$C$7:$O$86,2,FALSE)</f>
        <v>Project Scope Document</v>
      </c>
      <c r="C13" s="21">
        <f>VLOOKUP(A13,'RACI Deliverables'!$C$7:$O$86,11,FALSE)</f>
        <v>44588</v>
      </c>
      <c r="D13" s="21">
        <f>VLOOKUP(A13,'RACI Deliverables'!$C$7:$O$86,12,FALSE)</f>
        <v>44589</v>
      </c>
      <c r="E13">
        <f>VLOOKUP(A13,'RACI Deliverables'!$C$7:$O$86,13,FALSE)</f>
        <v>1</v>
      </c>
    </row>
    <row r="14" spans="1:6">
      <c r="A14" t="s">
        <v>139</v>
      </c>
      <c r="B14" t="str">
        <f>VLOOKUP(A14,'RACI Deliverables'!$C$7:$O$86,2,FALSE)</f>
        <v>Initial Project Scope in an Appendix, Changes to Scope in a Report Section</v>
      </c>
      <c r="C14" s="21">
        <f>VLOOKUP(A14,'RACI Deliverables'!$C$7:$O$86,11,FALSE)</f>
        <v>44588</v>
      </c>
      <c r="D14" s="21">
        <f>VLOOKUP(A14,'RACI Deliverables'!$C$7:$O$86,12,FALSE)</f>
        <v>44589</v>
      </c>
      <c r="E14">
        <f>VLOOKUP(A14,'RACI Deliverables'!$C$7:$O$86,13,FALSE)</f>
        <v>1</v>
      </c>
    </row>
    <row r="15" spans="1:6">
      <c r="A15" t="s">
        <v>141</v>
      </c>
      <c r="B15" t="str">
        <f>VLOOKUP(A15,'RACI Deliverables'!$C$7:$O$86,2,FALSE)</f>
        <v>Gantt Chart</v>
      </c>
      <c r="C15" s="21">
        <f>VLOOKUP(A15,'RACI Deliverables'!$C$7:$O$86,11,FALSE)</f>
        <v>44588</v>
      </c>
      <c r="D15" s="21">
        <f>VLOOKUP(A15,'RACI Deliverables'!$C$7:$O$86,12,FALSE)</f>
        <v>44589</v>
      </c>
      <c r="E15">
        <f>VLOOKUP(A15,'RACI Deliverables'!$C$7:$O$86,13,FALSE)</f>
        <v>1</v>
      </c>
    </row>
    <row r="16" spans="1:6">
      <c r="A16" t="s">
        <v>257</v>
      </c>
      <c r="B16" t="str">
        <f>VLOOKUP(A16,'RACI Deliverables'!$C$7:$O$86,2,FALSE)</f>
        <v>Final RFI report</v>
      </c>
      <c r="C16" s="21">
        <f>VLOOKUP(A16,'RACI Deliverables'!$C$7:$O$86,11,FALSE)</f>
        <v>44589</v>
      </c>
      <c r="D16" s="21">
        <f>VLOOKUP(A16,'RACI Deliverables'!$C$7:$O$86,12,FALSE)</f>
        <v>44609</v>
      </c>
      <c r="E16">
        <f>VLOOKUP(A16,'RACI Deliverables'!$C$7:$O$86,13,FALSE)</f>
        <v>20</v>
      </c>
    </row>
    <row r="17" spans="1:5">
      <c r="A17" t="s">
        <v>259</v>
      </c>
      <c r="B17" t="str">
        <f>VLOOKUP(A17,'RACI Deliverables'!$C$7:$O$86,2,FALSE)</f>
        <v>RACI+, Documentation, Backup Sheets</v>
      </c>
      <c r="C17" s="21">
        <f>VLOOKUP(A17,'RACI Deliverables'!$C$7:$O$86,11,FALSE)</f>
        <v>44589</v>
      </c>
      <c r="D17" s="21">
        <f>VLOOKUP(A17,'RACI Deliverables'!$C$7:$O$86,12,FALSE)</f>
        <v>44610</v>
      </c>
      <c r="E17">
        <f>VLOOKUP(A17,'RACI Deliverables'!$C$7:$O$86,13,FALSE)</f>
        <v>21</v>
      </c>
    </row>
    <row r="18" spans="1:5">
      <c r="A18" t="s">
        <v>261</v>
      </c>
      <c r="B18" t="str">
        <f>VLOOKUP(A18,'RACI Deliverables'!$C$7:$O$86,2,FALSE)</f>
        <v>Time and Effort Reporting</v>
      </c>
      <c r="C18" s="21">
        <f>VLOOKUP(A18,'RACI Deliverables'!$C$7:$O$86,11,FALSE)</f>
        <v>44589</v>
      </c>
      <c r="D18" s="21">
        <f>VLOOKUP(A18,'RACI Deliverables'!$C$7:$O$86,12,FALSE)</f>
        <v>44609</v>
      </c>
      <c r="E18">
        <f>VLOOKUP(A18,'RACI Deliverables'!$C$7:$O$86,13,FALSE)</f>
        <v>20</v>
      </c>
    </row>
    <row r="19" spans="1:5">
      <c r="A19" t="s">
        <v>137</v>
      </c>
      <c r="B19" t="str">
        <f>VLOOKUP(A19,'RACI Deliverables'!$C$7:$O$86,2,FALSE)</f>
        <v>Known Client Requirements</v>
      </c>
      <c r="C19" s="21">
        <f>VLOOKUP(A19,'RACI Deliverables'!$C$7:$O$86,11,FALSE)</f>
        <v>44590</v>
      </c>
      <c r="D19" s="21">
        <f>VLOOKUP(A19,'RACI Deliverables'!$C$7:$O$86,12,FALSE)</f>
        <v>44598</v>
      </c>
      <c r="E19">
        <f>VLOOKUP(A19,'RACI Deliverables'!$C$7:$O$86,13,FALSE)</f>
        <v>8</v>
      </c>
    </row>
    <row r="20" spans="1:5">
      <c r="A20" t="s">
        <v>188</v>
      </c>
      <c r="B20" t="str">
        <f>VLOOKUP(A20,'RACI Deliverables'!$C$7:$O$86,2,FALSE)</f>
        <v>Interview and/or survey of 6 OHT CPs</v>
      </c>
      <c r="C20" s="21">
        <f>VLOOKUP(A20,'RACI Deliverables'!$C$7:$O$86,11,FALSE)</f>
        <v>44593</v>
      </c>
      <c r="D20" s="21">
        <f>VLOOKUP(A20,'RACI Deliverables'!$C$7:$O$86,12,FALSE)</f>
        <v>44595</v>
      </c>
      <c r="E20">
        <f>VLOOKUP(A20,'RACI Deliverables'!$C$7:$O$86,13,FALSE)</f>
        <v>2</v>
      </c>
    </row>
    <row r="21" spans="1:5">
      <c r="A21" t="s">
        <v>114</v>
      </c>
      <c r="B21" t="str">
        <f>VLOOKUP(A21,'RACI Deliverables'!$C$7:$O$86,2,FALSE)</f>
        <v>AS-IS persons / roles / actors and interactions of Executive Decision Making operations</v>
      </c>
      <c r="C21" s="21">
        <f>VLOOKUP(A21,'RACI Deliverables'!$C$7:$O$86,11,FALSE)</f>
        <v>44595</v>
      </c>
      <c r="D21" s="21">
        <f>VLOOKUP(A21,'RACI Deliverables'!$C$7:$O$86,12,FALSE)</f>
        <v>44599</v>
      </c>
      <c r="E21">
        <f>VLOOKUP(A21,'RACI Deliverables'!$C$7:$O$86,13,FALSE)</f>
        <v>4</v>
      </c>
    </row>
    <row r="22" spans="1:5">
      <c r="A22" t="s">
        <v>117</v>
      </c>
      <c r="B22" t="str">
        <f>VLOOKUP(A22,'RACI Deliverables'!$C$7:$O$86,2,FALSE)</f>
        <v>AS-IS principles of OHT and/or Executive Decision Making operations</v>
      </c>
      <c r="C22" s="21">
        <f>VLOOKUP(A22,'RACI Deliverables'!$C$7:$O$86,11,FALSE)</f>
        <v>44595</v>
      </c>
      <c r="D22" s="21">
        <f>VLOOKUP(A22,'RACI Deliverables'!$C$7:$O$86,12,FALSE)</f>
        <v>44599</v>
      </c>
      <c r="E22">
        <f>VLOOKUP(A22,'RACI Deliverables'!$C$7:$O$86,13,FALSE)</f>
        <v>4</v>
      </c>
    </row>
    <row r="23" spans="1:5">
      <c r="A23" t="s">
        <v>119</v>
      </c>
      <c r="B23" t="str">
        <f>VLOOKUP(A23,'RACI Deliverables'!$C$7:$O$86,2,FALSE)</f>
        <v>To-Be persons / roles / actors and interactions of Executive Decision Making operations</v>
      </c>
      <c r="C23" s="21">
        <f>VLOOKUP(A23,'RACI Deliverables'!$C$7:$O$86,11,FALSE)</f>
        <v>44595</v>
      </c>
      <c r="D23" s="21">
        <f>VLOOKUP(A23,'RACI Deliverables'!$C$7:$O$86,12,FALSE)</f>
        <v>44599</v>
      </c>
      <c r="E23">
        <f>VLOOKUP(A23,'RACI Deliverables'!$C$7:$O$86,13,FALSE)</f>
        <v>4</v>
      </c>
    </row>
    <row r="24" spans="1:5">
      <c r="A24" t="s">
        <v>131</v>
      </c>
      <c r="B24" t="str">
        <f>VLOOKUP(A24,'RACI Deliverables'!$C$7:$O$86,2,FALSE)</f>
        <v>Business Challenges</v>
      </c>
      <c r="C24" s="21">
        <f>VLOOKUP(A24,'RACI Deliverables'!$C$7:$O$86,11,FALSE)</f>
        <v>44595</v>
      </c>
      <c r="D24" s="21">
        <f>VLOOKUP(A24,'RACI Deliverables'!$C$7:$O$86,12,FALSE)</f>
        <v>44602</v>
      </c>
      <c r="E24">
        <f>VLOOKUP(A24,'RACI Deliverables'!$C$7:$O$86,13,FALSE)</f>
        <v>7</v>
      </c>
    </row>
    <row r="25" spans="1:5">
      <c r="A25" t="s">
        <v>133</v>
      </c>
      <c r="B25" t="str">
        <f>VLOOKUP(A25,'RACI Deliverables'!$C$7:$O$86,2,FALSE)</f>
        <v>Current Brands Involved and their Statuses</v>
      </c>
      <c r="C25" s="21">
        <f>VLOOKUP(A25,'RACI Deliverables'!$C$7:$O$86,11,FALSE)</f>
        <v>44595</v>
      </c>
      <c r="D25" s="21">
        <f>VLOOKUP(A25,'RACI Deliverables'!$C$7:$O$86,12,FALSE)</f>
        <v>44598</v>
      </c>
      <c r="E25">
        <f>VLOOKUP(A25,'RACI Deliverables'!$C$7:$O$86,13,FALSE)</f>
        <v>3</v>
      </c>
    </row>
    <row r="26" spans="1:5">
      <c r="A26" t="s">
        <v>212</v>
      </c>
      <c r="B26" t="str">
        <f>VLOOKUP(A26,'RACI Deliverables'!$C$7:$O$86,2,FALSE)</f>
        <v>VP's Written Briefing on Data Lakes, Data Marts, Data Warehouses, including SWOT</v>
      </c>
      <c r="C26" s="21">
        <f>VLOOKUP(A26,'RACI Deliverables'!$C$7:$O$86,11,FALSE)</f>
        <v>44595</v>
      </c>
      <c r="D26" s="21">
        <f>VLOOKUP(A26,'RACI Deliverables'!$C$7:$O$86,12,FALSE)</f>
        <v>44598</v>
      </c>
      <c r="E26">
        <f>VLOOKUP(A26,'RACI Deliverables'!$C$7:$O$86,13,FALSE)</f>
        <v>3</v>
      </c>
    </row>
    <row r="27" spans="1:5">
      <c r="A27" t="s">
        <v>215</v>
      </c>
      <c r="B27" t="str">
        <f>VLOOKUP(A27,'RACI Deliverables'!$C$7:$O$86,2,FALSE)</f>
        <v>VP's Written Briefing on ERP. TPS and Query tools, with SWOT</v>
      </c>
      <c r="C27" s="21">
        <f>VLOOKUP(A27,'RACI Deliverables'!$C$7:$O$86,11,FALSE)</f>
        <v>44595</v>
      </c>
      <c r="D27" s="21">
        <f>VLOOKUP(A27,'RACI Deliverables'!$C$7:$O$86,12,FALSE)</f>
        <v>44598</v>
      </c>
      <c r="E27">
        <f>VLOOKUP(A27,'RACI Deliverables'!$C$7:$O$86,13,FALSE)</f>
        <v>3</v>
      </c>
    </row>
    <row r="28" spans="1:5">
      <c r="A28" t="s">
        <v>217</v>
      </c>
      <c r="B28" t="str">
        <f>VLOOKUP(A28,'RACI Deliverables'!$C$7:$O$86,2,FALSE)</f>
        <v>VP's Written Briefing on Executive and Analytical Dashboards</v>
      </c>
      <c r="C28" s="21">
        <f>VLOOKUP(A28,'RACI Deliverables'!$C$7:$O$86,11,FALSE)</f>
        <v>44595</v>
      </c>
      <c r="D28" s="21">
        <f>VLOOKUP(A28,'RACI Deliverables'!$C$7:$O$86,12,FALSE)</f>
        <v>44598</v>
      </c>
      <c r="E28">
        <f>VLOOKUP(A28,'RACI Deliverables'!$C$7:$O$86,13,FALSE)</f>
        <v>3</v>
      </c>
    </row>
    <row r="29" spans="1:5">
      <c r="A29" t="s">
        <v>135</v>
      </c>
      <c r="B29" t="str">
        <f>VLOOKUP(A29,'RACI Deliverables'!$C$7:$O$86,2,FALSE)</f>
        <v>Executive Dashboard Operation Process - 3+ Risks and Possible Mitigations</v>
      </c>
      <c r="C29" s="21">
        <f>VLOOKUP(A29,'RACI Deliverables'!$C$7:$O$86,11,FALSE)</f>
        <v>44596</v>
      </c>
      <c r="D29" s="21">
        <f>VLOOKUP(A29,'RACI Deliverables'!$C$7:$O$86,12,FALSE)</f>
        <v>44602</v>
      </c>
      <c r="E29">
        <f>VLOOKUP(A29,'RACI Deliverables'!$C$7:$O$86,13,FALSE)</f>
        <v>6</v>
      </c>
    </row>
    <row r="30" spans="1:5">
      <c r="A30" t="s">
        <v>145</v>
      </c>
      <c r="B30" t="str">
        <f>VLOOKUP(A30,'RACI Deliverables'!$C$7:$O$86,2,FALSE)</f>
        <v>USE CASE Diagram(s) for all involved persons, roles, actors, and systems showing their interactions</v>
      </c>
      <c r="C30" s="21">
        <f>VLOOKUP(A30,'RACI Deliverables'!$C$7:$O$86,11,FALSE)</f>
        <v>44596</v>
      </c>
      <c r="D30" s="21">
        <f>VLOOKUP(A30,'RACI Deliverables'!$C$7:$O$86,12,FALSE)</f>
        <v>44599</v>
      </c>
      <c r="E30">
        <f>VLOOKUP(A30,'RACI Deliverables'!$C$7:$O$86,13,FALSE)</f>
        <v>3</v>
      </c>
    </row>
    <row r="31" spans="1:5">
      <c r="A31" t="s">
        <v>165</v>
      </c>
      <c r="B31" t="str">
        <f>VLOOKUP(A31,'RACI Deliverables'!$C$7:$O$86,2,FALSE)</f>
        <v>ERD Diagram</v>
      </c>
      <c r="C31" s="21">
        <f>VLOOKUP(A31,'RACI Deliverables'!$C$7:$O$86,11,FALSE)</f>
        <v>44596</v>
      </c>
      <c r="D31" s="21">
        <f>VLOOKUP(A31,'RACI Deliverables'!$C$7:$O$86,12,FALSE)</f>
        <v>44600</v>
      </c>
      <c r="E31">
        <f>VLOOKUP(A31,'RACI Deliverables'!$C$7:$O$86,13,FALSE)</f>
        <v>4</v>
      </c>
    </row>
    <row r="32" spans="1:5">
      <c r="A32" t="s">
        <v>121</v>
      </c>
      <c r="B32" t="str">
        <f>VLOOKUP(A32,'RACI Deliverables'!$C$7:$O$86,2,FALSE)</f>
        <v>Executive Dashboard annotated list of elements for the dashboard,</v>
      </c>
      <c r="C32" s="21">
        <f>VLOOKUP(A32,'RACI Deliverables'!$C$7:$O$86,11,FALSE)</f>
        <v>44597</v>
      </c>
      <c r="D32" s="21">
        <f>VLOOKUP(A32,'RACI Deliverables'!$C$7:$O$86,12,FALSE)</f>
        <v>44600</v>
      </c>
      <c r="E32">
        <f>VLOOKUP(A32,'RACI Deliverables'!$C$7:$O$86,13,FALSE)</f>
        <v>3</v>
      </c>
    </row>
    <row r="33" spans="1:5">
      <c r="A33" t="s">
        <v>124</v>
      </c>
      <c r="B33" t="str">
        <f>VLOOKUP(A33,'RACI Deliverables'!$C$7:$O$86,2,FALSE)</f>
        <v>Possible Future Analysis and Development for Executive Decision Making Process</v>
      </c>
      <c r="C33" s="21">
        <f>VLOOKUP(A33,'RACI Deliverables'!$C$7:$O$86,11,FALSE)</f>
        <v>44597</v>
      </c>
      <c r="D33" s="21">
        <f>VLOOKUP(A33,'RACI Deliverables'!$C$7:$O$86,12,FALSE)</f>
        <v>44600</v>
      </c>
      <c r="E33">
        <f>VLOOKUP(A33,'RACI Deliverables'!$C$7:$O$86,13,FALSE)</f>
        <v>3</v>
      </c>
    </row>
    <row r="34" spans="1:5">
      <c r="A34" t="s">
        <v>126</v>
      </c>
      <c r="B34" t="str">
        <f>VLOOKUP(A34,'RACI Deliverables'!$C$7:$O$86,2,FALSE)</f>
        <v>Measuring Success and Failure in Changing the Executive Decision Making Process</v>
      </c>
      <c r="C34" s="21">
        <f>VLOOKUP(A34,'RACI Deliverables'!$C$7:$O$86,11,FALSE)</f>
        <v>44597</v>
      </c>
      <c r="D34" s="21">
        <f>VLOOKUP(A34,'RACI Deliverables'!$C$7:$O$86,12,FALSE)</f>
        <v>44600</v>
      </c>
      <c r="E34">
        <f>VLOOKUP(A34,'RACI Deliverables'!$C$7:$O$86,13,FALSE)</f>
        <v>3</v>
      </c>
    </row>
    <row r="35" spans="1:5">
      <c r="A35" t="s">
        <v>93</v>
      </c>
      <c r="B35" t="str">
        <f>VLOOKUP(A35,'RACI Deliverables'!$C$7:$O$86,2,FALSE)</f>
        <v>Probable Benefits of Changing the Executive Decision Making Process</v>
      </c>
      <c r="C35" s="21">
        <f>VLOOKUP(A35,'RACI Deliverables'!$C$7:$O$86,11,FALSE)</f>
        <v>44597</v>
      </c>
      <c r="D35" s="21">
        <f>VLOOKUP(A35,'RACI Deliverables'!$C$7:$O$86,12,FALSE)</f>
        <v>44600</v>
      </c>
      <c r="E35">
        <f>VLOOKUP(A35,'RACI Deliverables'!$C$7:$O$86,13,FALSE)</f>
        <v>3</v>
      </c>
    </row>
    <row r="36" spans="1:5">
      <c r="A36" t="s">
        <v>152</v>
      </c>
      <c r="B36" t="str">
        <f>VLOOKUP(A36,'RACI Deliverables'!$C$7:$O$86,2,FALSE)</f>
        <v>TrackR Data Gen metric Data Sources List and DB Schema</v>
      </c>
      <c r="C36" s="21">
        <f>VLOOKUP(A36,'RACI Deliverables'!$C$7:$O$86,11,FALSE)</f>
        <v>44597</v>
      </c>
      <c r="D36" s="21">
        <f>VLOOKUP(A36,'RACI Deliverables'!$C$7:$O$86,12,FALSE)</f>
        <v>44602</v>
      </c>
      <c r="E36">
        <f>VLOOKUP(A36,'RACI Deliverables'!$C$7:$O$86,13,FALSE)</f>
        <v>5</v>
      </c>
    </row>
    <row r="37" spans="1:5">
      <c r="A37" t="s">
        <v>154</v>
      </c>
      <c r="B37" t="str">
        <f>VLOOKUP(A37,'RACI Deliverables'!$C$7:$O$86,2,FALSE)</f>
        <v>TrackR Data Gen metric Data Sources Data Overview / Profile</v>
      </c>
      <c r="C37" s="21">
        <f>VLOOKUP(A37,'RACI Deliverables'!$C$7:$O$86,11,FALSE)</f>
        <v>44597</v>
      </c>
      <c r="D37" s="21">
        <f>VLOOKUP(A37,'RACI Deliverables'!$C$7:$O$86,12,FALSE)</f>
        <v>44602</v>
      </c>
      <c r="E37">
        <f>VLOOKUP(A37,'RACI Deliverables'!$C$7:$O$86,13,FALSE)</f>
        <v>5</v>
      </c>
    </row>
    <row r="38" spans="1:5">
      <c r="A38" t="s">
        <v>171</v>
      </c>
      <c r="B38" t="str">
        <f>VLOOKUP(A38,'RACI Deliverables'!$C$7:$O$86,2,FALSE)</f>
        <v>Cockburn templates for all identified interactions</v>
      </c>
      <c r="C38" s="21">
        <f>VLOOKUP(A38,'RACI Deliverables'!$C$7:$O$86,11,FALSE)</f>
        <v>44597</v>
      </c>
      <c r="D38" s="21">
        <f>VLOOKUP(A38,'RACI Deliverables'!$C$7:$O$86,12,FALSE)</f>
        <v>44600</v>
      </c>
      <c r="E38">
        <f>VLOOKUP(A38,'RACI Deliverables'!$C$7:$O$86,13,FALSE)</f>
        <v>3</v>
      </c>
    </row>
    <row r="39" spans="1:5">
      <c r="A39" t="s">
        <v>173</v>
      </c>
      <c r="B39" t="str">
        <f>VLOOKUP(A39,'RACI Deliverables'!$C$7:$O$86,2,FALSE)</f>
        <v>List, References and General Details of Suggested Metrics</v>
      </c>
      <c r="C39" s="21">
        <f>VLOOKUP(A39,'RACI Deliverables'!$C$7:$O$86,11,FALSE)</f>
        <v>44597</v>
      </c>
      <c r="D39" s="21">
        <f>VLOOKUP(A39,'RACI Deliverables'!$C$7:$O$86,12,FALSE)</f>
        <v>44601</v>
      </c>
      <c r="E39">
        <f>VLOOKUP(A39,'RACI Deliverables'!$C$7:$O$86,13,FALSE)</f>
        <v>4</v>
      </c>
    </row>
    <row r="40" spans="1:5">
      <c r="A40" t="s">
        <v>176</v>
      </c>
      <c r="B40" t="str">
        <f>VLOOKUP(A40,'RACI Deliverables'!$C$7:$O$86,2,FALSE)</f>
        <v>Metric 1 - Data needed, Interpretation, Value to Decision Makers</v>
      </c>
      <c r="C40" s="21">
        <f>VLOOKUP(A40,'RACI Deliverables'!$C$7:$O$86,11,FALSE)</f>
        <v>44597</v>
      </c>
      <c r="D40" s="21">
        <f>VLOOKUP(A40,'RACI Deliverables'!$C$7:$O$86,12,FALSE)</f>
        <v>44601</v>
      </c>
      <c r="E40">
        <f>VLOOKUP(A40,'RACI Deliverables'!$C$7:$O$86,13,FALSE)</f>
        <v>4</v>
      </c>
    </row>
    <row r="41" spans="1:5">
      <c r="A41" t="s">
        <v>178</v>
      </c>
      <c r="B41" t="str">
        <f>VLOOKUP(A41,'RACI Deliverables'!$C$7:$O$86,2,FALSE)</f>
        <v>Metric 2 - Data needed, Interpretation, Value to Decision Makers</v>
      </c>
      <c r="C41" s="21">
        <f>VLOOKUP(A41,'RACI Deliverables'!$C$7:$O$86,11,FALSE)</f>
        <v>44597</v>
      </c>
      <c r="D41" s="21">
        <f>VLOOKUP(A41,'RACI Deliverables'!$C$7:$O$86,12,FALSE)</f>
        <v>44601</v>
      </c>
      <c r="E41">
        <f>VLOOKUP(A41,'RACI Deliverables'!$C$7:$O$86,13,FALSE)</f>
        <v>4</v>
      </c>
    </row>
    <row r="42" spans="1:5">
      <c r="A42" t="s">
        <v>180</v>
      </c>
      <c r="B42" t="str">
        <f>VLOOKUP(A42,'RACI Deliverables'!$C$7:$O$86,2,FALSE)</f>
        <v>Metric 3 - Data needed, Interpretation, Value to Decision Makers</v>
      </c>
      <c r="C42" s="21">
        <f>VLOOKUP(A42,'RACI Deliverables'!$C$7:$O$86,11,FALSE)</f>
        <v>44597</v>
      </c>
      <c r="D42" s="21">
        <f>VLOOKUP(A42,'RACI Deliverables'!$C$7:$O$86,12,FALSE)</f>
        <v>44601</v>
      </c>
      <c r="E42">
        <f>VLOOKUP(A42,'RACI Deliverables'!$C$7:$O$86,13,FALSE)</f>
        <v>4</v>
      </c>
    </row>
    <row r="43" spans="1:5">
      <c r="A43" t="s">
        <v>182</v>
      </c>
      <c r="B43" t="str">
        <f>VLOOKUP(A43,'RACI Deliverables'!$C$7:$O$86,2,FALSE)</f>
        <v>Metric 4 - Data needed, Interpretation, Value to Decision Makers</v>
      </c>
      <c r="C43" s="21">
        <f>VLOOKUP(A43,'RACI Deliverables'!$C$7:$O$86,11,FALSE)</f>
        <v>44597</v>
      </c>
      <c r="D43" s="21">
        <f>VLOOKUP(A43,'RACI Deliverables'!$C$7:$O$86,12,FALSE)</f>
        <v>44601</v>
      </c>
      <c r="E43">
        <f>VLOOKUP(A43,'RACI Deliverables'!$C$7:$O$86,13,FALSE)</f>
        <v>4</v>
      </c>
    </row>
    <row r="44" spans="1:5">
      <c r="A44" t="s">
        <v>184</v>
      </c>
      <c r="B44" t="str">
        <f>VLOOKUP(A44,'RACI Deliverables'!$C$7:$O$86,2,FALSE)</f>
        <v>Metric 5 - Data needed, Interpretation, Value to Decision Makers</v>
      </c>
      <c r="C44" s="21">
        <f>VLOOKUP(A44,'RACI Deliverables'!$C$7:$O$86,11,FALSE)</f>
        <v>44597</v>
      </c>
      <c r="D44" s="21">
        <f>VLOOKUP(A44,'RACI Deliverables'!$C$7:$O$86,12,FALSE)</f>
        <v>44601</v>
      </c>
      <c r="E44">
        <f>VLOOKUP(A44,'RACI Deliverables'!$C$7:$O$86,13,FALSE)</f>
        <v>4</v>
      </c>
    </row>
    <row r="45" spans="1:5">
      <c r="A45" t="s">
        <v>186</v>
      </c>
      <c r="B45" t="str">
        <f>VLOOKUP(A45,'RACI Deliverables'!$C$7:$O$86,2,FALSE)</f>
        <v>Metric 6 - Data needed, Interpretation, Value to Decision Makers</v>
      </c>
      <c r="C45" s="21">
        <f>VLOOKUP(A45,'RACI Deliverables'!$C$7:$O$86,11,FALSE)</f>
        <v>44597</v>
      </c>
      <c r="D45" s="21">
        <f>VLOOKUP(A45,'RACI Deliverables'!$C$7:$O$86,12,FALSE)</f>
        <v>44601</v>
      </c>
      <c r="E45">
        <f>VLOOKUP(A45,'RACI Deliverables'!$C$7:$O$86,13,FALSE)</f>
        <v>4</v>
      </c>
    </row>
    <row r="46" spans="1:5">
      <c r="A46" t="s">
        <v>191</v>
      </c>
      <c r="B46" t="str">
        <f>VLOOKUP(A46,'RACI Deliverables'!$C$7:$O$86,2,FALSE)</f>
        <v>Data Listing of 6 OHT VPs Measurements of Business Success</v>
      </c>
      <c r="C46" s="21">
        <f>VLOOKUP(A46,'RACI Deliverables'!$C$7:$O$86,11,FALSE)</f>
        <v>44597</v>
      </c>
      <c r="D46" s="21">
        <f>VLOOKUP(A46,'RACI Deliverables'!$C$7:$O$86,12,FALSE)</f>
        <v>44602</v>
      </c>
      <c r="E46">
        <f>VLOOKUP(A46,'RACI Deliverables'!$C$7:$O$86,13,FALSE)</f>
        <v>5</v>
      </c>
    </row>
    <row r="47" spans="1:5">
      <c r="A47" t="s">
        <v>193</v>
      </c>
      <c r="B47" t="str">
        <f>VLOOKUP(A47,'RACI Deliverables'!$C$7:$O$86,2,FALSE)</f>
        <v>Data Listing of 6 OHT VPs attitudes toward change, and cooperation in management</v>
      </c>
      <c r="C47" s="21">
        <f>VLOOKUP(A47,'RACI Deliverables'!$C$7:$O$86,11,FALSE)</f>
        <v>44597</v>
      </c>
      <c r="D47" s="21">
        <f>VLOOKUP(A47,'RACI Deliverables'!$C$7:$O$86,12,FALSE)</f>
        <v>44602</v>
      </c>
      <c r="E47">
        <f>VLOOKUP(A47,'RACI Deliverables'!$C$7:$O$86,13,FALSE)</f>
        <v>5</v>
      </c>
    </row>
    <row r="48" spans="1:5">
      <c r="A48" t="s">
        <v>195</v>
      </c>
      <c r="B48" t="str">
        <f>VLOOKUP(A48,'RACI Deliverables'!$C$7:$O$86,2,FALSE)</f>
        <v>Data Listing of 6 OHT VPs visions for a better managed OHT</v>
      </c>
      <c r="C48" s="21">
        <f>VLOOKUP(A48,'RACI Deliverables'!$C$7:$O$86,11,FALSE)</f>
        <v>44597</v>
      </c>
      <c r="D48" s="21">
        <f>VLOOKUP(A48,'RACI Deliverables'!$C$7:$O$86,12,FALSE)</f>
        <v>44602</v>
      </c>
      <c r="E48">
        <f>VLOOKUP(A48,'RACI Deliverables'!$C$7:$O$86,13,FALSE)</f>
        <v>5</v>
      </c>
    </row>
    <row r="49" spans="1:5">
      <c r="A49" t="s">
        <v>197</v>
      </c>
      <c r="B49" t="str">
        <f>VLOOKUP(A49,'RACI Deliverables'!$C$7:$O$86,2,FALSE)</f>
        <v>Data Listing of 6 OHT VPs Response to Meeting 3 times per week</v>
      </c>
      <c r="C49" s="21">
        <f>VLOOKUP(A49,'RACI Deliverables'!$C$7:$O$86,11,FALSE)</f>
        <v>44597</v>
      </c>
      <c r="D49" s="21">
        <f>VLOOKUP(A49,'RACI Deliverables'!$C$7:$O$86,12,FALSE)</f>
        <v>44602</v>
      </c>
      <c r="E49">
        <f>VLOOKUP(A49,'RACI Deliverables'!$C$7:$O$86,13,FALSE)</f>
        <v>5</v>
      </c>
    </row>
    <row r="50" spans="1:5">
      <c r="A50" t="s">
        <v>199</v>
      </c>
      <c r="B50" t="str">
        <f>VLOOKUP(A50,'RACI Deliverables'!$C$7:$O$86,2,FALSE)</f>
        <v>Interview and/or survey of 6 OHT VPs</v>
      </c>
      <c r="C50" s="21">
        <f>VLOOKUP(A50,'RACI Deliverables'!$C$7:$O$86,11,FALSE)</f>
        <v>44597</v>
      </c>
      <c r="D50" s="21">
        <f>VLOOKUP(A50,'RACI Deliverables'!$C$7:$O$86,12,FALSE)</f>
        <v>44602</v>
      </c>
      <c r="E50">
        <f>VLOOKUP(A50,'RACI Deliverables'!$C$7:$O$86,13,FALSE)</f>
        <v>5</v>
      </c>
    </row>
    <row r="51" spans="1:5">
      <c r="A51" t="s">
        <v>202</v>
      </c>
      <c r="B51" t="str">
        <f>VLOOKUP(A51,'RACI Deliverables'!$C$7:$O$86,2,FALSE)</f>
        <v>Data Listing of 6 OHT VPs Monthly Finance Reports Used</v>
      </c>
      <c r="C51" s="21">
        <f>VLOOKUP(A51,'RACI Deliverables'!$C$7:$O$86,11,FALSE)</f>
        <v>44597</v>
      </c>
      <c r="D51" s="21">
        <f>VLOOKUP(A51,'RACI Deliverables'!$C$7:$O$86,12,FALSE)</f>
        <v>44602</v>
      </c>
      <c r="E51">
        <f>VLOOKUP(A51,'RACI Deliverables'!$C$7:$O$86,13,FALSE)</f>
        <v>5</v>
      </c>
    </row>
    <row r="52" spans="1:5">
      <c r="A52" t="s">
        <v>234</v>
      </c>
      <c r="B52" t="str">
        <f>VLOOKUP(A52,'RACI Deliverables'!$C$7:$O$86,2,FALSE)</f>
        <v>General configuration of Executive Dashboard using PowerBI</v>
      </c>
      <c r="C52" s="21">
        <f>VLOOKUP(A52,'RACI Deliverables'!$C$7:$O$86,11,FALSE)</f>
        <v>44597</v>
      </c>
      <c r="D52" s="21">
        <f>VLOOKUP(A52,'RACI Deliverables'!$C$7:$O$86,12,FALSE)</f>
        <v>44602</v>
      </c>
      <c r="E52">
        <f>VLOOKUP(A52,'RACI Deliverables'!$C$7:$O$86,13,FALSE)</f>
        <v>5</v>
      </c>
    </row>
    <row r="53" spans="1:5">
      <c r="A53" t="s">
        <v>237</v>
      </c>
      <c r="B53" t="str">
        <f>VLOOKUP(A53,'RACI Deliverables'!$C$7:$O$86,2,FALSE)</f>
        <v>Executive Dashboard Metric 1 using TrackR Data Generator Data</v>
      </c>
      <c r="C53" s="21">
        <f>VLOOKUP(A53,'RACI Deliverables'!$C$7:$O$86,11,FALSE)</f>
        <v>44597</v>
      </c>
      <c r="D53" s="21">
        <f>VLOOKUP(A53,'RACI Deliverables'!$C$7:$O$86,12,FALSE)</f>
        <v>44602</v>
      </c>
      <c r="E53">
        <f>VLOOKUP(A53,'RACI Deliverables'!$C$7:$O$86,13,FALSE)</f>
        <v>5</v>
      </c>
    </row>
    <row r="54" spans="1:5">
      <c r="A54" t="s">
        <v>239</v>
      </c>
      <c r="B54" t="str">
        <f>VLOOKUP(A54,'RACI Deliverables'!$C$7:$O$86,2,FALSE)</f>
        <v>Executive Dashboard Metric 2 using TrackR Data Generator Data</v>
      </c>
      <c r="C54" s="21">
        <f>VLOOKUP(A54,'RACI Deliverables'!$C$7:$O$86,11,FALSE)</f>
        <v>44597</v>
      </c>
      <c r="D54" s="21">
        <f>VLOOKUP(A54,'RACI Deliverables'!$C$7:$O$86,12,FALSE)</f>
        <v>44602</v>
      </c>
      <c r="E54">
        <f>VLOOKUP(A54,'RACI Deliverables'!$C$7:$O$86,13,FALSE)</f>
        <v>5</v>
      </c>
    </row>
    <row r="55" spans="1:5">
      <c r="A55" t="s">
        <v>241</v>
      </c>
      <c r="B55" t="str">
        <f>VLOOKUP(A55,'RACI Deliverables'!$C$7:$O$86,2,FALSE)</f>
        <v>Executive Dashboard Metric 3 using TrackR Data Generator Data</v>
      </c>
      <c r="C55" s="21">
        <f>VLOOKUP(A55,'RACI Deliverables'!$C$7:$O$86,11,FALSE)</f>
        <v>44597</v>
      </c>
      <c r="D55" s="21">
        <f>VLOOKUP(A55,'RACI Deliverables'!$C$7:$O$86,12,FALSE)</f>
        <v>44602</v>
      </c>
      <c r="E55">
        <f>VLOOKUP(A55,'RACI Deliverables'!$C$7:$O$86,13,FALSE)</f>
        <v>5</v>
      </c>
    </row>
    <row r="56" spans="1:5">
      <c r="A56" t="s">
        <v>243</v>
      </c>
      <c r="B56" t="str">
        <f>VLOOKUP(A56,'RACI Deliverables'!$C$7:$O$86,2,FALSE)</f>
        <v>Executive Dashboard Metric 4</v>
      </c>
      <c r="C56" s="21">
        <f>VLOOKUP(A56,'RACI Deliverables'!$C$7:$O$86,11,FALSE)</f>
        <v>44597</v>
      </c>
      <c r="D56" s="21">
        <f>VLOOKUP(A56,'RACI Deliverables'!$C$7:$O$86,12,FALSE)</f>
        <v>44602</v>
      </c>
      <c r="E56">
        <f>VLOOKUP(A56,'RACI Deliverables'!$C$7:$O$86,13,FALSE)</f>
        <v>5</v>
      </c>
    </row>
    <row r="57" spans="1:5">
      <c r="A57" t="s">
        <v>245</v>
      </c>
      <c r="B57" t="str">
        <f>VLOOKUP(A57,'RACI Deliverables'!$C$7:$O$86,2,FALSE)</f>
        <v>Executive Dashboard Metric 5</v>
      </c>
      <c r="C57" s="21">
        <f>VLOOKUP(A57,'RACI Deliverables'!$C$7:$O$86,11,FALSE)</f>
        <v>44597</v>
      </c>
      <c r="D57" s="21">
        <f>VLOOKUP(A57,'RACI Deliverables'!$C$7:$O$86,12,FALSE)</f>
        <v>44602</v>
      </c>
      <c r="E57">
        <f>VLOOKUP(A57,'RACI Deliverables'!$C$7:$O$86,13,FALSE)</f>
        <v>5</v>
      </c>
    </row>
    <row r="58" spans="1:5">
      <c r="A58" t="s">
        <v>247</v>
      </c>
      <c r="B58" t="str">
        <f>VLOOKUP(A58,'RACI Deliverables'!$C$7:$O$86,2,FALSE)</f>
        <v>Executive Dashboard Metric 6</v>
      </c>
      <c r="C58" s="21">
        <f>VLOOKUP(A58,'RACI Deliverables'!$C$7:$O$86,11,FALSE)</f>
        <v>44597</v>
      </c>
      <c r="D58" s="21">
        <f>VLOOKUP(A58,'RACI Deliverables'!$C$7:$O$86,12,FALSE)</f>
        <v>44602</v>
      </c>
      <c r="E58">
        <f>VLOOKUP(A58,'RACI Deliverables'!$C$7:$O$86,13,FALSE)</f>
        <v>5</v>
      </c>
    </row>
    <row r="59" spans="1:5">
      <c r="A59" t="s">
        <v>156</v>
      </c>
      <c r="B59" t="str">
        <f>VLOOKUP(A59,'RACI Deliverables'!$C$7:$O$86,2,FALSE)</f>
        <v>Executive Dashboard Style Guide for Navigation Principles, Colours, Fonts</v>
      </c>
      <c r="C59" s="21">
        <f>VLOOKUP(A59,'RACI Deliverables'!$C$7:$O$86,11,FALSE)</f>
        <v>44598</v>
      </c>
      <c r="D59" s="21">
        <f>VLOOKUP(A59,'RACI Deliverables'!$C$7:$O$86,12,FALSE)</f>
        <v>44602</v>
      </c>
      <c r="E59">
        <f>VLOOKUP(A59,'RACI Deliverables'!$C$7:$O$86,13,FALSE)</f>
        <v>4</v>
      </c>
    </row>
    <row r="60" spans="1:5">
      <c r="A60" t="s">
        <v>169</v>
      </c>
      <c r="B60" t="str">
        <f>VLOOKUP(A60,'RACI Deliverables'!$C$7:$O$86,2,FALSE)</f>
        <v>Agile Development Document</v>
      </c>
      <c r="C60" s="21">
        <f>VLOOKUP(A60,'RACI Deliverables'!$C$7:$O$86,11,FALSE)</f>
        <v>44598</v>
      </c>
      <c r="D60" s="21">
        <f>VLOOKUP(A60,'RACI Deliverables'!$C$7:$O$86,12,FALSE)</f>
        <v>44601</v>
      </c>
      <c r="E60">
        <f>VLOOKUP(A60,'RACI Deliverables'!$C$7:$O$86,13,FALSE)</f>
        <v>3</v>
      </c>
    </row>
    <row r="61" spans="1:5">
      <c r="A61" t="s">
        <v>219</v>
      </c>
      <c r="B61" t="str">
        <f>VLOOKUP(A61,'RACI Deliverables'!$C$7:$O$86,2,FALSE)</f>
        <v>suggested plan background to implement an Executive Dashboard with 5, at minimum, metrics</v>
      </c>
      <c r="C61" s="21">
        <f>VLOOKUP(A61,'RACI Deliverables'!$C$7:$O$86,11,FALSE)</f>
        <v>44598</v>
      </c>
      <c r="D61" s="21">
        <f>VLOOKUP(A61,'RACI Deliverables'!$C$7:$O$86,12,FALSE)</f>
        <v>44602</v>
      </c>
      <c r="E61">
        <f>VLOOKUP(A61,'RACI Deliverables'!$C$7:$O$86,13,FALSE)</f>
        <v>4</v>
      </c>
    </row>
    <row r="62" spans="1:5">
      <c r="A62" t="s">
        <v>222</v>
      </c>
      <c r="B62" t="str">
        <f>VLOOKUP(A62,'RACI Deliverables'!$C$7:$O$86,2,FALSE)</f>
        <v>suggested plan vision to implement an Executive Dashboard with 5, at minimum, metrics</v>
      </c>
      <c r="C62" s="21">
        <f>VLOOKUP(A62,'RACI Deliverables'!$C$7:$O$86,11,FALSE)</f>
        <v>44598</v>
      </c>
      <c r="D62" s="21">
        <f>VLOOKUP(A62,'RACI Deliverables'!$C$7:$O$86,12,FALSE)</f>
        <v>44602</v>
      </c>
      <c r="E62">
        <f>VLOOKUP(A62,'RACI Deliverables'!$C$7:$O$86,13,FALSE)</f>
        <v>4</v>
      </c>
    </row>
    <row r="63" spans="1:5">
      <c r="A63" t="s">
        <v>226</v>
      </c>
      <c r="B63" t="str">
        <f>VLOOKUP(A63,'RACI Deliverables'!$C$7:$O$86,2,FALSE)</f>
        <v>suggested plan needs / requirements to implement an Executive Dashboard with 5, at minimum, metrics</v>
      </c>
      <c r="C63" s="21">
        <f>VLOOKUP(A63,'RACI Deliverables'!$C$7:$O$86,11,FALSE)</f>
        <v>44598</v>
      </c>
      <c r="D63" s="21">
        <f>VLOOKUP(A63,'RACI Deliverables'!$C$7:$O$86,12,FALSE)</f>
        <v>44602</v>
      </c>
      <c r="E63">
        <f>VLOOKUP(A63,'RACI Deliverables'!$C$7:$O$86,13,FALSE)</f>
        <v>4</v>
      </c>
    </row>
    <row r="64" spans="1:5">
      <c r="A64" t="s">
        <v>228</v>
      </c>
      <c r="B64" t="str">
        <f>VLOOKUP(A64,'RACI Deliverables'!$C$7:$O$86,2,FALSE)</f>
        <v>suggested plan actions to implement an Executive Dashboard with 5, at minimum, metrics</v>
      </c>
      <c r="C64" s="21">
        <f>VLOOKUP(A64,'RACI Deliverables'!$C$7:$O$86,11,FALSE)</f>
        <v>44598</v>
      </c>
      <c r="D64" s="21">
        <f>VLOOKUP(A64,'RACI Deliverables'!$C$7:$O$86,12,FALSE)</f>
        <v>44602</v>
      </c>
      <c r="E64">
        <f>VLOOKUP(A64,'RACI Deliverables'!$C$7:$O$86,13,FALSE)</f>
        <v>4</v>
      </c>
    </row>
    <row r="65" spans="1:5">
      <c r="A65" t="s">
        <v>230</v>
      </c>
      <c r="B65" t="str">
        <f>VLOOKUP(A65,'RACI Deliverables'!$C$7:$O$86,2,FALSE)</f>
        <v>suggested plan deliverables to implement an Executive Dashboard with 5, at minimum, metrics</v>
      </c>
      <c r="C65" s="21">
        <f>VLOOKUP(A65,'RACI Deliverables'!$C$7:$O$86,11,FALSE)</f>
        <v>44598</v>
      </c>
      <c r="D65" s="21">
        <f>VLOOKUP(A65,'RACI Deliverables'!$C$7:$O$86,12,FALSE)</f>
        <v>44602</v>
      </c>
      <c r="E65">
        <f>VLOOKUP(A65,'RACI Deliverables'!$C$7:$O$86,13,FALSE)</f>
        <v>4</v>
      </c>
    </row>
    <row r="66" spans="1:5">
      <c r="A66" t="s">
        <v>232</v>
      </c>
      <c r="B66" t="str">
        <f>VLOOKUP(A66,'RACI Deliverables'!$C$7:$O$86,2,FALSE)</f>
        <v>suggested plan resources to implement an Executive Dashboard with 5, at minimum, metrics</v>
      </c>
      <c r="C66" s="21">
        <f>VLOOKUP(A66,'RACI Deliverables'!$C$7:$O$86,11,FALSE)</f>
        <v>44598</v>
      </c>
      <c r="D66" s="21">
        <f>VLOOKUP(A66,'RACI Deliverables'!$C$7:$O$86,12,FALSE)</f>
        <v>44602</v>
      </c>
      <c r="E66">
        <f>VLOOKUP(A66,'RACI Deliverables'!$C$7:$O$86,13,FALSE)</f>
        <v>4</v>
      </c>
    </row>
    <row r="67" spans="1:5">
      <c r="A67" t="s">
        <v>204</v>
      </c>
      <c r="B67" t="str">
        <f>VLOOKUP(A67,'RACI Deliverables'!$C$7:$O$86,2,FALSE)</f>
        <v>Listing of 6 OHT VPs Knowledge of Computer Based methods of Report Circulation</v>
      </c>
      <c r="C67" s="21">
        <f>VLOOKUP(A67,'RACI Deliverables'!$C$7:$O$86,11,FALSE)</f>
        <v>44599</v>
      </c>
      <c r="D67" s="21">
        <f>VLOOKUP(A67,'RACI Deliverables'!$C$7:$O$86,12,FALSE)</f>
        <v>44603</v>
      </c>
      <c r="E67">
        <f>VLOOKUP(A67,'RACI Deliverables'!$C$7:$O$86,13,FALSE)</f>
        <v>4</v>
      </c>
    </row>
    <row r="68" spans="1:5">
      <c r="A68" t="s">
        <v>206</v>
      </c>
      <c r="B68" t="str">
        <f>VLOOKUP(A68,'RACI Deliverables'!$C$7:$O$86,2,FALSE)</f>
        <v>Listing of 6 OHT VPs Computer Skills, Dashboard Tech Understanding</v>
      </c>
      <c r="C68" s="21">
        <f>VLOOKUP(A68,'RACI Deliverables'!$C$7:$O$86,11,FALSE)</f>
        <v>44599</v>
      </c>
      <c r="D68" s="21">
        <f>VLOOKUP(A68,'RACI Deliverables'!$C$7:$O$86,12,FALSE)</f>
        <v>44603</v>
      </c>
      <c r="E68">
        <f>VLOOKUP(A68,'RACI Deliverables'!$C$7:$O$86,13,FALSE)</f>
        <v>4</v>
      </c>
    </row>
    <row r="69" spans="1:5">
      <c r="A69" t="s">
        <v>208</v>
      </c>
      <c r="B69" t="str">
        <f>VLOOKUP(A69,'RACI Deliverables'!$C$7:$O$86,2,FALSE)</f>
        <v>Listing of 6 OHT VPs Preferred learning style</v>
      </c>
      <c r="C69" s="21">
        <f>VLOOKUP(A69,'RACI Deliverables'!$C$7:$O$86,11,FALSE)</f>
        <v>44599</v>
      </c>
      <c r="D69" s="21">
        <f>VLOOKUP(A69,'RACI Deliverables'!$C$7:$O$86,12,FALSE)</f>
        <v>44603</v>
      </c>
      <c r="E69">
        <f>VLOOKUP(A69,'RACI Deliverables'!$C$7:$O$86,13,FALSE)</f>
        <v>4</v>
      </c>
    </row>
    <row r="70" spans="1:5">
      <c r="A70" t="s">
        <v>210</v>
      </c>
      <c r="B70" t="str">
        <f>VLOOKUP(A70,'RACI Deliverables'!$C$7:$O$86,2,FALSE)</f>
        <v>Listing of 6 OHT VPs Preferred ways to implement new concepts</v>
      </c>
      <c r="C70" s="21">
        <f>VLOOKUP(A70,'RACI Deliverables'!$C$7:$O$86,11,FALSE)</f>
        <v>44599</v>
      </c>
      <c r="D70" s="21">
        <f>VLOOKUP(A70,'RACI Deliverables'!$C$7:$O$86,12,FALSE)</f>
        <v>44603</v>
      </c>
      <c r="E70">
        <f>VLOOKUP(A70,'RACI Deliverables'!$C$7:$O$86,13,FALSE)</f>
        <v>4</v>
      </c>
    </row>
    <row r="71" spans="1:5">
      <c r="A71" t="s">
        <v>249</v>
      </c>
      <c r="B71" t="str">
        <f>VLOOKUP(A71,'RACI Deliverables'!$C$7:$O$86,2,FALSE)</f>
        <v>Executive Dashboard menu / system map</v>
      </c>
      <c r="C71" s="21">
        <f>VLOOKUP(A71,'RACI Deliverables'!$C$7:$O$86,11,FALSE)</f>
        <v>44599</v>
      </c>
      <c r="D71" s="21">
        <f>VLOOKUP(A71,'RACI Deliverables'!$C$7:$O$86,12,FALSE)</f>
        <v>44604</v>
      </c>
      <c r="E71">
        <f>VLOOKUP(A71,'RACI Deliverables'!$C$7:$O$86,13,FALSE)</f>
        <v>5</v>
      </c>
    </row>
    <row r="72" spans="1:5">
      <c r="A72" t="s">
        <v>148</v>
      </c>
      <c r="B72" t="str">
        <f>VLOOKUP(A72,'RACI Deliverables'!$C$7:$O$86,2,FALSE)</f>
        <v>Gap Analysis Document</v>
      </c>
      <c r="C72" s="21">
        <f>VLOOKUP(A72,'RACI Deliverables'!$C$7:$O$86,11,FALSE)</f>
        <v>44600</v>
      </c>
      <c r="D72" s="21">
        <f>VLOOKUP(A72,'RACI Deliverables'!$C$7:$O$86,12,FALSE)</f>
        <v>44602</v>
      </c>
      <c r="E72">
        <f>VLOOKUP(A72,'RACI Deliverables'!$C$7:$O$86,13,FALSE)</f>
        <v>2</v>
      </c>
    </row>
    <row r="73" spans="1:5">
      <c r="A73" t="s">
        <v>150</v>
      </c>
      <c r="B73" t="str">
        <f>VLOOKUP(A73,'RACI Deliverables'!$C$7:$O$86,2,FALSE)</f>
        <v>Guidance on Using the Dashboard - Video or Text+Graphics</v>
      </c>
      <c r="C73" s="21">
        <f>VLOOKUP(A73,'RACI Deliverables'!$C$7:$O$86,11,FALSE)</f>
        <v>44600</v>
      </c>
      <c r="D73" s="21">
        <f>VLOOKUP(A73,'RACI Deliverables'!$C$7:$O$86,12,FALSE)</f>
        <v>44603</v>
      </c>
      <c r="E73">
        <f>VLOOKUP(A73,'RACI Deliverables'!$C$7:$O$86,13,FALSE)</f>
        <v>3</v>
      </c>
    </row>
    <row r="74" spans="1:5">
      <c r="A74" t="s">
        <v>159</v>
      </c>
      <c r="B74" t="str">
        <f>VLOOKUP(A74,'RACI Deliverables'!$C$7:$O$86,2,FALSE)</f>
        <v>Executive Dashboard Navigation Guide using Text, Wireframes and Mockups for Moving forward</v>
      </c>
      <c r="C74" s="21">
        <f>VLOOKUP(A74,'RACI Deliverables'!$C$7:$O$86,11,FALSE)</f>
        <v>44600</v>
      </c>
      <c r="D74" s="21">
        <f>VLOOKUP(A74,'RACI Deliverables'!$C$7:$O$86,12,FALSE)</f>
        <v>44602</v>
      </c>
      <c r="E74">
        <f>VLOOKUP(A74,'RACI Deliverables'!$C$7:$O$86,13,FALSE)</f>
        <v>2</v>
      </c>
    </row>
    <row r="75" spans="1:5">
      <c r="A75" t="s">
        <v>161</v>
      </c>
      <c r="B75" t="str">
        <f>VLOOKUP(A75,'RACI Deliverables'!$C$7:$O$86,2,FALSE)</f>
        <v>Executive Dashboard Navigation Guide using Text, Wireframes and Mockups for Moving backward</v>
      </c>
      <c r="C75" s="21">
        <f>VLOOKUP(A75,'RACI Deliverables'!$C$7:$O$86,11,FALSE)</f>
        <v>44600</v>
      </c>
      <c r="D75" s="21">
        <f>VLOOKUP(A75,'RACI Deliverables'!$C$7:$O$86,12,FALSE)</f>
        <v>44602</v>
      </c>
      <c r="E75">
        <f>VLOOKUP(A75,'RACI Deliverables'!$C$7:$O$86,13,FALSE)</f>
        <v>2</v>
      </c>
    </row>
    <row r="76" spans="1:5">
      <c r="A76" t="s">
        <v>163</v>
      </c>
      <c r="B76" t="str">
        <f>VLOOKUP(A76,'RACI Deliverables'!$C$7:$O$86,2,FALSE)</f>
        <v>Executive Dashboard Navigation Guide using Text, Wireframes and Mockups for Changing Time Frames</v>
      </c>
      <c r="C76" s="21">
        <f>VLOOKUP(A76,'RACI Deliverables'!$C$7:$O$86,11,FALSE)</f>
        <v>44600</v>
      </c>
      <c r="D76" s="21">
        <f>VLOOKUP(A76,'RACI Deliverables'!$C$7:$O$86,12,FALSE)</f>
        <v>44602</v>
      </c>
      <c r="E76">
        <f>VLOOKUP(A76,'RACI Deliverables'!$C$7:$O$86,13,FALSE)</f>
        <v>2</v>
      </c>
    </row>
    <row r="77" spans="1:5">
      <c r="A77" t="s">
        <v>129</v>
      </c>
      <c r="B77" t="str">
        <f>VLOOKUP(A77,'RACI Deliverables'!$C$7:$O$86,2,FALSE)</f>
        <v>Detailed References</v>
      </c>
      <c r="C77" s="21">
        <f>VLOOKUP(A77,'RACI Deliverables'!$C$7:$O$86,11,FALSE)</f>
        <v>44602</v>
      </c>
      <c r="D77" s="21">
        <f>VLOOKUP(A77,'RACI Deliverables'!$C$7:$O$86,12,FALSE)</f>
        <v>44609</v>
      </c>
      <c r="E77">
        <f>VLOOKUP(A77,'RACI Deliverables'!$C$7:$O$86,13,FALSE)</f>
        <v>7</v>
      </c>
    </row>
    <row r="78" spans="1:5">
      <c r="A78" t="s">
        <v>167</v>
      </c>
      <c r="B78" t="str">
        <f>VLOOKUP(A78,'RACI Deliverables'!$C$7:$O$86,2,FALSE)</f>
        <v>Pseudo-code Document</v>
      </c>
      <c r="C78" s="21">
        <f>VLOOKUP(A78,'RACI Deliverables'!$C$7:$O$86,11,FALSE)</f>
        <v>44602</v>
      </c>
      <c r="D78" s="21">
        <f>VLOOKUP(A78,'RACI Deliverables'!$C$7:$O$86,12,FALSE)</f>
        <v>44604</v>
      </c>
      <c r="E78">
        <f>VLOOKUP(A78,'RACI Deliverables'!$C$7:$O$86,13,FALSE)</f>
        <v>2</v>
      </c>
    </row>
    <row r="79" spans="1:5">
      <c r="A79" t="s">
        <v>224</v>
      </c>
      <c r="B79" t="str">
        <f>VLOOKUP(A79,'RACI Deliverables'!$C$7:$O$86,2,FALSE)</f>
        <v>suggested VP training plans</v>
      </c>
      <c r="C79" s="21">
        <f>VLOOKUP(A79,'RACI Deliverables'!$C$7:$O$86,11,FALSE)</f>
        <v>44603</v>
      </c>
      <c r="D79" s="21">
        <f>VLOOKUP(A79,'RACI Deliverables'!$C$7:$O$86,12,FALSE)</f>
        <v>44607</v>
      </c>
      <c r="E79">
        <f>VLOOKUP(A79,'RACI Deliverables'!$C$7:$O$86,13,FALSE)</f>
        <v>4</v>
      </c>
    </row>
    <row r="80" spans="1:5">
      <c r="A80" t="s">
        <v>255</v>
      </c>
      <c r="B80" t="str">
        <f>VLOOKUP(A80,'RACI Deliverables'!$C$7:$O$86,2,FALSE)</f>
        <v>Powerpoint Presentation</v>
      </c>
      <c r="C80" s="21">
        <f>VLOOKUP(A80,'RACI Deliverables'!$C$7:$O$86,11,FALSE)</f>
        <v>44605</v>
      </c>
      <c r="D80" s="21">
        <f>VLOOKUP(A80,'RACI Deliverables'!$C$7:$O$86,12,FALSE)</f>
        <v>44609</v>
      </c>
      <c r="E80">
        <f>VLOOKUP(A80,'RACI Deliverables'!$C$7:$O$86,13,FALSE)</f>
        <v>4</v>
      </c>
    </row>
    <row r="81" spans="1:5">
      <c r="A81" t="s">
        <v>143</v>
      </c>
      <c r="B81" t="str">
        <f>VLOOKUP(A81,'RACI Deliverables'!$C$7:$O$86,2,FALSE)</f>
        <v>Persona For Executive Dashbaord</v>
      </c>
      <c r="C81" s="21">
        <f>VLOOKUP(A81,'RACI Deliverables'!$C$7:$O$86,11,FALSE)</f>
        <v>44607</v>
      </c>
      <c r="D81" s="21">
        <f>VLOOKUP(A81,'RACI Deliverables'!$C$7:$O$86,12,FALSE)</f>
        <v>44609</v>
      </c>
      <c r="E81">
        <f>VLOOKUP(A81,'RACI Deliverables'!$C$7:$O$86,13,FALSE)</f>
        <v>2</v>
      </c>
    </row>
    <row r="82" spans="1:5">
      <c r="A82" t="s">
        <v>253</v>
      </c>
      <c r="B82" t="str">
        <f>VLOOKUP(A82,'RACI Deliverables'!$C$7:$O$86,2,FALSE)</f>
        <v>Merged Final Report</v>
      </c>
      <c r="C82" s="21">
        <f>VLOOKUP(A82,'RACI Deliverables'!$C$7:$O$86,11,FALSE)</f>
        <v>44607</v>
      </c>
      <c r="D82" s="21">
        <f>VLOOKUP(A82,'RACI Deliverables'!$C$7:$O$86,12,FALSE)</f>
        <v>44609</v>
      </c>
      <c r="E82">
        <f>VLOOKUP(A82,'RACI Deliverables'!$C$7:$O$86,13,FALSE)</f>
        <v>2</v>
      </c>
    </row>
    <row r="84" spans="1:5">
      <c r="C84" s="72"/>
    </row>
    <row r="85" spans="1:5">
      <c r="D85" s="72">
        <v>44610</v>
      </c>
    </row>
    <row r="90" spans="1:5">
      <c r="D90" s="72"/>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A5B2F-16BF-4E78-9156-0FB39C90B634}">
  <dimension ref="A1:R85"/>
  <sheetViews>
    <sheetView zoomScale="85" zoomScaleNormal="85" workbookViewId="0">
      <pane ySplit="6" topLeftCell="D10" activePane="bottomLeft" state="frozen"/>
      <selection pane="bottomLeft" activeCell="D10" sqref="D10"/>
    </sheetView>
  </sheetViews>
  <sheetFormatPr defaultColWidth="8.85546875" defaultRowHeight="15"/>
  <cols>
    <col min="1" max="1" width="4.7109375" customWidth="1"/>
    <col min="2" max="2" width="12.42578125" customWidth="1"/>
    <col min="3" max="3" width="6.28515625" customWidth="1"/>
    <col min="4" max="4" width="65.42578125" style="2" customWidth="1"/>
    <col min="5" max="5" width="12.42578125" style="19" customWidth="1"/>
    <col min="6" max="6" width="7.42578125" customWidth="1"/>
    <col min="7" max="7" width="7.28515625" customWidth="1"/>
    <col min="8" max="8" width="8.7109375" customWidth="1"/>
    <col min="9" max="10" width="6.42578125" customWidth="1"/>
    <col min="11" max="11" width="7.7109375" customWidth="1"/>
    <col min="12" max="12" width="13.42578125" customWidth="1"/>
    <col min="13" max="13" width="13.42578125" style="12" customWidth="1"/>
    <col min="14" max="15" width="13.140625" style="21" customWidth="1"/>
    <col min="16" max="16" width="26.7109375" hidden="1" customWidth="1"/>
    <col min="17" max="17" width="28.28515625" hidden="1" customWidth="1"/>
    <col min="18" max="18" width="33" hidden="1" customWidth="1"/>
  </cols>
  <sheetData>
    <row r="1" spans="1:18" ht="38.25" customHeight="1">
      <c r="A1" s="1" t="s">
        <v>66</v>
      </c>
      <c r="C1" s="1"/>
    </row>
    <row r="2" spans="1:18" hidden="1"/>
    <row r="3" spans="1:18" ht="30" hidden="1">
      <c r="A3" s="1" t="s">
        <v>67</v>
      </c>
      <c r="C3" s="1"/>
      <c r="D3" s="2" t="s">
        <v>68</v>
      </c>
      <c r="E3" s="19" t="s">
        <v>69</v>
      </c>
      <c r="F3" s="12" t="s">
        <v>70</v>
      </c>
    </row>
    <row r="4" spans="1:18" ht="52.5" hidden="1" customHeight="1">
      <c r="A4" s="1" t="s">
        <v>71</v>
      </c>
      <c r="C4" s="1"/>
      <c r="D4" s="11">
        <v>44589</v>
      </c>
      <c r="E4" s="12"/>
    </row>
    <row r="5" spans="1:18" ht="27" customHeight="1">
      <c r="A5" s="97"/>
      <c r="B5" s="97"/>
      <c r="D5" s="6"/>
      <c r="E5" s="40"/>
      <c r="F5" s="31" t="s">
        <v>72</v>
      </c>
      <c r="G5" s="31" t="s">
        <v>73</v>
      </c>
      <c r="H5" s="31" t="s">
        <v>74</v>
      </c>
      <c r="I5" s="31" t="s">
        <v>75</v>
      </c>
      <c r="J5" s="31" t="s">
        <v>76</v>
      </c>
      <c r="K5" s="31" t="s">
        <v>77</v>
      </c>
      <c r="L5" s="31"/>
      <c r="M5" s="38"/>
      <c r="N5" s="31"/>
      <c r="O5" s="31"/>
      <c r="P5" s="31"/>
      <c r="Q5" s="31"/>
      <c r="R5" s="31"/>
    </row>
    <row r="6" spans="1:18" s="30" customFormat="1" ht="42.75" customHeight="1">
      <c r="A6" s="26" t="s">
        <v>78</v>
      </c>
      <c r="B6" s="26"/>
      <c r="C6" s="26" t="s">
        <v>79</v>
      </c>
      <c r="D6" s="26" t="s">
        <v>80</v>
      </c>
      <c r="E6" s="41" t="s">
        <v>81</v>
      </c>
      <c r="F6" s="27" t="str">
        <f>LEFT(F5,8)&amp;" Plan"</f>
        <v>MayurKum Plan</v>
      </c>
      <c r="G6" s="27" t="str">
        <f t="shared" ref="G6:J6" si="0">LEFT(G5,8)&amp;" Plan"</f>
        <v>Prajwal  Plan</v>
      </c>
      <c r="H6" s="27" t="str">
        <f t="shared" si="0"/>
        <v>Anusha A Plan</v>
      </c>
      <c r="I6" s="27" t="str">
        <f t="shared" si="0"/>
        <v>Jigeesha Plan</v>
      </c>
      <c r="J6" s="27" t="str">
        <f t="shared" si="0"/>
        <v>Cathleen Plan</v>
      </c>
      <c r="K6" s="27" t="s">
        <v>77</v>
      </c>
      <c r="L6" s="27" t="s">
        <v>82</v>
      </c>
      <c r="M6" s="39" t="s">
        <v>83</v>
      </c>
      <c r="N6" s="37" t="s">
        <v>84</v>
      </c>
      <c r="O6" s="37" t="s">
        <v>85</v>
      </c>
      <c r="P6" s="29" t="s">
        <v>86</v>
      </c>
      <c r="Q6" s="27" t="s">
        <v>87</v>
      </c>
      <c r="R6" s="29" t="s">
        <v>88</v>
      </c>
    </row>
    <row r="7" spans="1:18">
      <c r="A7" t="s">
        <v>89</v>
      </c>
      <c r="B7" t="s">
        <v>90</v>
      </c>
      <c r="C7" t="s">
        <v>91</v>
      </c>
      <c r="D7" s="34" t="s">
        <v>92</v>
      </c>
      <c r="E7" s="19">
        <v>20</v>
      </c>
      <c r="F7" s="5" t="s">
        <v>429</v>
      </c>
      <c r="G7" s="5"/>
      <c r="H7" s="5" t="s">
        <v>91</v>
      </c>
      <c r="I7" s="5"/>
      <c r="J7" s="5"/>
      <c r="K7" s="5"/>
      <c r="L7" s="5"/>
      <c r="M7" s="23">
        <v>44588</v>
      </c>
      <c r="N7" s="21">
        <v>44589</v>
      </c>
      <c r="O7" s="45">
        <f>N7-M7</f>
        <v>1</v>
      </c>
      <c r="P7" s="9"/>
      <c r="Q7" s="9"/>
      <c r="R7" s="9"/>
    </row>
    <row r="8" spans="1:18">
      <c r="A8" t="s">
        <v>89</v>
      </c>
      <c r="B8" t="s">
        <v>90</v>
      </c>
      <c r="C8" t="s">
        <v>94</v>
      </c>
      <c r="D8" s="34" t="s">
        <v>95</v>
      </c>
      <c r="E8" s="19">
        <v>20</v>
      </c>
      <c r="F8" s="5"/>
      <c r="G8" s="5"/>
      <c r="H8" s="5" t="s">
        <v>93</v>
      </c>
      <c r="I8" s="5" t="s">
        <v>91</v>
      </c>
      <c r="J8" s="5"/>
      <c r="K8" s="5"/>
      <c r="L8" s="5"/>
      <c r="M8" s="23">
        <v>44588</v>
      </c>
      <c r="N8" s="21">
        <v>44589</v>
      </c>
      <c r="O8" s="45">
        <f t="shared" ref="O8:O68" si="1">N8-M8</f>
        <v>1</v>
      </c>
      <c r="P8" s="9"/>
      <c r="Q8" s="9"/>
      <c r="R8" s="9"/>
    </row>
    <row r="9" spans="1:18">
      <c r="A9" t="s">
        <v>89</v>
      </c>
      <c r="B9" t="s">
        <v>90</v>
      </c>
      <c r="C9" t="s">
        <v>96</v>
      </c>
      <c r="D9" s="34" t="s">
        <v>97</v>
      </c>
      <c r="E9" s="19">
        <v>20</v>
      </c>
      <c r="F9" s="5" t="s">
        <v>91</v>
      </c>
      <c r="G9" s="5" t="s">
        <v>93</v>
      </c>
      <c r="H9" s="5"/>
      <c r="I9" s="5"/>
      <c r="J9" s="5"/>
      <c r="K9" s="5"/>
      <c r="L9" s="5"/>
      <c r="M9" s="23">
        <v>44588</v>
      </c>
      <c r="N9" s="21">
        <v>44589</v>
      </c>
      <c r="O9" s="45">
        <f t="shared" si="1"/>
        <v>1</v>
      </c>
      <c r="P9" s="9"/>
      <c r="Q9" s="9"/>
      <c r="R9" s="9"/>
    </row>
    <row r="10" spans="1:18">
      <c r="A10" t="s">
        <v>89</v>
      </c>
      <c r="B10" t="s">
        <v>90</v>
      </c>
      <c r="C10" t="s">
        <v>98</v>
      </c>
      <c r="D10" s="34" t="s">
        <v>99</v>
      </c>
      <c r="E10" s="19">
        <v>20</v>
      </c>
      <c r="F10" s="5"/>
      <c r="G10" s="5"/>
      <c r="H10" s="5"/>
      <c r="I10" s="5" t="s">
        <v>93</v>
      </c>
      <c r="J10" s="5" t="s">
        <v>91</v>
      </c>
      <c r="K10" s="5"/>
      <c r="L10" s="5"/>
      <c r="M10" s="23">
        <v>44588</v>
      </c>
      <c r="N10" s="21">
        <v>44589</v>
      </c>
      <c r="O10" s="45">
        <f t="shared" si="1"/>
        <v>1</v>
      </c>
      <c r="P10" s="9"/>
      <c r="Q10" s="9"/>
      <c r="R10" s="9"/>
    </row>
    <row r="11" spans="1:18">
      <c r="A11" t="s">
        <v>89</v>
      </c>
      <c r="B11" t="s">
        <v>90</v>
      </c>
      <c r="C11" t="s">
        <v>100</v>
      </c>
      <c r="D11" s="34" t="s">
        <v>101</v>
      </c>
      <c r="E11" s="19">
        <v>20</v>
      </c>
      <c r="F11" s="5"/>
      <c r="G11" s="5"/>
      <c r="H11" s="5"/>
      <c r="I11" s="5"/>
      <c r="J11" s="5" t="s">
        <v>93</v>
      </c>
      <c r="K11" s="5" t="s">
        <v>91</v>
      </c>
      <c r="L11" s="5"/>
      <c r="M11" s="23">
        <v>44588</v>
      </c>
      <c r="N11" s="21">
        <v>44589</v>
      </c>
      <c r="O11" s="45">
        <f t="shared" si="1"/>
        <v>1</v>
      </c>
      <c r="P11" s="9"/>
      <c r="Q11" s="9"/>
      <c r="R11" s="9"/>
    </row>
    <row r="12" spans="1:18">
      <c r="A12" t="s">
        <v>89</v>
      </c>
      <c r="B12" t="s">
        <v>90</v>
      </c>
      <c r="C12" t="s">
        <v>102</v>
      </c>
      <c r="D12" s="34" t="s">
        <v>103</v>
      </c>
      <c r="E12" s="19">
        <v>21</v>
      </c>
      <c r="F12" s="5"/>
      <c r="G12" s="5" t="s">
        <v>91</v>
      </c>
      <c r="H12" s="5"/>
      <c r="I12" s="5"/>
      <c r="J12" s="5"/>
      <c r="K12" s="5" t="s">
        <v>93</v>
      </c>
      <c r="L12" s="5"/>
      <c r="M12" s="23">
        <v>44588</v>
      </c>
      <c r="N12" s="21">
        <v>44589</v>
      </c>
      <c r="O12" s="45">
        <f t="shared" si="1"/>
        <v>1</v>
      </c>
      <c r="P12" s="9"/>
      <c r="Q12" s="9"/>
      <c r="R12" s="9"/>
    </row>
    <row r="13" spans="1:18">
      <c r="A13" t="s">
        <v>89</v>
      </c>
      <c r="B13" t="s">
        <v>90</v>
      </c>
      <c r="C13" t="s">
        <v>104</v>
      </c>
      <c r="D13" s="34" t="s">
        <v>105</v>
      </c>
      <c r="E13" s="19">
        <v>21</v>
      </c>
      <c r="F13" s="5" t="s">
        <v>93</v>
      </c>
      <c r="G13" s="5"/>
      <c r="H13" s="5"/>
      <c r="I13" s="5" t="s">
        <v>91</v>
      </c>
      <c r="J13" s="5"/>
      <c r="K13" s="5"/>
      <c r="L13" s="5"/>
      <c r="M13" s="23">
        <v>44588</v>
      </c>
      <c r="N13" s="21">
        <v>44589</v>
      </c>
      <c r="O13" s="45">
        <f t="shared" si="1"/>
        <v>1</v>
      </c>
      <c r="P13" s="9"/>
      <c r="Q13" s="9"/>
      <c r="R13" s="9"/>
    </row>
    <row r="14" spans="1:18">
      <c r="A14" t="s">
        <v>89</v>
      </c>
      <c r="B14" t="s">
        <v>90</v>
      </c>
      <c r="C14" t="s">
        <v>106</v>
      </c>
      <c r="D14" s="34" t="s">
        <v>107</v>
      </c>
      <c r="E14" s="19">
        <v>21</v>
      </c>
      <c r="F14" s="5"/>
      <c r="G14" s="5" t="s">
        <v>93</v>
      </c>
      <c r="H14" s="5"/>
      <c r="I14" s="5"/>
      <c r="J14" s="5"/>
      <c r="K14" s="5" t="s">
        <v>91</v>
      </c>
      <c r="L14" s="5"/>
      <c r="M14" s="23">
        <v>44588</v>
      </c>
      <c r="N14" s="21">
        <v>44589</v>
      </c>
      <c r="O14" s="45">
        <f t="shared" si="1"/>
        <v>1</v>
      </c>
      <c r="P14" s="9"/>
      <c r="Q14" s="9"/>
      <c r="R14" s="9"/>
    </row>
    <row r="15" spans="1:18">
      <c r="A15" t="s">
        <v>89</v>
      </c>
      <c r="B15" t="s">
        <v>90</v>
      </c>
      <c r="C15" t="s">
        <v>108</v>
      </c>
      <c r="D15" s="34" t="s">
        <v>109</v>
      </c>
      <c r="E15" s="19">
        <v>22</v>
      </c>
      <c r="F15" s="5" t="s">
        <v>91</v>
      </c>
      <c r="G15" s="5"/>
      <c r="H15" s="5" t="s">
        <v>93</v>
      </c>
      <c r="I15" s="5"/>
      <c r="J15" s="5"/>
      <c r="K15" s="5"/>
      <c r="L15" s="5"/>
      <c r="M15" s="23">
        <v>44588</v>
      </c>
      <c r="N15" s="21">
        <v>44589</v>
      </c>
      <c r="O15" s="45">
        <f t="shared" si="1"/>
        <v>1</v>
      </c>
      <c r="P15" s="9"/>
      <c r="Q15" s="9"/>
      <c r="R15" s="9"/>
    </row>
    <row r="16" spans="1:18">
      <c r="A16" t="s">
        <v>89</v>
      </c>
      <c r="B16" t="s">
        <v>90</v>
      </c>
      <c r="C16" t="s">
        <v>110</v>
      </c>
      <c r="D16" s="34" t="s">
        <v>111</v>
      </c>
      <c r="E16" s="19">
        <v>22</v>
      </c>
      <c r="F16" s="5"/>
      <c r="G16" s="5"/>
      <c r="H16" s="5" t="s">
        <v>91</v>
      </c>
      <c r="I16" s="5" t="s">
        <v>93</v>
      </c>
      <c r="J16" s="5"/>
      <c r="K16" s="5"/>
      <c r="L16" s="5"/>
      <c r="M16" s="23">
        <v>44581</v>
      </c>
      <c r="N16" s="21">
        <v>44582</v>
      </c>
      <c r="O16" s="45">
        <f t="shared" si="1"/>
        <v>1</v>
      </c>
      <c r="P16" s="9"/>
      <c r="Q16" s="9"/>
      <c r="R16" s="9"/>
    </row>
    <row r="17" spans="1:18">
      <c r="A17" t="s">
        <v>89</v>
      </c>
      <c r="B17" t="s">
        <v>90</v>
      </c>
      <c r="C17" t="s">
        <v>112</v>
      </c>
      <c r="D17" s="34" t="s">
        <v>113</v>
      </c>
      <c r="E17" s="19">
        <v>24</v>
      </c>
      <c r="F17" s="5" t="s">
        <v>91</v>
      </c>
      <c r="G17" s="5" t="s">
        <v>91</v>
      </c>
      <c r="H17" s="5"/>
      <c r="I17" s="5" t="s">
        <v>93</v>
      </c>
      <c r="J17" s="5"/>
      <c r="K17" s="5"/>
      <c r="L17" s="5"/>
      <c r="M17" s="23">
        <v>44588</v>
      </c>
      <c r="N17" s="21">
        <v>44589</v>
      </c>
      <c r="O17" s="45">
        <f t="shared" si="1"/>
        <v>1</v>
      </c>
      <c r="P17" s="9"/>
      <c r="Q17" s="9"/>
      <c r="R17" s="9"/>
    </row>
    <row r="18" spans="1:18" ht="30">
      <c r="A18" t="s">
        <v>89</v>
      </c>
      <c r="B18" t="s">
        <v>90</v>
      </c>
      <c r="C18" t="s">
        <v>114</v>
      </c>
      <c r="D18" s="34" t="s">
        <v>115</v>
      </c>
      <c r="E18" s="19" t="s">
        <v>116</v>
      </c>
      <c r="F18" s="5" t="s">
        <v>93</v>
      </c>
      <c r="G18" s="5" t="s">
        <v>91</v>
      </c>
      <c r="H18" s="5"/>
      <c r="I18" s="5"/>
      <c r="J18" s="5"/>
      <c r="K18" s="5"/>
      <c r="L18" s="5"/>
      <c r="M18" s="23">
        <v>44595</v>
      </c>
      <c r="N18" s="21">
        <v>44599</v>
      </c>
      <c r="O18" s="45">
        <f t="shared" si="1"/>
        <v>4</v>
      </c>
      <c r="P18" s="9"/>
      <c r="Q18" s="9"/>
      <c r="R18" s="9"/>
    </row>
    <row r="19" spans="1:18">
      <c r="A19" t="s">
        <v>89</v>
      </c>
      <c r="B19" t="s">
        <v>90</v>
      </c>
      <c r="C19" t="s">
        <v>117</v>
      </c>
      <c r="D19" s="34" t="s">
        <v>118</v>
      </c>
      <c r="E19" s="19" t="s">
        <v>116</v>
      </c>
      <c r="F19" s="5"/>
      <c r="G19" s="5"/>
      <c r="H19" s="5" t="s">
        <v>93</v>
      </c>
      <c r="I19" s="5"/>
      <c r="J19" s="5" t="s">
        <v>91</v>
      </c>
      <c r="K19" s="5"/>
      <c r="L19" s="5"/>
      <c r="M19" s="23">
        <v>44595</v>
      </c>
      <c r="N19" s="21">
        <v>44599</v>
      </c>
      <c r="O19" s="45">
        <f t="shared" si="1"/>
        <v>4</v>
      </c>
      <c r="P19" s="9"/>
      <c r="Q19" s="9"/>
      <c r="R19" s="9"/>
    </row>
    <row r="20" spans="1:18" ht="30">
      <c r="A20" t="s">
        <v>89</v>
      </c>
      <c r="B20" t="s">
        <v>90</v>
      </c>
      <c r="C20" t="s">
        <v>119</v>
      </c>
      <c r="D20" s="34" t="s">
        <v>120</v>
      </c>
      <c r="E20" s="19">
        <v>43</v>
      </c>
      <c r="F20" s="5"/>
      <c r="G20" s="5"/>
      <c r="H20" s="5"/>
      <c r="I20" s="5" t="s">
        <v>93</v>
      </c>
      <c r="J20" s="5"/>
      <c r="K20" s="5" t="s">
        <v>91</v>
      </c>
      <c r="L20" s="5"/>
      <c r="M20" s="23">
        <v>44595</v>
      </c>
      <c r="N20" s="21">
        <v>44599</v>
      </c>
      <c r="O20" s="45">
        <f t="shared" si="1"/>
        <v>4</v>
      </c>
      <c r="P20" s="9"/>
      <c r="Q20" s="9"/>
      <c r="R20" s="9"/>
    </row>
    <row r="21" spans="1:18">
      <c r="A21" t="s">
        <v>89</v>
      </c>
      <c r="B21" t="s">
        <v>90</v>
      </c>
      <c r="C21" t="s">
        <v>121</v>
      </c>
      <c r="D21" s="34" t="s">
        <v>122</v>
      </c>
      <c r="E21" s="19" t="s">
        <v>123</v>
      </c>
      <c r="F21" s="5" t="s">
        <v>93</v>
      </c>
      <c r="G21" s="5"/>
      <c r="H21" s="5"/>
      <c r="I21" s="5"/>
      <c r="J21" s="5" t="s">
        <v>91</v>
      </c>
      <c r="K21" s="5"/>
      <c r="L21" s="5"/>
      <c r="M21" s="23">
        <v>44597</v>
      </c>
      <c r="N21" s="36">
        <v>44600</v>
      </c>
      <c r="O21" s="45">
        <f t="shared" si="1"/>
        <v>3</v>
      </c>
      <c r="P21" s="9"/>
      <c r="Q21" s="9"/>
      <c r="R21" s="9"/>
    </row>
    <row r="22" spans="1:18" ht="30">
      <c r="A22" t="s">
        <v>89</v>
      </c>
      <c r="B22" t="s">
        <v>90</v>
      </c>
      <c r="C22" t="s">
        <v>124</v>
      </c>
      <c r="D22" s="60" t="s">
        <v>125</v>
      </c>
      <c r="E22" s="19">
        <v>43</v>
      </c>
      <c r="F22" s="5"/>
      <c r="G22" s="5"/>
      <c r="H22" s="5" t="s">
        <v>91</v>
      </c>
      <c r="I22" s="5"/>
      <c r="J22" s="5"/>
      <c r="K22" s="5" t="s">
        <v>93</v>
      </c>
      <c r="L22" s="5"/>
      <c r="M22" s="23">
        <v>44597</v>
      </c>
      <c r="N22" s="36">
        <v>44600</v>
      </c>
      <c r="O22" s="45">
        <f t="shared" si="1"/>
        <v>3</v>
      </c>
      <c r="P22" s="9"/>
      <c r="Q22" s="9"/>
      <c r="R22" s="9"/>
    </row>
    <row r="23" spans="1:18" ht="30">
      <c r="A23" t="s">
        <v>89</v>
      </c>
      <c r="B23" t="s">
        <v>90</v>
      </c>
      <c r="C23" t="s">
        <v>126</v>
      </c>
      <c r="D23" s="61" t="s">
        <v>127</v>
      </c>
      <c r="E23" s="19">
        <v>44</v>
      </c>
      <c r="F23" s="5"/>
      <c r="G23" s="5" t="s">
        <v>91</v>
      </c>
      <c r="H23" s="5"/>
      <c r="I23" s="5"/>
      <c r="J23" s="5" t="s">
        <v>93</v>
      </c>
      <c r="K23" s="5"/>
      <c r="L23" s="5"/>
      <c r="M23" s="23">
        <v>44597</v>
      </c>
      <c r="N23" s="36">
        <v>44600</v>
      </c>
      <c r="O23" s="45">
        <f t="shared" si="1"/>
        <v>3</v>
      </c>
      <c r="P23" s="9"/>
      <c r="Q23" s="9"/>
      <c r="R23" s="9"/>
    </row>
    <row r="24" spans="1:18">
      <c r="A24" t="s">
        <v>89</v>
      </c>
      <c r="B24" t="s">
        <v>90</v>
      </c>
      <c r="C24" t="s">
        <v>93</v>
      </c>
      <c r="D24" s="34" t="s">
        <v>128</v>
      </c>
      <c r="E24" s="19">
        <v>46</v>
      </c>
      <c r="F24" s="5" t="s">
        <v>91</v>
      </c>
      <c r="G24" s="5"/>
      <c r="H24" s="5" t="s">
        <v>93</v>
      </c>
      <c r="I24" s="5"/>
      <c r="J24" s="5"/>
      <c r="K24" s="5"/>
      <c r="L24" s="5"/>
      <c r="M24" s="23">
        <v>44597</v>
      </c>
      <c r="N24" s="36">
        <v>44600</v>
      </c>
      <c r="O24" s="45">
        <f t="shared" si="1"/>
        <v>3</v>
      </c>
      <c r="P24" s="9"/>
      <c r="Q24" s="9"/>
      <c r="R24" s="9"/>
    </row>
    <row r="25" spans="1:18">
      <c r="A25" t="s">
        <v>89</v>
      </c>
      <c r="B25" t="s">
        <v>90</v>
      </c>
      <c r="C25" t="s">
        <v>129</v>
      </c>
      <c r="D25" s="34" t="s">
        <v>130</v>
      </c>
      <c r="E25" s="19">
        <v>23</v>
      </c>
      <c r="F25" s="5"/>
      <c r="G25" s="5"/>
      <c r="H25" s="5" t="s">
        <v>93</v>
      </c>
      <c r="I25" s="5" t="s">
        <v>91</v>
      </c>
      <c r="J25" s="5"/>
      <c r="K25" s="5"/>
      <c r="L25" s="5"/>
      <c r="M25" s="23">
        <v>44602</v>
      </c>
      <c r="N25" s="21">
        <v>44609</v>
      </c>
      <c r="O25" s="45">
        <f t="shared" si="1"/>
        <v>7</v>
      </c>
      <c r="P25" s="9"/>
      <c r="Q25" s="9"/>
      <c r="R25" s="9"/>
    </row>
    <row r="26" spans="1:18">
      <c r="A26" t="s">
        <v>89</v>
      </c>
      <c r="B26" t="s">
        <v>90</v>
      </c>
      <c r="C26" t="s">
        <v>131</v>
      </c>
      <c r="D26" s="34" t="s">
        <v>132</v>
      </c>
      <c r="E26" s="19">
        <v>26</v>
      </c>
      <c r="F26" s="5" t="s">
        <v>93</v>
      </c>
      <c r="G26" s="5"/>
      <c r="H26" s="5" t="s">
        <v>91</v>
      </c>
      <c r="I26" s="5"/>
      <c r="J26" s="5"/>
      <c r="K26" s="5"/>
      <c r="L26" s="5"/>
      <c r="M26" s="23">
        <v>44595</v>
      </c>
      <c r="N26" s="21">
        <v>44602</v>
      </c>
      <c r="O26" s="45">
        <f t="shared" si="1"/>
        <v>7</v>
      </c>
      <c r="P26" s="9"/>
      <c r="Q26" s="9"/>
      <c r="R26" s="9"/>
    </row>
    <row r="27" spans="1:18">
      <c r="A27" t="s">
        <v>89</v>
      </c>
      <c r="B27" t="s">
        <v>90</v>
      </c>
      <c r="C27" t="s">
        <v>133</v>
      </c>
      <c r="D27" s="34" t="s">
        <v>134</v>
      </c>
      <c r="E27" s="19">
        <v>26</v>
      </c>
      <c r="F27" s="5"/>
      <c r="G27" s="5"/>
      <c r="H27" s="5"/>
      <c r="I27" s="5"/>
      <c r="J27" s="5" t="s">
        <v>91</v>
      </c>
      <c r="K27" s="5" t="s">
        <v>93</v>
      </c>
      <c r="L27" s="5"/>
      <c r="M27" s="23">
        <v>44595</v>
      </c>
      <c r="N27" s="21">
        <v>44598</v>
      </c>
      <c r="O27" s="45">
        <f t="shared" si="1"/>
        <v>3</v>
      </c>
      <c r="P27" s="9"/>
      <c r="Q27" s="9"/>
      <c r="R27" s="9"/>
    </row>
    <row r="28" spans="1:18" ht="30">
      <c r="A28" t="s">
        <v>89</v>
      </c>
      <c r="B28" t="s">
        <v>90</v>
      </c>
      <c r="C28" t="s">
        <v>135</v>
      </c>
      <c r="D28" s="34" t="s">
        <v>136</v>
      </c>
      <c r="E28" s="19">
        <v>26</v>
      </c>
      <c r="F28" s="5"/>
      <c r="G28" s="5"/>
      <c r="H28" s="5"/>
      <c r="I28" s="5" t="s">
        <v>93</v>
      </c>
      <c r="J28" s="5"/>
      <c r="K28" s="5" t="s">
        <v>91</v>
      </c>
      <c r="L28" s="5"/>
      <c r="M28" s="23">
        <v>44596</v>
      </c>
      <c r="N28" s="21">
        <v>44602</v>
      </c>
      <c r="O28" s="45">
        <f t="shared" si="1"/>
        <v>6</v>
      </c>
      <c r="P28" s="9"/>
      <c r="Q28" s="9"/>
      <c r="R28" s="9"/>
    </row>
    <row r="29" spans="1:18">
      <c r="A29" t="s">
        <v>89</v>
      </c>
      <c r="B29" t="s">
        <v>90</v>
      </c>
      <c r="C29" t="s">
        <v>137</v>
      </c>
      <c r="D29" s="34" t="s">
        <v>138</v>
      </c>
      <c r="E29" s="19">
        <v>41</v>
      </c>
      <c r="F29" s="5"/>
      <c r="G29" s="5" t="s">
        <v>93</v>
      </c>
      <c r="H29" s="5"/>
      <c r="I29" s="5"/>
      <c r="J29" s="5" t="s">
        <v>91</v>
      </c>
      <c r="K29" s="5"/>
      <c r="L29" s="5"/>
      <c r="M29" s="23">
        <v>44590</v>
      </c>
      <c r="N29" s="21">
        <v>44598</v>
      </c>
      <c r="O29" s="45">
        <f t="shared" si="1"/>
        <v>8</v>
      </c>
      <c r="P29" s="9"/>
      <c r="Q29" s="9"/>
      <c r="R29" s="9"/>
    </row>
    <row r="30" spans="1:18" ht="30">
      <c r="A30" t="s">
        <v>89</v>
      </c>
      <c r="B30" t="s">
        <v>90</v>
      </c>
      <c r="C30" t="s">
        <v>139</v>
      </c>
      <c r="D30" s="34" t="s">
        <v>140</v>
      </c>
      <c r="E30" s="19">
        <v>45</v>
      </c>
      <c r="F30" s="5"/>
      <c r="G30" s="5"/>
      <c r="H30" s="5" t="s">
        <v>93</v>
      </c>
      <c r="I30" s="5" t="s">
        <v>93</v>
      </c>
      <c r="J30" s="5" t="s">
        <v>91</v>
      </c>
      <c r="K30" s="5"/>
      <c r="L30" s="5"/>
      <c r="M30" s="23">
        <v>44588</v>
      </c>
      <c r="N30" s="21">
        <v>44589</v>
      </c>
      <c r="O30" s="45">
        <f t="shared" si="1"/>
        <v>1</v>
      </c>
      <c r="P30" s="9"/>
      <c r="Q30" s="9"/>
      <c r="R30" s="9"/>
    </row>
    <row r="31" spans="1:18">
      <c r="A31" t="s">
        <v>89</v>
      </c>
      <c r="B31" t="s">
        <v>90</v>
      </c>
      <c r="C31" t="s">
        <v>141</v>
      </c>
      <c r="D31" s="34" t="s">
        <v>142</v>
      </c>
      <c r="F31" s="5" t="s">
        <v>91</v>
      </c>
      <c r="G31" s="5" t="s">
        <v>93</v>
      </c>
      <c r="H31" s="5"/>
      <c r="I31" s="5"/>
      <c r="J31" s="5" t="s">
        <v>93</v>
      </c>
      <c r="K31" s="5"/>
      <c r="L31" s="5"/>
      <c r="M31" s="23">
        <v>44588</v>
      </c>
      <c r="N31" s="21">
        <v>44589</v>
      </c>
      <c r="O31" s="45">
        <f t="shared" si="1"/>
        <v>1</v>
      </c>
      <c r="P31" s="9"/>
      <c r="Q31" s="9"/>
      <c r="R31" s="9"/>
    </row>
    <row r="32" spans="1:18">
      <c r="A32" t="s">
        <v>89</v>
      </c>
      <c r="B32" t="s">
        <v>90</v>
      </c>
      <c r="C32" t="s">
        <v>143</v>
      </c>
      <c r="D32" s="34" t="s">
        <v>430</v>
      </c>
      <c r="F32" s="5" t="s">
        <v>93</v>
      </c>
      <c r="G32" s="5" t="s">
        <v>91</v>
      </c>
      <c r="H32" s="5"/>
      <c r="I32" s="5"/>
      <c r="J32" s="5"/>
      <c r="K32" s="5"/>
      <c r="L32" s="5"/>
      <c r="M32" s="23">
        <v>44607</v>
      </c>
      <c r="N32" s="21">
        <v>44609</v>
      </c>
      <c r="O32" s="45">
        <f t="shared" si="1"/>
        <v>2</v>
      </c>
      <c r="P32" s="9"/>
      <c r="Q32" s="9"/>
      <c r="R32" s="9"/>
    </row>
    <row r="33" spans="1:16" ht="30">
      <c r="A33" t="s">
        <v>89</v>
      </c>
      <c r="B33" t="s">
        <v>90</v>
      </c>
      <c r="C33" t="s">
        <v>145</v>
      </c>
      <c r="D33" s="34" t="s">
        <v>146</v>
      </c>
      <c r="E33" s="12" t="s">
        <v>147</v>
      </c>
      <c r="I33" t="s">
        <v>91</v>
      </c>
      <c r="K33" t="s">
        <v>93</v>
      </c>
      <c r="M33" s="23">
        <v>44596</v>
      </c>
      <c r="N33" s="21">
        <v>44599</v>
      </c>
      <c r="O33" s="45">
        <f t="shared" si="1"/>
        <v>3</v>
      </c>
      <c r="P33" s="11"/>
    </row>
    <row r="34" spans="1:16">
      <c r="A34" t="s">
        <v>89</v>
      </c>
      <c r="B34" t="s">
        <v>90</v>
      </c>
      <c r="C34" t="s">
        <v>150</v>
      </c>
      <c r="D34" s="34" t="s">
        <v>151</v>
      </c>
      <c r="E34" s="19" t="s">
        <v>116</v>
      </c>
      <c r="G34" t="s">
        <v>93</v>
      </c>
      <c r="J34" s="5" t="s">
        <v>91</v>
      </c>
      <c r="M34" s="23">
        <v>44600</v>
      </c>
      <c r="N34" s="21">
        <v>44603</v>
      </c>
      <c r="O34" s="45">
        <f t="shared" si="1"/>
        <v>3</v>
      </c>
      <c r="P34" s="11"/>
    </row>
    <row r="35" spans="1:16">
      <c r="A35" t="s">
        <v>89</v>
      </c>
      <c r="B35" t="s">
        <v>90</v>
      </c>
      <c r="C35" t="s">
        <v>152</v>
      </c>
      <c r="D35" s="34" t="s">
        <v>153</v>
      </c>
      <c r="E35" s="19" t="s">
        <v>116</v>
      </c>
      <c r="F35" t="s">
        <v>93</v>
      </c>
      <c r="M35" s="23">
        <v>44597</v>
      </c>
      <c r="N35" s="21">
        <v>44602</v>
      </c>
      <c r="O35" s="45">
        <f t="shared" si="1"/>
        <v>5</v>
      </c>
      <c r="P35" s="11"/>
    </row>
    <row r="36" spans="1:16">
      <c r="A36" t="s">
        <v>89</v>
      </c>
      <c r="B36" t="s">
        <v>90</v>
      </c>
      <c r="C36" t="s">
        <v>154</v>
      </c>
      <c r="D36" s="34" t="s">
        <v>155</v>
      </c>
      <c r="E36" s="19" t="s">
        <v>116</v>
      </c>
      <c r="G36" t="s">
        <v>93</v>
      </c>
      <c r="I36" t="s">
        <v>91</v>
      </c>
      <c r="M36" s="23">
        <v>44597</v>
      </c>
      <c r="N36" s="21">
        <v>44602</v>
      </c>
      <c r="O36" s="45">
        <f t="shared" si="1"/>
        <v>5</v>
      </c>
      <c r="P36" s="11"/>
    </row>
    <row r="37" spans="1:16" ht="30">
      <c r="A37" t="s">
        <v>89</v>
      </c>
      <c r="B37" t="s">
        <v>90</v>
      </c>
      <c r="C37" t="s">
        <v>156</v>
      </c>
      <c r="D37" s="34" t="s">
        <v>157</v>
      </c>
      <c r="E37" s="19" t="s">
        <v>158</v>
      </c>
      <c r="I37" t="s">
        <v>93</v>
      </c>
      <c r="J37" t="s">
        <v>91</v>
      </c>
      <c r="M37" s="23">
        <v>44598</v>
      </c>
      <c r="N37" s="21">
        <v>44602</v>
      </c>
      <c r="O37" s="45">
        <f t="shared" si="1"/>
        <v>4</v>
      </c>
      <c r="P37" s="11"/>
    </row>
    <row r="38" spans="1:16" ht="30">
      <c r="A38" t="s">
        <v>89</v>
      </c>
      <c r="B38" t="s">
        <v>90</v>
      </c>
      <c r="C38" t="s">
        <v>159</v>
      </c>
      <c r="D38" s="34" t="s">
        <v>160</v>
      </c>
      <c r="E38" s="19" t="s">
        <v>158</v>
      </c>
      <c r="G38" t="s">
        <v>91</v>
      </c>
      <c r="K38" t="s">
        <v>93</v>
      </c>
      <c r="M38" s="23">
        <v>44600</v>
      </c>
      <c r="N38" s="21">
        <v>44602</v>
      </c>
      <c r="O38" s="45">
        <f t="shared" si="1"/>
        <v>2</v>
      </c>
      <c r="P38" s="11"/>
    </row>
    <row r="39" spans="1:16" ht="30">
      <c r="A39" t="s">
        <v>89</v>
      </c>
      <c r="B39" t="s">
        <v>90</v>
      </c>
      <c r="C39" t="s">
        <v>161</v>
      </c>
      <c r="D39" s="34" t="s">
        <v>162</v>
      </c>
      <c r="E39" s="19" t="s">
        <v>158</v>
      </c>
      <c r="H39" t="s">
        <v>91</v>
      </c>
      <c r="I39" t="s">
        <v>93</v>
      </c>
      <c r="M39" s="23">
        <v>44600</v>
      </c>
      <c r="N39" s="21">
        <v>44602</v>
      </c>
      <c r="O39" s="45">
        <f t="shared" si="1"/>
        <v>2</v>
      </c>
      <c r="P39" s="11"/>
    </row>
    <row r="40" spans="1:16" ht="30">
      <c r="A40" t="s">
        <v>89</v>
      </c>
      <c r="B40" t="s">
        <v>90</v>
      </c>
      <c r="C40" t="s">
        <v>163</v>
      </c>
      <c r="D40" s="34" t="s">
        <v>164</v>
      </c>
      <c r="E40" s="19" t="s">
        <v>158</v>
      </c>
      <c r="I40" t="s">
        <v>91</v>
      </c>
      <c r="J40" t="s">
        <v>93</v>
      </c>
      <c r="M40" s="23">
        <v>44600</v>
      </c>
      <c r="N40" s="21">
        <v>44602</v>
      </c>
      <c r="O40" s="45">
        <f t="shared" si="1"/>
        <v>2</v>
      </c>
      <c r="P40" s="11"/>
    </row>
    <row r="41" spans="1:16">
      <c r="A41" t="s">
        <v>89</v>
      </c>
      <c r="B41" t="s">
        <v>90</v>
      </c>
      <c r="C41" t="s">
        <v>165</v>
      </c>
      <c r="D41" s="34" t="s">
        <v>166</v>
      </c>
      <c r="E41" s="12">
        <v>49</v>
      </c>
      <c r="F41" t="s">
        <v>93</v>
      </c>
      <c r="G41" t="s">
        <v>91</v>
      </c>
      <c r="M41" s="23">
        <v>44596</v>
      </c>
      <c r="N41" s="21">
        <v>44600</v>
      </c>
      <c r="O41" s="45">
        <f t="shared" si="1"/>
        <v>4</v>
      </c>
      <c r="P41" s="11"/>
    </row>
    <row r="42" spans="1:16">
      <c r="A42" t="s">
        <v>89</v>
      </c>
      <c r="B42" t="s">
        <v>90</v>
      </c>
      <c r="C42" t="s">
        <v>171</v>
      </c>
      <c r="D42" s="34" t="s">
        <v>172</v>
      </c>
      <c r="E42" s="12" t="s">
        <v>147</v>
      </c>
      <c r="F42" t="s">
        <v>91</v>
      </c>
      <c r="K42" t="s">
        <v>93</v>
      </c>
      <c r="M42" s="23">
        <v>44597</v>
      </c>
      <c r="N42" s="21">
        <v>44600</v>
      </c>
      <c r="O42" s="45">
        <f t="shared" si="1"/>
        <v>3</v>
      </c>
      <c r="P42" s="11"/>
    </row>
    <row r="43" spans="1:16" ht="21.75" customHeight="1">
      <c r="A43" t="s">
        <v>89</v>
      </c>
      <c r="B43" t="s">
        <v>90</v>
      </c>
      <c r="C43" t="s">
        <v>173</v>
      </c>
      <c r="D43" s="34" t="s">
        <v>174</v>
      </c>
      <c r="E43" s="12" t="s">
        <v>175</v>
      </c>
      <c r="G43" t="s">
        <v>93</v>
      </c>
      <c r="K43" t="s">
        <v>91</v>
      </c>
      <c r="M43" s="23">
        <v>44597</v>
      </c>
      <c r="N43" s="21">
        <v>44601</v>
      </c>
      <c r="O43" s="45">
        <f t="shared" si="1"/>
        <v>4</v>
      </c>
    </row>
    <row r="44" spans="1:16" ht="21.75" customHeight="1">
      <c r="A44" t="s">
        <v>89</v>
      </c>
      <c r="B44" t="s">
        <v>90</v>
      </c>
      <c r="C44" t="s">
        <v>176</v>
      </c>
      <c r="D44" s="34" t="s">
        <v>177</v>
      </c>
      <c r="E44" s="12" t="s">
        <v>175</v>
      </c>
      <c r="F44" t="s">
        <v>93</v>
      </c>
      <c r="K44" t="s">
        <v>91</v>
      </c>
      <c r="M44" s="23">
        <v>44597</v>
      </c>
      <c r="N44" s="21">
        <v>44601</v>
      </c>
      <c r="O44" s="45">
        <f t="shared" si="1"/>
        <v>4</v>
      </c>
    </row>
    <row r="45" spans="1:16" ht="21.75" customHeight="1">
      <c r="A45" t="s">
        <v>89</v>
      </c>
      <c r="B45" t="s">
        <v>90</v>
      </c>
      <c r="C45" t="s">
        <v>178</v>
      </c>
      <c r="D45" s="34" t="s">
        <v>179</v>
      </c>
      <c r="E45" s="12" t="s">
        <v>175</v>
      </c>
      <c r="F45" t="s">
        <v>91</v>
      </c>
      <c r="K45" t="s">
        <v>93</v>
      </c>
      <c r="M45" s="23">
        <v>44597</v>
      </c>
      <c r="N45" s="21">
        <v>44601</v>
      </c>
      <c r="O45" s="45">
        <f t="shared" si="1"/>
        <v>4</v>
      </c>
    </row>
    <row r="46" spans="1:16" ht="21.75" customHeight="1">
      <c r="A46" t="s">
        <v>89</v>
      </c>
      <c r="B46" t="s">
        <v>90</v>
      </c>
      <c r="C46" t="s">
        <v>180</v>
      </c>
      <c r="D46" s="34" t="s">
        <v>181</v>
      </c>
      <c r="E46" s="12" t="s">
        <v>175</v>
      </c>
      <c r="I46" t="s">
        <v>91</v>
      </c>
      <c r="J46" t="s">
        <v>93</v>
      </c>
      <c r="M46" s="23">
        <v>44597</v>
      </c>
      <c r="N46" s="21">
        <v>44601</v>
      </c>
      <c r="O46" s="45">
        <f t="shared" si="1"/>
        <v>4</v>
      </c>
    </row>
    <row r="47" spans="1:16" ht="21.75" customHeight="1">
      <c r="A47" t="s">
        <v>89</v>
      </c>
      <c r="B47" t="s">
        <v>90</v>
      </c>
      <c r="C47" t="s">
        <v>182</v>
      </c>
      <c r="D47" s="34" t="s">
        <v>183</v>
      </c>
      <c r="E47" s="12" t="s">
        <v>175</v>
      </c>
      <c r="H47" t="s">
        <v>93</v>
      </c>
      <c r="J47" t="s">
        <v>91</v>
      </c>
      <c r="M47" s="23">
        <v>44597</v>
      </c>
      <c r="N47" s="21">
        <v>44601</v>
      </c>
      <c r="O47" s="45">
        <f t="shared" si="1"/>
        <v>4</v>
      </c>
    </row>
    <row r="48" spans="1:16" ht="21.75" customHeight="1">
      <c r="A48" t="s">
        <v>89</v>
      </c>
      <c r="B48" t="s">
        <v>90</v>
      </c>
      <c r="C48" t="s">
        <v>184</v>
      </c>
      <c r="D48" s="34" t="s">
        <v>185</v>
      </c>
      <c r="E48" s="12" t="s">
        <v>175</v>
      </c>
      <c r="G48" t="s">
        <v>93</v>
      </c>
      <c r="J48" t="s">
        <v>91</v>
      </c>
      <c r="M48" s="23">
        <v>44597</v>
      </c>
      <c r="N48" s="21">
        <v>44601</v>
      </c>
      <c r="O48" s="45">
        <f t="shared" si="1"/>
        <v>4</v>
      </c>
    </row>
    <row r="49" spans="1:15" ht="21.75" customHeight="1">
      <c r="A49" t="s">
        <v>89</v>
      </c>
      <c r="B49" t="s">
        <v>90</v>
      </c>
      <c r="C49" t="s">
        <v>186</v>
      </c>
      <c r="D49" s="34" t="s">
        <v>187</v>
      </c>
      <c r="E49" s="12" t="s">
        <v>175</v>
      </c>
      <c r="H49" t="s">
        <v>91</v>
      </c>
      <c r="I49" t="s">
        <v>93</v>
      </c>
      <c r="M49" s="23">
        <v>44597</v>
      </c>
      <c r="N49" s="21">
        <v>44601</v>
      </c>
      <c r="O49" s="45">
        <f t="shared" si="1"/>
        <v>4</v>
      </c>
    </row>
    <row r="50" spans="1:15" ht="21.75" customHeight="1">
      <c r="A50" t="s">
        <v>89</v>
      </c>
      <c r="B50" t="s">
        <v>90</v>
      </c>
      <c r="C50" t="s">
        <v>188</v>
      </c>
      <c r="D50" s="34" t="s">
        <v>189</v>
      </c>
      <c r="E50" s="12" t="s">
        <v>190</v>
      </c>
      <c r="F50" t="s">
        <v>93</v>
      </c>
      <c r="G50" t="s">
        <v>93</v>
      </c>
      <c r="H50" t="s">
        <v>91</v>
      </c>
      <c r="M50" s="23">
        <v>44593</v>
      </c>
      <c r="N50" s="21">
        <v>44595</v>
      </c>
      <c r="O50" s="45">
        <f t="shared" si="1"/>
        <v>2</v>
      </c>
    </row>
    <row r="51" spans="1:15" ht="27.75" customHeight="1">
      <c r="A51" t="s">
        <v>89</v>
      </c>
      <c r="B51" t="s">
        <v>90</v>
      </c>
      <c r="C51" t="s">
        <v>191</v>
      </c>
      <c r="D51" s="34" t="s">
        <v>192</v>
      </c>
      <c r="E51" s="12" t="s">
        <v>190</v>
      </c>
      <c r="F51" t="s">
        <v>91</v>
      </c>
      <c r="H51" t="s">
        <v>93</v>
      </c>
      <c r="M51" s="23">
        <v>44597</v>
      </c>
      <c r="N51" s="21">
        <v>44602</v>
      </c>
      <c r="O51" s="45">
        <f t="shared" si="1"/>
        <v>5</v>
      </c>
    </row>
    <row r="52" spans="1:15" ht="29.25" customHeight="1">
      <c r="A52" t="s">
        <v>89</v>
      </c>
      <c r="B52" t="s">
        <v>90</v>
      </c>
      <c r="C52" t="s">
        <v>193</v>
      </c>
      <c r="D52" s="34" t="s">
        <v>194</v>
      </c>
      <c r="E52" s="12" t="s">
        <v>190</v>
      </c>
      <c r="H52" t="s">
        <v>91</v>
      </c>
      <c r="K52" t="s">
        <v>93</v>
      </c>
      <c r="M52" s="23">
        <v>44597</v>
      </c>
      <c r="N52" s="21">
        <v>44602</v>
      </c>
      <c r="O52" s="45">
        <f t="shared" si="1"/>
        <v>5</v>
      </c>
    </row>
    <row r="53" spans="1:15" ht="21.75" customHeight="1">
      <c r="A53" t="s">
        <v>89</v>
      </c>
      <c r="B53" t="s">
        <v>90</v>
      </c>
      <c r="C53" t="s">
        <v>195</v>
      </c>
      <c r="D53" s="34" t="s">
        <v>196</v>
      </c>
      <c r="E53" s="12" t="s">
        <v>190</v>
      </c>
      <c r="J53" t="s">
        <v>93</v>
      </c>
      <c r="K53" t="s">
        <v>91</v>
      </c>
      <c r="M53" s="23">
        <v>44597</v>
      </c>
      <c r="N53" s="21">
        <v>44602</v>
      </c>
      <c r="O53" s="45">
        <f t="shared" si="1"/>
        <v>5</v>
      </c>
    </row>
    <row r="54" spans="1:15" ht="21.75" customHeight="1">
      <c r="A54" t="s">
        <v>89</v>
      </c>
      <c r="B54" t="s">
        <v>90</v>
      </c>
      <c r="C54" t="s">
        <v>197</v>
      </c>
      <c r="D54" s="34" t="s">
        <v>198</v>
      </c>
      <c r="E54" s="12" t="s">
        <v>190</v>
      </c>
      <c r="F54" t="s">
        <v>91</v>
      </c>
      <c r="H54" t="s">
        <v>93</v>
      </c>
      <c r="M54" s="23">
        <v>44597</v>
      </c>
      <c r="N54" s="21">
        <v>44602</v>
      </c>
      <c r="O54" s="45">
        <f t="shared" si="1"/>
        <v>5</v>
      </c>
    </row>
    <row r="55" spans="1:15" ht="21.75" customHeight="1">
      <c r="A55" t="s">
        <v>89</v>
      </c>
      <c r="B55" t="s">
        <v>90</v>
      </c>
      <c r="C55" t="s">
        <v>199</v>
      </c>
      <c r="D55" s="34" t="s">
        <v>200</v>
      </c>
      <c r="E55" s="12" t="s">
        <v>201</v>
      </c>
      <c r="G55" t="s">
        <v>91</v>
      </c>
      <c r="K55" t="s">
        <v>93</v>
      </c>
      <c r="M55" s="23">
        <v>44597</v>
      </c>
      <c r="N55" s="21">
        <v>44602</v>
      </c>
      <c r="O55" s="45">
        <f t="shared" si="1"/>
        <v>5</v>
      </c>
    </row>
    <row r="56" spans="1:15" ht="21.75" customHeight="1">
      <c r="A56" t="s">
        <v>89</v>
      </c>
      <c r="B56" t="s">
        <v>90</v>
      </c>
      <c r="C56" t="s">
        <v>202</v>
      </c>
      <c r="D56" s="34" t="s">
        <v>203</v>
      </c>
      <c r="E56" s="12" t="s">
        <v>201</v>
      </c>
      <c r="I56" t="s">
        <v>93</v>
      </c>
      <c r="J56" t="s">
        <v>91</v>
      </c>
      <c r="M56" s="23">
        <v>44597</v>
      </c>
      <c r="N56" s="21">
        <v>44602</v>
      </c>
      <c r="O56" s="45">
        <f t="shared" si="1"/>
        <v>5</v>
      </c>
    </row>
    <row r="57" spans="1:15" ht="33.75" customHeight="1">
      <c r="A57" t="s">
        <v>89</v>
      </c>
      <c r="B57" t="s">
        <v>90</v>
      </c>
      <c r="C57" t="s">
        <v>204</v>
      </c>
      <c r="D57" s="34" t="s">
        <v>205</v>
      </c>
      <c r="E57" s="12" t="s">
        <v>201</v>
      </c>
      <c r="I57" t="s">
        <v>91</v>
      </c>
      <c r="K57" t="s">
        <v>93</v>
      </c>
      <c r="M57" s="23">
        <v>44599</v>
      </c>
      <c r="N57" s="21">
        <v>44603</v>
      </c>
      <c r="O57" s="45">
        <f t="shared" si="1"/>
        <v>4</v>
      </c>
    </row>
    <row r="58" spans="1:15" ht="21.75" customHeight="1">
      <c r="A58" t="s">
        <v>89</v>
      </c>
      <c r="B58" t="s">
        <v>90</v>
      </c>
      <c r="C58" t="s">
        <v>206</v>
      </c>
      <c r="D58" s="34" t="s">
        <v>207</v>
      </c>
      <c r="E58" s="12" t="s">
        <v>201</v>
      </c>
      <c r="G58" t="s">
        <v>93</v>
      </c>
      <c r="K58" t="s">
        <v>91</v>
      </c>
      <c r="M58" s="23">
        <v>44599</v>
      </c>
      <c r="N58" s="21">
        <v>44603</v>
      </c>
      <c r="O58" s="45">
        <f t="shared" si="1"/>
        <v>4</v>
      </c>
    </row>
    <row r="59" spans="1:15" ht="21.75" customHeight="1">
      <c r="A59" t="s">
        <v>89</v>
      </c>
      <c r="B59" t="s">
        <v>90</v>
      </c>
      <c r="C59" t="s">
        <v>208</v>
      </c>
      <c r="D59" s="34" t="s">
        <v>209</v>
      </c>
      <c r="E59" s="12" t="s">
        <v>201</v>
      </c>
      <c r="H59" t="s">
        <v>93</v>
      </c>
      <c r="I59" t="s">
        <v>91</v>
      </c>
      <c r="M59" s="23">
        <v>44599</v>
      </c>
      <c r="N59" s="21">
        <v>44603</v>
      </c>
      <c r="O59" s="45">
        <f t="shared" si="1"/>
        <v>4</v>
      </c>
    </row>
    <row r="60" spans="1:15" ht="21.75" customHeight="1">
      <c r="A60" t="s">
        <v>89</v>
      </c>
      <c r="B60" t="s">
        <v>90</v>
      </c>
      <c r="C60" t="s">
        <v>210</v>
      </c>
      <c r="D60" s="34" t="s">
        <v>211</v>
      </c>
      <c r="E60" s="12" t="s">
        <v>201</v>
      </c>
      <c r="J60" t="s">
        <v>93</v>
      </c>
      <c r="K60" t="s">
        <v>91</v>
      </c>
      <c r="M60" s="23">
        <v>44599</v>
      </c>
      <c r="N60" s="21">
        <v>44603</v>
      </c>
      <c r="O60" s="45">
        <f t="shared" si="1"/>
        <v>4</v>
      </c>
    </row>
    <row r="61" spans="1:15" ht="41.25" customHeight="1">
      <c r="A61" t="s">
        <v>89</v>
      </c>
      <c r="B61" t="s">
        <v>90</v>
      </c>
      <c r="C61" t="s">
        <v>212</v>
      </c>
      <c r="D61" s="34" t="s">
        <v>213</v>
      </c>
      <c r="E61" s="12" t="s">
        <v>214</v>
      </c>
      <c r="H61" t="s">
        <v>93</v>
      </c>
      <c r="K61" t="s">
        <v>91</v>
      </c>
      <c r="M61" s="23">
        <v>44595</v>
      </c>
      <c r="N61" s="21">
        <v>44598</v>
      </c>
      <c r="O61" s="45">
        <f t="shared" si="1"/>
        <v>3</v>
      </c>
    </row>
    <row r="62" spans="1:15" ht="21.75" customHeight="1">
      <c r="A62" t="s">
        <v>89</v>
      </c>
      <c r="B62" t="s">
        <v>90</v>
      </c>
      <c r="C62" t="s">
        <v>215</v>
      </c>
      <c r="D62" s="34" t="s">
        <v>216</v>
      </c>
      <c r="E62" s="12" t="s">
        <v>214</v>
      </c>
      <c r="I62" t="s">
        <v>93</v>
      </c>
      <c r="J62" t="s">
        <v>91</v>
      </c>
      <c r="M62" s="23">
        <v>44595</v>
      </c>
      <c r="N62" s="21">
        <v>44598</v>
      </c>
      <c r="O62" s="45">
        <f t="shared" si="1"/>
        <v>3</v>
      </c>
    </row>
    <row r="63" spans="1:15" ht="21.75" customHeight="1">
      <c r="A63" t="s">
        <v>89</v>
      </c>
      <c r="B63" t="s">
        <v>90</v>
      </c>
      <c r="C63" t="s">
        <v>217</v>
      </c>
      <c r="D63" s="34" t="s">
        <v>218</v>
      </c>
      <c r="E63" s="12" t="s">
        <v>214</v>
      </c>
      <c r="F63" t="s">
        <v>93</v>
      </c>
      <c r="G63" t="s">
        <v>91</v>
      </c>
      <c r="M63" s="23">
        <v>44595</v>
      </c>
      <c r="N63" s="21">
        <v>44598</v>
      </c>
      <c r="O63" s="45">
        <f t="shared" si="1"/>
        <v>3</v>
      </c>
    </row>
    <row r="64" spans="1:15" ht="36" customHeight="1">
      <c r="A64" t="s">
        <v>89</v>
      </c>
      <c r="B64" t="s">
        <v>90</v>
      </c>
      <c r="C64" t="s">
        <v>219</v>
      </c>
      <c r="D64" s="34" t="s">
        <v>220</v>
      </c>
      <c r="E64" s="12" t="s">
        <v>221</v>
      </c>
      <c r="G64" t="s">
        <v>93</v>
      </c>
      <c r="K64" t="s">
        <v>91</v>
      </c>
      <c r="M64" s="23">
        <v>44598</v>
      </c>
      <c r="N64" s="21">
        <v>44602</v>
      </c>
      <c r="O64" s="45">
        <f t="shared" si="1"/>
        <v>4</v>
      </c>
    </row>
    <row r="65" spans="1:15" ht="34.5" customHeight="1">
      <c r="A65" t="s">
        <v>89</v>
      </c>
      <c r="B65" t="s">
        <v>90</v>
      </c>
      <c r="C65" t="s">
        <v>222</v>
      </c>
      <c r="D65" s="34" t="s">
        <v>223</v>
      </c>
      <c r="E65" s="12" t="s">
        <v>221</v>
      </c>
      <c r="F65" t="s">
        <v>93</v>
      </c>
      <c r="I65" t="s">
        <v>91</v>
      </c>
      <c r="M65" s="23">
        <v>44598</v>
      </c>
      <c r="N65" s="21">
        <v>44602</v>
      </c>
      <c r="O65" s="45">
        <f t="shared" si="1"/>
        <v>4</v>
      </c>
    </row>
    <row r="66" spans="1:15" ht="27" customHeight="1">
      <c r="A66" t="s">
        <v>89</v>
      </c>
      <c r="B66" t="s">
        <v>90</v>
      </c>
      <c r="C66" t="s">
        <v>224</v>
      </c>
      <c r="D66" s="34" t="s">
        <v>225</v>
      </c>
      <c r="E66" s="12" t="s">
        <v>221</v>
      </c>
      <c r="F66" t="s">
        <v>91</v>
      </c>
      <c r="J66" t="s">
        <v>93</v>
      </c>
      <c r="M66" s="23">
        <v>44603</v>
      </c>
      <c r="N66" s="21">
        <v>44607</v>
      </c>
      <c r="O66" s="45">
        <f t="shared" si="1"/>
        <v>4</v>
      </c>
    </row>
    <row r="67" spans="1:15" ht="36" customHeight="1">
      <c r="A67" t="s">
        <v>89</v>
      </c>
      <c r="B67" t="s">
        <v>90</v>
      </c>
      <c r="C67" t="s">
        <v>226</v>
      </c>
      <c r="D67" s="34" t="s">
        <v>227</v>
      </c>
      <c r="E67" s="12" t="s">
        <v>221</v>
      </c>
      <c r="I67" t="s">
        <v>91</v>
      </c>
      <c r="K67" t="s">
        <v>93</v>
      </c>
      <c r="M67" s="23">
        <v>44598</v>
      </c>
      <c r="N67" s="21">
        <v>44602</v>
      </c>
      <c r="O67" s="45">
        <f t="shared" si="1"/>
        <v>4</v>
      </c>
    </row>
    <row r="68" spans="1:15" ht="33.75" customHeight="1">
      <c r="A68" t="s">
        <v>89</v>
      </c>
      <c r="B68" t="s">
        <v>90</v>
      </c>
      <c r="C68" t="s">
        <v>228</v>
      </c>
      <c r="D68" s="34" t="s">
        <v>229</v>
      </c>
      <c r="E68" s="12" t="s">
        <v>221</v>
      </c>
      <c r="H68" t="s">
        <v>91</v>
      </c>
      <c r="I68" t="s">
        <v>93</v>
      </c>
      <c r="M68" s="23">
        <v>44598</v>
      </c>
      <c r="N68" s="21">
        <v>44602</v>
      </c>
      <c r="O68" s="45">
        <f t="shared" si="1"/>
        <v>4</v>
      </c>
    </row>
    <row r="69" spans="1:15" ht="29.25" customHeight="1">
      <c r="A69" t="s">
        <v>89</v>
      </c>
      <c r="B69" t="s">
        <v>90</v>
      </c>
      <c r="C69" t="s">
        <v>230</v>
      </c>
      <c r="D69" s="34" t="s">
        <v>231</v>
      </c>
      <c r="E69" s="12" t="s">
        <v>221</v>
      </c>
      <c r="G69" t="s">
        <v>91</v>
      </c>
      <c r="H69" t="s">
        <v>93</v>
      </c>
      <c r="M69" s="23">
        <v>44598</v>
      </c>
      <c r="N69" s="21">
        <v>44602</v>
      </c>
      <c r="O69" s="45">
        <f t="shared" ref="O69:O72" si="2">N69-M69</f>
        <v>4</v>
      </c>
    </row>
    <row r="70" spans="1:15" ht="39.75" customHeight="1">
      <c r="A70" t="s">
        <v>89</v>
      </c>
      <c r="B70" t="s">
        <v>90</v>
      </c>
      <c r="C70" t="s">
        <v>232</v>
      </c>
      <c r="D70" s="34" t="s">
        <v>233</v>
      </c>
      <c r="E70" s="12" t="s">
        <v>221</v>
      </c>
      <c r="F70" t="s">
        <v>91</v>
      </c>
      <c r="I70" t="s">
        <v>93</v>
      </c>
      <c r="M70" s="23">
        <v>44598</v>
      </c>
      <c r="N70" s="21">
        <v>44602</v>
      </c>
      <c r="O70" s="45">
        <f t="shared" si="2"/>
        <v>4</v>
      </c>
    </row>
    <row r="71" spans="1:15" ht="21.75" customHeight="1">
      <c r="A71" t="s">
        <v>89</v>
      </c>
      <c r="B71" t="s">
        <v>90</v>
      </c>
      <c r="C71" t="s">
        <v>234</v>
      </c>
      <c r="D71" s="34" t="s">
        <v>235</v>
      </c>
      <c r="E71" s="12" t="s">
        <v>236</v>
      </c>
      <c r="G71" t="s">
        <v>93</v>
      </c>
      <c r="H71" t="s">
        <v>91</v>
      </c>
      <c r="M71" s="23">
        <v>44597</v>
      </c>
      <c r="N71" s="21">
        <v>44602</v>
      </c>
      <c r="O71" s="45">
        <f t="shared" si="2"/>
        <v>5</v>
      </c>
    </row>
    <row r="72" spans="1:15" ht="30.75" customHeight="1">
      <c r="A72" t="s">
        <v>251</v>
      </c>
      <c r="B72" t="s">
        <v>252</v>
      </c>
      <c r="C72" t="s">
        <v>259</v>
      </c>
      <c r="D72" s="34" t="s">
        <v>260</v>
      </c>
      <c r="E72" s="12"/>
      <c r="F72" s="5"/>
      <c r="G72" s="5" t="s">
        <v>93</v>
      </c>
      <c r="H72" s="5"/>
      <c r="I72" s="5"/>
      <c r="J72" s="5" t="s">
        <v>91</v>
      </c>
      <c r="K72" s="5"/>
      <c r="L72" s="5"/>
      <c r="M72" s="23">
        <v>44589</v>
      </c>
      <c r="N72" s="36">
        <v>44610</v>
      </c>
      <c r="O72" s="45">
        <f t="shared" si="2"/>
        <v>21</v>
      </c>
    </row>
    <row r="73" spans="1:15" ht="19.5" customHeight="1">
      <c r="D73" s="35"/>
      <c r="E73" s="12"/>
    </row>
    <row r="74" spans="1:15" ht="21.75" customHeight="1">
      <c r="D74" s="35"/>
      <c r="E74" s="12"/>
    </row>
    <row r="75" spans="1:15">
      <c r="D75" s="35"/>
      <c r="E75" s="12"/>
    </row>
    <row r="76" spans="1:15">
      <c r="D76" s="35"/>
      <c r="E76" s="12"/>
    </row>
    <row r="77" spans="1:15" ht="30.75" customHeight="1">
      <c r="D77" s="35"/>
      <c r="E77" s="12"/>
      <c r="F77" s="20" t="str">
        <f>LEFT(F5,8)</f>
        <v>MayurKum</v>
      </c>
      <c r="G77" s="20" t="str">
        <f>LEFT(G5,8)</f>
        <v xml:space="preserve">Prajwal </v>
      </c>
      <c r="H77" s="20" t="str">
        <f>LEFT(H5,8)</f>
        <v>Anusha A</v>
      </c>
      <c r="I77" s="20" t="str">
        <f>LEFT(I5,8)</f>
        <v>Jigeesha</v>
      </c>
      <c r="J77" s="20" t="str">
        <f>LEFT(J5,8)</f>
        <v>Cathleen</v>
      </c>
      <c r="K77" s="20" t="str">
        <f>LEFT(K5,8)</f>
        <v>Chaitany</v>
      </c>
    </row>
    <row r="78" spans="1:15">
      <c r="D78" s="35"/>
      <c r="E78" s="12" t="s">
        <v>93</v>
      </c>
      <c r="F78">
        <f>COUNTIF(F$7:F$75,$E78)</f>
        <v>11</v>
      </c>
      <c r="G78">
        <f>COUNTIF(G$7:G$75,$E78)</f>
        <v>13</v>
      </c>
      <c r="H78">
        <f>COUNTIF(H$7:H$75,$E78)</f>
        <v>12</v>
      </c>
      <c r="I78">
        <f>COUNTIF(I$7:I$75,$E78)</f>
        <v>13</v>
      </c>
      <c r="J78">
        <f>COUNTIF(J$7:J$75,$E78)</f>
        <v>8</v>
      </c>
      <c r="K78">
        <f>COUNTIF(K$7:K$75,$E78)</f>
        <v>11</v>
      </c>
    </row>
    <row r="79" spans="1:15" ht="16.5" customHeight="1">
      <c r="D79" s="35"/>
      <c r="E79" s="12" t="s">
        <v>91</v>
      </c>
      <c r="F79">
        <f>COUNTIF(F$7:F$75,$E79)</f>
        <v>11</v>
      </c>
      <c r="G79">
        <f>COUNTIF(G$7:G$75,$E79)</f>
        <v>10</v>
      </c>
      <c r="H79">
        <f>COUNTIF(H$7:H$75,$E79)</f>
        <v>10</v>
      </c>
      <c r="I79">
        <f>COUNTIF(I$7:I$75,$E79)</f>
        <v>11</v>
      </c>
      <c r="J79">
        <f>COUNTIF(J$7:J$75,$E79)</f>
        <v>13</v>
      </c>
      <c r="K79">
        <f>COUNTIF(K$7:K$75,$E79)</f>
        <v>11</v>
      </c>
    </row>
    <row r="80" spans="1:15">
      <c r="D80" s="35"/>
      <c r="E80" s="19" t="s">
        <v>96</v>
      </c>
      <c r="F80">
        <f>COUNTIF(F$7:F$75,$E80)</f>
        <v>0</v>
      </c>
      <c r="G80">
        <f>COUNTIF(G$7:G$75,$E80)</f>
        <v>0</v>
      </c>
      <c r="H80">
        <f>COUNTIF(H$7:H$75,$E80)</f>
        <v>0</v>
      </c>
      <c r="I80">
        <f>COUNTIF(I$7:I$75,$E80)</f>
        <v>0</v>
      </c>
      <c r="J80">
        <f>COUNTIF(J$7:J$75,$E80)</f>
        <v>0</v>
      </c>
      <c r="K80">
        <f>COUNTIF(K$7:K$75,$E80)</f>
        <v>0</v>
      </c>
    </row>
    <row r="81" spans="4:11">
      <c r="D81" s="35"/>
      <c r="E81" s="19" t="s">
        <v>108</v>
      </c>
      <c r="F81">
        <f>COUNTIF(F$7:F$75,$E81)</f>
        <v>0</v>
      </c>
      <c r="G81">
        <f>COUNTIF(G$7:G$75,$E81)</f>
        <v>0</v>
      </c>
      <c r="H81">
        <f>COUNTIF(H$7:H$75,$E81)</f>
        <v>0</v>
      </c>
      <c r="I81">
        <f>COUNTIF(I$7:I$75,$E81)</f>
        <v>0</v>
      </c>
      <c r="J81">
        <f>COUNTIF(J$7:J$75,$E81)</f>
        <v>0</v>
      </c>
      <c r="K81">
        <f>COUNTIF(K$7:K$75,$E81)</f>
        <v>0</v>
      </c>
    </row>
    <row r="82" spans="4:11">
      <c r="D82" s="35"/>
    </row>
    <row r="83" spans="4:11" ht="27.6" customHeight="1">
      <c r="F83" s="20" t="str">
        <f>F77</f>
        <v>MayurKum</v>
      </c>
      <c r="G83" s="20" t="str">
        <f t="shared" ref="G83:J83" si="3">G77</f>
        <v xml:space="preserve">Prajwal </v>
      </c>
      <c r="H83" s="20" t="str">
        <f t="shared" si="3"/>
        <v>Anusha A</v>
      </c>
      <c r="I83" s="20" t="str">
        <f t="shared" si="3"/>
        <v>Jigeesha</v>
      </c>
      <c r="J83" s="20" t="str">
        <f t="shared" si="3"/>
        <v>Cathleen</v>
      </c>
      <c r="K83" s="20" t="str">
        <f>K77</f>
        <v>Chaitany</v>
      </c>
    </row>
    <row r="84" spans="4:11">
      <c r="D84" s="12"/>
    </row>
    <row r="85" spans="4:11">
      <c r="D85" s="19"/>
    </row>
  </sheetData>
  <mergeCells count="1">
    <mergeCell ref="A5:B5"/>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AD8F8-CE21-4204-86EE-0D6CDA51B950}">
  <dimension ref="A1:AA208"/>
  <sheetViews>
    <sheetView zoomScale="95" zoomScaleNormal="95" workbookViewId="0">
      <pane ySplit="6" topLeftCell="C8" activePane="bottomLeft" state="frozen"/>
      <selection pane="bottomLeft" activeCell="C8" sqref="C8"/>
    </sheetView>
  </sheetViews>
  <sheetFormatPr defaultColWidth="8.85546875" defaultRowHeight="15"/>
  <cols>
    <col min="1" max="2" width="6.28515625" customWidth="1"/>
    <col min="3" max="3" width="44.140625" style="2" customWidth="1"/>
    <col min="4" max="4" width="36.28515625" style="2" customWidth="1"/>
    <col min="5" max="5" width="29" style="2" customWidth="1"/>
    <col min="6" max="6" width="9.140625" style="13" customWidth="1"/>
    <col min="7" max="7" width="7.42578125" style="13" customWidth="1"/>
    <col min="8" max="8" width="7" style="13" customWidth="1"/>
    <col min="9" max="11" width="6.42578125" style="13" customWidth="1"/>
    <col min="12" max="12" width="11.42578125" style="13" customWidth="1"/>
    <col min="13" max="14" width="13.140625" style="22" customWidth="1"/>
    <col min="15" max="15" width="15.42578125" style="4" customWidth="1"/>
    <col min="16" max="16" width="13.28515625" style="4" hidden="1" customWidth="1"/>
    <col min="17" max="17" width="9.42578125" hidden="1" customWidth="1"/>
    <col min="18" max="18" width="10.7109375" customWidth="1"/>
    <col min="20" max="27" width="0" hidden="1" customWidth="1"/>
  </cols>
  <sheetData>
    <row r="1" spans="1:27">
      <c r="A1" s="1" t="s">
        <v>66</v>
      </c>
      <c r="B1" s="1"/>
    </row>
    <row r="2" spans="1:27" ht="2.25" customHeight="1"/>
    <row r="3" spans="1:27" hidden="1">
      <c r="A3" s="1" t="s">
        <v>67</v>
      </c>
      <c r="B3" s="1"/>
      <c r="D3" s="2" t="s">
        <v>68</v>
      </c>
      <c r="E3" s="19" t="s">
        <v>69</v>
      </c>
      <c r="F3" s="13" t="s">
        <v>70</v>
      </c>
    </row>
    <row r="4" spans="1:27" hidden="1">
      <c r="A4" s="1" t="s">
        <v>71</v>
      </c>
      <c r="B4" s="1"/>
      <c r="D4" s="11">
        <v>44091</v>
      </c>
      <c r="E4">
        <v>3</v>
      </c>
      <c r="F4" s="13">
        <v>2</v>
      </c>
    </row>
    <row r="5" spans="1:27" ht="60" customHeight="1">
      <c r="A5" s="97"/>
      <c r="B5" s="97"/>
      <c r="C5" s="97"/>
      <c r="D5" s="6"/>
      <c r="E5" s="6"/>
      <c r="F5" s="32" t="s">
        <v>72</v>
      </c>
      <c r="G5" s="32" t="s">
        <v>263</v>
      </c>
      <c r="H5" s="32" t="s">
        <v>264</v>
      </c>
      <c r="I5" s="32" t="s">
        <v>75</v>
      </c>
      <c r="J5" s="32" t="s">
        <v>76</v>
      </c>
      <c r="K5" s="32" t="s">
        <v>265</v>
      </c>
      <c r="L5" s="32"/>
      <c r="M5" s="32"/>
      <c r="N5" s="32"/>
      <c r="O5" s="32"/>
      <c r="P5" s="32"/>
      <c r="Q5" s="32"/>
      <c r="R5" s="32"/>
      <c r="S5" s="32"/>
      <c r="T5" s="32"/>
      <c r="U5" s="32" t="s">
        <v>72</v>
      </c>
      <c r="V5" s="32" t="s">
        <v>263</v>
      </c>
      <c r="W5" s="32" t="s">
        <v>264</v>
      </c>
      <c r="X5" s="32" t="s">
        <v>75</v>
      </c>
      <c r="Y5" s="32" t="s">
        <v>76</v>
      </c>
      <c r="Z5" s="32" t="s">
        <v>265</v>
      </c>
      <c r="AA5" s="32"/>
    </row>
    <row r="7" spans="1:27" s="30" customFormat="1" ht="52.5" customHeight="1">
      <c r="A7" s="26" t="s">
        <v>79</v>
      </c>
      <c r="B7" s="26" t="s">
        <v>266</v>
      </c>
      <c r="C7" s="26" t="s">
        <v>267</v>
      </c>
      <c r="D7" s="26" t="s">
        <v>268</v>
      </c>
      <c r="E7" s="26" t="s">
        <v>269</v>
      </c>
      <c r="F7" s="27" t="s">
        <v>270</v>
      </c>
      <c r="G7" s="27" t="str">
        <f>LEFT(G5,8)</f>
        <v xml:space="preserve">Prajwal </v>
      </c>
      <c r="H7" s="27" t="str">
        <f>LEFT(H5,8)</f>
        <v>Anusha A</v>
      </c>
      <c r="I7" s="27" t="str">
        <f>LEFT(I5,8)</f>
        <v>Jigeesha</v>
      </c>
      <c r="J7" s="27" t="str">
        <f>LEFT(J5,8)</f>
        <v>Cathleen</v>
      </c>
      <c r="K7" s="27" t="str">
        <f>LEFT(K5,8)</f>
        <v>Chaitany</v>
      </c>
      <c r="L7" s="27" t="s">
        <v>83</v>
      </c>
      <c r="M7" s="28" t="s">
        <v>84</v>
      </c>
      <c r="N7" s="28" t="s">
        <v>271</v>
      </c>
      <c r="O7" s="29" t="s">
        <v>272</v>
      </c>
      <c r="P7" s="29" t="s">
        <v>273</v>
      </c>
      <c r="Q7" s="27" t="s">
        <v>274</v>
      </c>
      <c r="R7" s="29" t="s">
        <v>86</v>
      </c>
      <c r="S7" s="29" t="s">
        <v>88</v>
      </c>
      <c r="T7" s="94" t="s">
        <v>275</v>
      </c>
      <c r="U7" s="95"/>
      <c r="V7" s="95"/>
      <c r="W7" s="95"/>
      <c r="X7" s="96"/>
    </row>
    <row r="8" spans="1:27">
      <c r="A8" t="s">
        <v>91</v>
      </c>
      <c r="B8">
        <v>1.1000000000000001</v>
      </c>
      <c r="C8" s="2" t="str">
        <f>VLOOKUP(A8,'RACI Deliverables'!$C$7:$D$86,2,FALSE)</f>
        <v>Letter of Transmittal</v>
      </c>
      <c r="D8" s="5" t="s">
        <v>276</v>
      </c>
      <c r="E8" s="5" t="s">
        <v>277</v>
      </c>
      <c r="F8" s="10" t="str">
        <f>IF(VLOOKUP(A8,'RACI Deliverables'!$C$7:$K$86,4,FALSE)="","",VLOOKUP(A8,'RACI Deliverables'!$C$7:$K$86,4,FALSE))</f>
        <v>R</v>
      </c>
      <c r="G8" s="10" t="str">
        <f>IF(VLOOKUP(A8,'RACI Deliverables'!$C$7:$K$86,5,FALSE)="","",VLOOKUP(A8,'RACI Deliverables'!$C$7:$K$86,5,FALSE))</f>
        <v/>
      </c>
      <c r="H8" s="10" t="str">
        <f>IF(VLOOKUP(A8,'RACI Deliverables'!$C$7:$K$86,6,FALSE)="","",VLOOKUP(A8,'RACI Deliverables'!$C$7:$K$86,6,FALSE))</f>
        <v>A</v>
      </c>
      <c r="I8" s="10" t="str">
        <f>IF(VLOOKUP(A8,'RACI Deliverables'!$C$7:$K$86,7,FALSE)="","",VLOOKUP(A8,'RACI Deliverables'!$C$7:$K$86,7,FALSE))</f>
        <v/>
      </c>
      <c r="J8" s="10" t="str">
        <f>IF(VLOOKUP(A8,'RACI Deliverables'!$C$7:$K$86,8,FALSE)="","",VLOOKUP(A8,'RACI Deliverables'!$C$7:$K$86,8,FALSE))</f>
        <v/>
      </c>
      <c r="K8" s="10" t="str">
        <f>IF(VLOOKUP(A8,'RACI Deliverables'!$C$7:$K$86,9,FALSE)="","",VLOOKUP(A8,'RACI Deliverables'!$C$7:$K$86,9,FALSE))</f>
        <v/>
      </c>
      <c r="L8" s="25">
        <f>VLOOKUP(A8,'RACI Deliverables'!$C$7:$O$86,11,FALSE)</f>
        <v>44588</v>
      </c>
      <c r="M8" s="25">
        <f>VLOOKUP(A8,'RACI Deliverables'!$C$7:$O$86,12,FALSE)</f>
        <v>44589</v>
      </c>
      <c r="N8">
        <f>M8-L8</f>
        <v>1</v>
      </c>
      <c r="O8" s="46">
        <f>SUMIF('Total Efforts'!$D$5:$D$126,'RACI Tasks'!B8,'Total Efforts'!$I$5:$I$127)</f>
        <v>0</v>
      </c>
      <c r="P8" s="5"/>
      <c r="Q8" s="18"/>
      <c r="T8" s="3"/>
      <c r="U8" s="3"/>
      <c r="V8" s="3"/>
      <c r="W8" s="3"/>
      <c r="X8" s="3"/>
    </row>
    <row r="9" spans="1:27">
      <c r="A9" t="s">
        <v>91</v>
      </c>
      <c r="B9">
        <v>1.2</v>
      </c>
      <c r="C9" s="2" t="str">
        <f>VLOOKUP(A9,'RACI Deliverables'!$C$7:$D$86,2,FALSE)</f>
        <v>Letter of Transmittal</v>
      </c>
      <c r="D9" s="5" t="s">
        <v>276</v>
      </c>
      <c r="E9" s="5" t="s">
        <v>278</v>
      </c>
      <c r="F9" s="10" t="str">
        <f>IF(VLOOKUP(A9,'RACI Deliverables'!$C$7:$K$86,4,FALSE)="","",VLOOKUP(A9,'RACI Deliverables'!$C$7:$K$86,4,FALSE))</f>
        <v>R</v>
      </c>
      <c r="G9" s="10" t="str">
        <f>IF(VLOOKUP(A9,'RACI Deliverables'!$C$7:$K$86,5,FALSE)="","",VLOOKUP(A9,'RACI Deliverables'!$C$7:$K$86,5,FALSE))</f>
        <v/>
      </c>
      <c r="H9" s="10" t="str">
        <f>IF(VLOOKUP(A9,'RACI Deliverables'!$C$7:$K$86,6,FALSE)="","",VLOOKUP(A9,'RACI Deliverables'!$C$7:$K$86,6,FALSE))</f>
        <v>A</v>
      </c>
      <c r="I9" s="10" t="str">
        <f>IF(VLOOKUP(A9,'RACI Deliverables'!$C$7:$K$86,7,FALSE)="","",VLOOKUP(A9,'RACI Deliverables'!$C$7:$K$86,7,FALSE))</f>
        <v/>
      </c>
      <c r="J9" s="10" t="str">
        <f>IF(VLOOKUP(A9,'RACI Deliverables'!$C$7:$K$86,8,FALSE)="","",VLOOKUP(A9,'RACI Deliverables'!$C$7:$K$86,8,FALSE))</f>
        <v/>
      </c>
      <c r="K9" s="10" t="str">
        <f>IF(VLOOKUP(A9,'RACI Deliverables'!$C$7:$K$86,9,FALSE)="","",VLOOKUP(A9,'RACI Deliverables'!$C$7:$K$86,9,FALSE))</f>
        <v/>
      </c>
      <c r="L9" s="25">
        <f>VLOOKUP(A9,'RACI Deliverables'!$C$7:$O$86,11,FALSE)</f>
        <v>44588</v>
      </c>
      <c r="M9" s="25">
        <f>VLOOKUP(A9,'RACI Deliverables'!$C$7:$O$86,12,FALSE)</f>
        <v>44589</v>
      </c>
      <c r="N9">
        <f>M9-L9</f>
        <v>1</v>
      </c>
      <c r="O9" s="46">
        <f>SUMIF('Total Efforts'!$D$5:$D$126,'RACI Tasks'!B9,'Total Efforts'!$I$5:$I$127)</f>
        <v>0</v>
      </c>
      <c r="P9" s="5"/>
      <c r="Q9" s="18"/>
      <c r="T9" s="3"/>
      <c r="U9" s="3"/>
      <c r="V9" s="3"/>
      <c r="W9" s="3"/>
      <c r="X9" s="3"/>
    </row>
    <row r="10" spans="1:27">
      <c r="A10" t="s">
        <v>94</v>
      </c>
      <c r="B10">
        <v>2.1</v>
      </c>
      <c r="C10" s="2" t="str">
        <f>VLOOKUP(A10,'RACI Deliverables'!$C$7:$D$86,2,FALSE)</f>
        <v>Cover Page</v>
      </c>
      <c r="D10" s="5" t="s">
        <v>279</v>
      </c>
      <c r="E10" s="5" t="s">
        <v>277</v>
      </c>
      <c r="F10" s="10" t="str">
        <f>IF(VLOOKUP(A10,'RACI Deliverables'!$C$7:$K$86,4,FALSE)="","",VLOOKUP(A10,'RACI Deliverables'!$C$7:$K$86,4,FALSE))</f>
        <v/>
      </c>
      <c r="G10" s="10" t="str">
        <f>IF(VLOOKUP(A10,'RACI Deliverables'!$C$7:$K$86,5,FALSE)="","",VLOOKUP(A10,'RACI Deliverables'!$C$7:$K$86,5,FALSE))</f>
        <v/>
      </c>
      <c r="H10" s="10" t="str">
        <f>IF(VLOOKUP(A10,'RACI Deliverables'!$C$7:$K$86,6,FALSE)="","",VLOOKUP(A10,'RACI Deliverables'!$C$7:$K$86,6,FALSE))</f>
        <v>R</v>
      </c>
      <c r="I10" s="10" t="str">
        <f>IF(VLOOKUP(A10,'RACI Deliverables'!$C$7:$K$86,7,FALSE)="","",VLOOKUP(A10,'RACI Deliverables'!$C$7:$K$86,7,FALSE))</f>
        <v>A</v>
      </c>
      <c r="J10" s="10" t="str">
        <f>IF(VLOOKUP(A10,'RACI Deliverables'!$C$7:$K$86,8,FALSE)="","",VLOOKUP(A10,'RACI Deliverables'!$C$7:$K$86,8,FALSE))</f>
        <v/>
      </c>
      <c r="K10" s="10" t="str">
        <f>IF(VLOOKUP(A10,'RACI Deliverables'!$C$7:$K$86,9,FALSE)="","",VLOOKUP(A10,'RACI Deliverables'!$C$7:$K$86,9,FALSE))</f>
        <v/>
      </c>
      <c r="L10" s="25">
        <f>VLOOKUP(A10,'RACI Deliverables'!$C$7:$O$86,11,FALSE)</f>
        <v>44588</v>
      </c>
      <c r="M10" s="25">
        <f>VLOOKUP(A10,'RACI Deliverables'!$C$7:$O$86,12,FALSE)</f>
        <v>44589</v>
      </c>
      <c r="N10">
        <f t="shared" ref="N10:N150" si="0">M10-L10</f>
        <v>1</v>
      </c>
      <c r="O10" s="46">
        <f>SUMIF('Total Efforts'!$D$5:$D$126,'RACI Tasks'!B10,'Total Efforts'!$I$5:$I$127)</f>
        <v>0.16666666666666874</v>
      </c>
      <c r="P10" s="5"/>
      <c r="Q10" s="18"/>
      <c r="R10" s="21"/>
      <c r="S10" s="21"/>
      <c r="T10" s="3" t="s">
        <v>93</v>
      </c>
      <c r="U10" s="3" t="s">
        <v>96</v>
      </c>
      <c r="V10" s="3" t="s">
        <v>96</v>
      </c>
      <c r="W10" s="3"/>
      <c r="X10" s="3"/>
    </row>
    <row r="11" spans="1:27">
      <c r="A11" t="s">
        <v>94</v>
      </c>
      <c r="B11">
        <v>2.2000000000000002</v>
      </c>
      <c r="C11" s="2" t="str">
        <f>VLOOKUP(A11,'RACI Deliverables'!$C$7:$D$86,2,FALSE)</f>
        <v>Cover Page</v>
      </c>
      <c r="D11" s="5" t="s">
        <v>279</v>
      </c>
      <c r="E11" s="5" t="s">
        <v>278</v>
      </c>
      <c r="F11" s="10" t="str">
        <f>IF(VLOOKUP(A11,'RACI Deliverables'!$C$7:$K$86,4,FALSE)="","",VLOOKUP(A11,'RACI Deliverables'!$C$7:$K$86,4,FALSE))</f>
        <v/>
      </c>
      <c r="G11" s="10" t="str">
        <f>IF(VLOOKUP(A11,'RACI Deliverables'!$C$7:$K$86,5,FALSE)="","",VLOOKUP(A11,'RACI Deliverables'!$C$7:$K$86,5,FALSE))</f>
        <v/>
      </c>
      <c r="H11" s="10" t="str">
        <f>IF(VLOOKUP(A11,'RACI Deliverables'!$C$7:$K$86,6,FALSE)="","",VLOOKUP(A11,'RACI Deliverables'!$C$7:$K$86,6,FALSE))</f>
        <v>R</v>
      </c>
      <c r="I11" s="10" t="str">
        <f>IF(VLOOKUP(A11,'RACI Deliverables'!$C$7:$K$86,7,FALSE)="","",VLOOKUP(A11,'RACI Deliverables'!$C$7:$K$86,7,FALSE))</f>
        <v>A</v>
      </c>
      <c r="J11" s="10" t="str">
        <f>IF(VLOOKUP(A11,'RACI Deliverables'!$C$7:$K$86,8,FALSE)="","",VLOOKUP(A11,'RACI Deliverables'!$C$7:$K$86,8,FALSE))</f>
        <v/>
      </c>
      <c r="K11" s="10" t="str">
        <f>IF(VLOOKUP(A11,'RACI Deliverables'!$C$7:$K$86,9,FALSE)="","",VLOOKUP(A11,'RACI Deliverables'!$C$7:$K$86,9,FALSE))</f>
        <v/>
      </c>
      <c r="L11" s="25">
        <f>VLOOKUP(A11,'RACI Deliverables'!$C$7:$O$86,11,FALSE)</f>
        <v>44588</v>
      </c>
      <c r="M11" s="25">
        <f>VLOOKUP(A11,'RACI Deliverables'!$C$7:$O$86,12,FALSE)</f>
        <v>44589</v>
      </c>
      <c r="N11">
        <f t="shared" si="0"/>
        <v>1</v>
      </c>
      <c r="O11" s="46">
        <f>SUMIF('Total Efforts'!$D$5:$D$126,'RACI Tasks'!B11,'Total Efforts'!$I$5:$I$127)</f>
        <v>0.16666666666666607</v>
      </c>
      <c r="P11" s="5"/>
      <c r="Q11" s="18"/>
      <c r="R11" s="21"/>
      <c r="S11" s="21"/>
      <c r="T11" s="10"/>
      <c r="U11" s="10"/>
      <c r="V11" s="10"/>
      <c r="W11" s="10"/>
      <c r="X11" s="10"/>
    </row>
    <row r="12" spans="1:27">
      <c r="A12" t="s">
        <v>96</v>
      </c>
      <c r="B12">
        <v>3.1</v>
      </c>
      <c r="C12" s="2" t="str">
        <f>VLOOKUP(A12,'RACI Deliverables'!$C$7:$D$86,2,FALSE)</f>
        <v>Page Headers, Footers and Numbering</v>
      </c>
      <c r="D12" s="5" t="s">
        <v>280</v>
      </c>
      <c r="E12" s="5" t="s">
        <v>277</v>
      </c>
      <c r="F12" s="10" t="str">
        <f>IF(VLOOKUP(A12,'RACI Deliverables'!$C$7:$K$86,4,FALSE)="","",VLOOKUP(A12,'RACI Deliverables'!$C$7:$K$86,4,FALSE))</f>
        <v>A</v>
      </c>
      <c r="G12" s="10" t="str">
        <f>IF(VLOOKUP(A12,'RACI Deliverables'!$C$7:$K$86,5,FALSE)="","",VLOOKUP(A12,'RACI Deliverables'!$C$7:$K$86,5,FALSE))</f>
        <v>R</v>
      </c>
      <c r="H12" s="10" t="str">
        <f>IF(VLOOKUP(A12,'RACI Deliverables'!$C$7:$K$86,6,FALSE)="","",VLOOKUP(A12,'RACI Deliverables'!$C$7:$K$86,6,FALSE))</f>
        <v/>
      </c>
      <c r="I12" s="10" t="str">
        <f>IF(VLOOKUP(A12,'RACI Deliverables'!$C$7:$K$86,7,FALSE)="","",VLOOKUP(A12,'RACI Deliverables'!$C$7:$K$86,7,FALSE))</f>
        <v/>
      </c>
      <c r="J12" s="10" t="str">
        <f>IF(VLOOKUP(A12,'RACI Deliverables'!$C$7:$K$86,8,FALSE)="","",VLOOKUP(A12,'RACI Deliverables'!$C$7:$K$86,8,FALSE))</f>
        <v/>
      </c>
      <c r="K12" s="10" t="str">
        <f>IF(VLOOKUP(A12,'RACI Deliverables'!$C$7:$K$86,9,FALSE)="","",VLOOKUP(A12,'RACI Deliverables'!$C$7:$K$86,9,FALSE))</f>
        <v/>
      </c>
      <c r="L12" s="25">
        <f>VLOOKUP(A12,'RACI Deliverables'!$C$7:$O$86,11,FALSE)</f>
        <v>44588</v>
      </c>
      <c r="M12" s="25">
        <f>VLOOKUP(A12,'RACI Deliverables'!$C$7:$O$86,12,FALSE)</f>
        <v>44589</v>
      </c>
      <c r="N12">
        <f t="shared" si="0"/>
        <v>1</v>
      </c>
      <c r="O12" s="46">
        <f>SUMIF('Total Efforts'!$D$5:$D$126,'RACI Tasks'!B12,'Total Efforts'!$I$5:$I$127)</f>
        <v>0</v>
      </c>
      <c r="P12" s="5"/>
      <c r="Q12" s="18"/>
      <c r="R12" s="21"/>
      <c r="S12" s="21"/>
      <c r="T12" s="10"/>
      <c r="U12" s="10"/>
      <c r="V12" s="10"/>
      <c r="W12" s="10"/>
      <c r="X12" s="10"/>
    </row>
    <row r="13" spans="1:27">
      <c r="A13" t="s">
        <v>96</v>
      </c>
      <c r="B13">
        <v>3.2</v>
      </c>
      <c r="C13" s="2" t="str">
        <f>VLOOKUP(A13,'RACI Deliverables'!$C$7:$D$86,2,FALSE)</f>
        <v>Page Headers, Footers and Numbering</v>
      </c>
      <c r="D13" s="5" t="s">
        <v>281</v>
      </c>
      <c r="E13" s="5" t="s">
        <v>278</v>
      </c>
      <c r="F13" s="10" t="str">
        <f>IF(VLOOKUP(A13,'RACI Deliverables'!$C$7:$K$86,4,FALSE)="","",VLOOKUP(A13,'RACI Deliverables'!$C$7:$K$86,4,FALSE))</f>
        <v>A</v>
      </c>
      <c r="G13" s="10" t="str">
        <f>IF(VLOOKUP(A13,'RACI Deliverables'!$C$7:$K$86,5,FALSE)="","",VLOOKUP(A13,'RACI Deliverables'!$C$7:$K$86,5,FALSE))</f>
        <v>R</v>
      </c>
      <c r="H13" s="10" t="str">
        <f>IF(VLOOKUP(A13,'RACI Deliverables'!$C$7:$K$86,6,FALSE)="","",VLOOKUP(A13,'RACI Deliverables'!$C$7:$K$86,6,FALSE))</f>
        <v/>
      </c>
      <c r="I13" s="10" t="str">
        <f>IF(VLOOKUP(A13,'RACI Deliverables'!$C$7:$K$86,7,FALSE)="","",VLOOKUP(A13,'RACI Deliverables'!$C$7:$K$86,7,FALSE))</f>
        <v/>
      </c>
      <c r="J13" s="10" t="str">
        <f>IF(VLOOKUP(A13,'RACI Deliverables'!$C$7:$K$86,8,FALSE)="","",VLOOKUP(A13,'RACI Deliverables'!$C$7:$K$86,8,FALSE))</f>
        <v/>
      </c>
      <c r="K13" s="10" t="str">
        <f>IF(VLOOKUP(A13,'RACI Deliverables'!$C$7:$K$86,9,FALSE)="","",VLOOKUP(A13,'RACI Deliverables'!$C$7:$K$86,9,FALSE))</f>
        <v/>
      </c>
      <c r="L13" s="25">
        <f>VLOOKUP(A13,'RACI Deliverables'!$C$7:$O$86,11,FALSE)</f>
        <v>44588</v>
      </c>
      <c r="M13" s="25">
        <f>VLOOKUP(A13,'RACI Deliverables'!$C$7:$O$86,12,FALSE)</f>
        <v>44589</v>
      </c>
      <c r="N13">
        <f t="shared" si="0"/>
        <v>1</v>
      </c>
      <c r="O13" s="46">
        <f>SUMIF('Total Efforts'!$D$5:$D$126,'RACI Tasks'!B13,'Total Efforts'!$I$5:$I$127)</f>
        <v>0</v>
      </c>
      <c r="P13" s="5"/>
      <c r="Q13" s="18"/>
      <c r="T13" s="10"/>
      <c r="U13" s="10"/>
      <c r="V13" s="10"/>
      <c r="W13" s="10"/>
      <c r="X13" s="10"/>
    </row>
    <row r="14" spans="1:27">
      <c r="A14" t="s">
        <v>98</v>
      </c>
      <c r="B14">
        <v>4.0999999999999996</v>
      </c>
      <c r="C14" s="2" t="str">
        <f>VLOOKUP(A14,'RACI Deliverables'!$C$7:$D$86,2,FALSE)</f>
        <v>TOC</v>
      </c>
      <c r="D14" s="5" t="s">
        <v>282</v>
      </c>
      <c r="E14" s="5" t="s">
        <v>283</v>
      </c>
      <c r="F14" s="10" t="str">
        <f>IF(VLOOKUP(A14,'RACI Deliverables'!$C$7:$K$86,4,FALSE)="","",VLOOKUP(A14,'RACI Deliverables'!$C$7:$K$86,4,FALSE))</f>
        <v/>
      </c>
      <c r="G14" s="10" t="str">
        <f>IF(VLOOKUP(A14,'RACI Deliverables'!$C$7:$K$86,5,FALSE)="","",VLOOKUP(A14,'RACI Deliverables'!$C$7:$K$86,5,FALSE))</f>
        <v/>
      </c>
      <c r="H14" s="10" t="str">
        <f>IF(VLOOKUP(A14,'RACI Deliverables'!$C$7:$K$86,6,FALSE)="","",VLOOKUP(A14,'RACI Deliverables'!$C$7:$K$86,6,FALSE))</f>
        <v/>
      </c>
      <c r="I14" s="10" t="str">
        <f>IF(VLOOKUP(A14,'RACI Deliverables'!$C$7:$K$86,7,FALSE)="","",VLOOKUP(A14,'RACI Deliverables'!$C$7:$K$86,7,FALSE))</f>
        <v>R</v>
      </c>
      <c r="J14" s="10" t="str">
        <f>IF(VLOOKUP(A14,'RACI Deliverables'!$C$7:$K$86,8,FALSE)="","",VLOOKUP(A14,'RACI Deliverables'!$C$7:$K$86,8,FALSE))</f>
        <v>A</v>
      </c>
      <c r="K14" s="10" t="str">
        <f>IF(VLOOKUP(A14,'RACI Deliverables'!$C$7:$K$86,9,FALSE)="","",VLOOKUP(A14,'RACI Deliverables'!$C$7:$K$86,9,FALSE))</f>
        <v/>
      </c>
      <c r="L14" s="25">
        <f>VLOOKUP(A14,'RACI Deliverables'!$C$7:$O$86,11,FALSE)</f>
        <v>44588</v>
      </c>
      <c r="M14" s="25">
        <f>VLOOKUP(A14,'RACI Deliverables'!$C$7:$O$86,12,FALSE)</f>
        <v>44589</v>
      </c>
      <c r="N14">
        <f t="shared" si="0"/>
        <v>1</v>
      </c>
      <c r="O14" s="46">
        <f>SUMIF('Total Efforts'!$D$5:$D$126,'RACI Tasks'!B14,'Total Efforts'!$I$5:$I$127)</f>
        <v>0.24999999999999911</v>
      </c>
      <c r="P14" s="5"/>
      <c r="Q14" s="18"/>
      <c r="T14" s="10"/>
      <c r="U14" s="10"/>
      <c r="V14" s="10"/>
      <c r="W14" s="10"/>
      <c r="X14" s="10"/>
    </row>
    <row r="15" spans="1:27" ht="30">
      <c r="A15" t="s">
        <v>100</v>
      </c>
      <c r="B15">
        <v>5.0999999999999996</v>
      </c>
      <c r="C15" s="2" t="str">
        <f>VLOOKUP(A15,'RACI Deliverables'!$C$7:$D$86,2,FALSE)</f>
        <v>Document History</v>
      </c>
      <c r="D15" s="2" t="s">
        <v>431</v>
      </c>
      <c r="E15" s="5" t="s">
        <v>285</v>
      </c>
      <c r="F15" s="10" t="str">
        <f>IF(VLOOKUP(A15,'RACI Deliverables'!$C$7:$K$86,4,FALSE)="","",VLOOKUP(A15,'RACI Deliverables'!$C$7:$K$86,4,FALSE))</f>
        <v/>
      </c>
      <c r="G15" s="10" t="str">
        <f>IF(VLOOKUP(A15,'RACI Deliverables'!$C$7:$K$86,5,FALSE)="","",VLOOKUP(A15,'RACI Deliverables'!$C$7:$K$86,5,FALSE))</f>
        <v/>
      </c>
      <c r="H15" s="10" t="str">
        <f>IF(VLOOKUP(A15,'RACI Deliverables'!$C$7:$K$86,6,FALSE)="","",VLOOKUP(A15,'RACI Deliverables'!$C$7:$K$86,6,FALSE))</f>
        <v/>
      </c>
      <c r="I15" s="10" t="str">
        <f>IF(VLOOKUP(A15,'RACI Deliverables'!$C$7:$K$86,7,FALSE)="","",VLOOKUP(A15,'RACI Deliverables'!$C$7:$K$86,7,FALSE))</f>
        <v/>
      </c>
      <c r="J15" s="10" t="str">
        <f>IF(VLOOKUP(A15,'RACI Deliverables'!$C$7:$K$86,8,FALSE)="","",VLOOKUP(A15,'RACI Deliverables'!$C$7:$K$86,8,FALSE))</f>
        <v>R</v>
      </c>
      <c r="K15" s="10" t="str">
        <f>IF(VLOOKUP(A15,'RACI Deliverables'!$C$7:$K$86,9,FALSE)="","",VLOOKUP(A15,'RACI Deliverables'!$C$7:$K$86,9,FALSE))</f>
        <v>A</v>
      </c>
      <c r="L15" s="25">
        <f>VLOOKUP(A15,'RACI Deliverables'!$C$7:$O$86,11,FALSE)</f>
        <v>44588</v>
      </c>
      <c r="M15" s="25">
        <f>VLOOKUP(A15,'RACI Deliverables'!$C$7:$O$86,12,FALSE)</f>
        <v>44589</v>
      </c>
      <c r="N15">
        <f t="shared" si="0"/>
        <v>1</v>
      </c>
      <c r="O15" s="46">
        <f>SUMIF('Total Efforts'!$D$5:$D$126,'RACI Tasks'!B15,'Total Efforts'!$I$5:$I$127)</f>
        <v>0</v>
      </c>
      <c r="P15" s="5"/>
      <c r="Q15" s="18"/>
      <c r="T15" s="10"/>
      <c r="U15" s="10"/>
      <c r="V15" s="10"/>
      <c r="W15" s="10"/>
      <c r="X15" s="10"/>
    </row>
    <row r="16" spans="1:27">
      <c r="A16" t="s">
        <v>100</v>
      </c>
      <c r="B16">
        <v>5.2</v>
      </c>
      <c r="C16" s="2" t="str">
        <f>VLOOKUP(A16,'RACI Deliverables'!$C$7:$D$86,2,FALSE)</f>
        <v>Document History</v>
      </c>
      <c r="D16" s="5" t="s">
        <v>432</v>
      </c>
      <c r="E16" s="5" t="s">
        <v>277</v>
      </c>
      <c r="F16" s="10" t="str">
        <f>IF(VLOOKUP(A16,'RACI Deliverables'!$C$7:$K$86,4,FALSE)="","",VLOOKUP(A16,'RACI Deliverables'!$C$7:$K$86,4,FALSE))</f>
        <v/>
      </c>
      <c r="G16" s="10" t="str">
        <f>IF(VLOOKUP(A16,'RACI Deliverables'!$C$7:$K$86,5,FALSE)="","",VLOOKUP(A16,'RACI Deliverables'!$C$7:$K$86,5,FALSE))</f>
        <v/>
      </c>
      <c r="H16" s="10" t="str">
        <f>IF(VLOOKUP(A16,'RACI Deliverables'!$C$7:$K$86,6,FALSE)="","",VLOOKUP(A16,'RACI Deliverables'!$C$7:$K$86,6,FALSE))</f>
        <v/>
      </c>
      <c r="I16" s="10" t="str">
        <f>IF(VLOOKUP(A16,'RACI Deliverables'!$C$7:$K$86,7,FALSE)="","",VLOOKUP(A16,'RACI Deliverables'!$C$7:$K$86,7,FALSE))</f>
        <v/>
      </c>
      <c r="J16" s="10" t="str">
        <f>IF(VLOOKUP(A16,'RACI Deliverables'!$C$7:$K$86,8,FALSE)="","",VLOOKUP(A16,'RACI Deliverables'!$C$7:$K$86,8,FALSE))</f>
        <v>R</v>
      </c>
      <c r="K16" s="10" t="str">
        <f>IF(VLOOKUP(A16,'RACI Deliverables'!$C$7:$K$86,9,FALSE)="","",VLOOKUP(A16,'RACI Deliverables'!$C$7:$K$86,9,FALSE))</f>
        <v>A</v>
      </c>
      <c r="L16" s="25">
        <f>VLOOKUP(A16,'RACI Deliverables'!$C$7:$O$86,11,FALSE)</f>
        <v>44588</v>
      </c>
      <c r="M16" s="25">
        <f>VLOOKUP(A16,'RACI Deliverables'!$C$7:$O$86,12,FALSE)</f>
        <v>44589</v>
      </c>
      <c r="N16">
        <f t="shared" si="0"/>
        <v>1</v>
      </c>
      <c r="O16" s="46">
        <f>SUMIF('Total Efforts'!$D$5:$D$126,'RACI Tasks'!B16,'Total Efforts'!$I$5:$I$127)</f>
        <v>0</v>
      </c>
      <c r="P16" s="5"/>
      <c r="Q16" s="18"/>
      <c r="T16" s="10"/>
      <c r="U16" s="10"/>
      <c r="V16" s="10"/>
      <c r="W16" s="10"/>
      <c r="X16" s="10"/>
    </row>
    <row r="17" spans="1:24">
      <c r="A17" t="s">
        <v>100</v>
      </c>
      <c r="B17">
        <v>5.3</v>
      </c>
      <c r="C17" s="2" t="str">
        <f>VLOOKUP(A17,'RACI Deliverables'!$C$7:$D$86,2,FALSE)</f>
        <v>Document History</v>
      </c>
      <c r="D17" s="5" t="s">
        <v>287</v>
      </c>
      <c r="E17" s="5" t="s">
        <v>283</v>
      </c>
      <c r="F17" s="10" t="str">
        <f>IF(VLOOKUP(A17,'RACI Deliverables'!$C$7:$K$86,4,FALSE)="","",VLOOKUP(A17,'RACI Deliverables'!$C$7:$K$86,4,FALSE))</f>
        <v/>
      </c>
      <c r="G17" s="10" t="str">
        <f>IF(VLOOKUP(A17,'RACI Deliverables'!$C$7:$K$86,5,FALSE)="","",VLOOKUP(A17,'RACI Deliverables'!$C$7:$K$86,5,FALSE))</f>
        <v/>
      </c>
      <c r="H17" s="10" t="str">
        <f>IF(VLOOKUP(A17,'RACI Deliverables'!$C$7:$K$86,6,FALSE)="","",VLOOKUP(A17,'RACI Deliverables'!$C$7:$K$86,6,FALSE))</f>
        <v/>
      </c>
      <c r="I17" s="10" t="str">
        <f>IF(VLOOKUP(A17,'RACI Deliverables'!$C$7:$K$86,7,FALSE)="","",VLOOKUP(A17,'RACI Deliverables'!$C$7:$K$86,7,FALSE))</f>
        <v/>
      </c>
      <c r="J17" s="10" t="str">
        <f>IF(VLOOKUP(A17,'RACI Deliverables'!$C$7:$K$86,8,FALSE)="","",VLOOKUP(A17,'RACI Deliverables'!$C$7:$K$86,8,FALSE))</f>
        <v>R</v>
      </c>
      <c r="K17" s="10" t="str">
        <f>IF(VLOOKUP(A17,'RACI Deliverables'!$C$7:$K$86,9,FALSE)="","",VLOOKUP(A17,'RACI Deliverables'!$C$7:$K$86,9,FALSE))</f>
        <v>A</v>
      </c>
      <c r="L17" s="25">
        <f>VLOOKUP(A17,'RACI Deliverables'!$C$7:$O$86,11,FALSE)</f>
        <v>44588</v>
      </c>
      <c r="M17" s="25">
        <f>VLOOKUP(A17,'RACI Deliverables'!$C$7:$O$86,12,FALSE)</f>
        <v>44589</v>
      </c>
      <c r="N17">
        <f t="shared" si="0"/>
        <v>1</v>
      </c>
      <c r="O17" s="46">
        <f>SUMIF('Total Efforts'!$D$5:$D$126,'RACI Tasks'!B17,'Total Efforts'!$I$5:$I$127)</f>
        <v>0</v>
      </c>
      <c r="P17" s="5"/>
      <c r="Q17" s="18"/>
      <c r="T17" s="10"/>
      <c r="U17" s="10"/>
      <c r="V17" s="10"/>
      <c r="W17" s="10"/>
      <c r="X17" s="10"/>
    </row>
    <row r="18" spans="1:24">
      <c r="A18" t="s">
        <v>102</v>
      </c>
      <c r="B18">
        <v>6.1</v>
      </c>
      <c r="C18" s="2" t="str">
        <f>VLOOKUP(A18,'RACI Deliverables'!$C$7:$D$86,2,FALSE)</f>
        <v>Executive Summary</v>
      </c>
      <c r="D18" s="5" t="s">
        <v>288</v>
      </c>
      <c r="E18" s="5" t="s">
        <v>277</v>
      </c>
      <c r="F18" s="10" t="str">
        <f>IF(VLOOKUP(A18,'RACI Deliverables'!$C$7:$K$86,4,FALSE)="","",VLOOKUP(A18,'RACI Deliverables'!$C$7:$K$86,4,FALSE))</f>
        <v/>
      </c>
      <c r="G18" s="10" t="str">
        <f>IF(VLOOKUP(A18,'RACI Deliverables'!$C$7:$K$86,5,FALSE)="","",VLOOKUP(A18,'RACI Deliverables'!$C$7:$K$86,5,FALSE))</f>
        <v/>
      </c>
      <c r="H18" s="10" t="str">
        <f>IF(VLOOKUP(A18,'RACI Deliverables'!$C$7:$K$86,6,FALSE)="","",VLOOKUP(A18,'RACI Deliverables'!$C$7:$K$86,6,FALSE))</f>
        <v>R</v>
      </c>
      <c r="I18" s="10" t="str">
        <f>IF(VLOOKUP(A18,'RACI Deliverables'!$C$7:$K$86,7,FALSE)="","",VLOOKUP(A18,'RACI Deliverables'!$C$7:$K$86,7,FALSE))</f>
        <v/>
      </c>
      <c r="J18" s="10" t="str">
        <f>IF(VLOOKUP(A18,'RACI Deliverables'!$C$7:$K$86,8,FALSE)="","",VLOOKUP(A18,'RACI Deliverables'!$C$7:$K$86,8,FALSE))</f>
        <v/>
      </c>
      <c r="K18" s="10" t="str">
        <f>IF(VLOOKUP(A18,'RACI Deliverables'!$C$7:$K$86,9,FALSE)="","",VLOOKUP(A18,'RACI Deliverables'!$C$7:$K$86,9,FALSE))</f>
        <v>A</v>
      </c>
      <c r="L18" s="25">
        <f>VLOOKUP(A18,'RACI Deliverables'!$C$7:$O$86,11,FALSE)</f>
        <v>44588</v>
      </c>
      <c r="M18" s="25">
        <f>VLOOKUP(A18,'RACI Deliverables'!$C$7:$O$86,12,FALSE)</f>
        <v>44589</v>
      </c>
      <c r="N18">
        <f t="shared" si="0"/>
        <v>1</v>
      </c>
      <c r="O18" s="46">
        <f>SUMIF('Total Efforts'!$D$5:$D$126,'RACI Tasks'!B18,'Total Efforts'!$I$5:$I$127)</f>
        <v>0.99999999999999911</v>
      </c>
      <c r="P18" s="5"/>
      <c r="Q18" s="18"/>
      <c r="T18" s="10"/>
      <c r="U18" s="10"/>
      <c r="V18" s="10"/>
      <c r="W18" s="10"/>
      <c r="X18" s="10"/>
    </row>
    <row r="19" spans="1:24">
      <c r="A19" t="s">
        <v>102</v>
      </c>
      <c r="B19">
        <v>6.2</v>
      </c>
      <c r="C19" s="2" t="str">
        <f>VLOOKUP(A19,'RACI Deliverables'!$C$7:$D$86,2,FALSE)</f>
        <v>Executive Summary</v>
      </c>
      <c r="D19" s="5" t="s">
        <v>289</v>
      </c>
      <c r="E19" s="5" t="s">
        <v>283</v>
      </c>
      <c r="F19" s="10" t="str">
        <f>IF(VLOOKUP(A19,'RACI Deliverables'!$C$7:$K$86,4,FALSE)="","",VLOOKUP(A19,'RACI Deliverables'!$C$7:$K$86,4,FALSE))</f>
        <v/>
      </c>
      <c r="G19" s="10" t="str">
        <f>IF(VLOOKUP(A19,'RACI Deliverables'!$C$7:$K$86,5,FALSE)="","",VLOOKUP(A19,'RACI Deliverables'!$C$7:$K$86,5,FALSE))</f>
        <v/>
      </c>
      <c r="H19" s="10" t="str">
        <f>IF(VLOOKUP(A19,'RACI Deliverables'!$C$7:$K$86,6,FALSE)="","",VLOOKUP(A19,'RACI Deliverables'!$C$7:$K$86,6,FALSE))</f>
        <v>R</v>
      </c>
      <c r="I19" s="10" t="str">
        <f>IF(VLOOKUP(A19,'RACI Deliverables'!$C$7:$K$86,7,FALSE)="","",VLOOKUP(A19,'RACI Deliverables'!$C$7:$K$86,7,FALSE))</f>
        <v/>
      </c>
      <c r="J19" s="10" t="str">
        <f>IF(VLOOKUP(A19,'RACI Deliverables'!$C$7:$K$86,8,FALSE)="","",VLOOKUP(A19,'RACI Deliverables'!$C$7:$K$86,8,FALSE))</f>
        <v/>
      </c>
      <c r="K19" s="10" t="str">
        <f>IF(VLOOKUP(A19,'RACI Deliverables'!$C$7:$K$86,9,FALSE)="","",VLOOKUP(A19,'RACI Deliverables'!$C$7:$K$86,9,FALSE))</f>
        <v>A</v>
      </c>
      <c r="L19" s="25">
        <f>VLOOKUP(A19,'RACI Deliverables'!$C$7:$O$86,11,FALSE)</f>
        <v>44588</v>
      </c>
      <c r="M19" s="25">
        <f>VLOOKUP(A19,'RACI Deliverables'!$C$7:$O$86,12,FALSE)</f>
        <v>44589</v>
      </c>
      <c r="N19">
        <f t="shared" si="0"/>
        <v>1</v>
      </c>
      <c r="O19" s="46">
        <f>SUMIF('Total Efforts'!$D$5:$D$126,'RACI Tasks'!B19,'Total Efforts'!$I$5:$I$127)</f>
        <v>0.49999999999999956</v>
      </c>
      <c r="P19" s="5"/>
      <c r="Q19" s="18"/>
      <c r="T19" s="10"/>
      <c r="U19" s="10"/>
      <c r="V19" s="10"/>
      <c r="W19" s="10"/>
      <c r="X19" s="10"/>
    </row>
    <row r="20" spans="1:24">
      <c r="A20" t="s">
        <v>104</v>
      </c>
      <c r="B20">
        <v>7.1</v>
      </c>
      <c r="C20" s="2" t="str">
        <f>VLOOKUP(A20,'RACI Deliverables'!$C$7:$D$86,2,FALSE)</f>
        <v>Assumptions</v>
      </c>
      <c r="D20" t="s">
        <v>290</v>
      </c>
      <c r="E20" t="s">
        <v>285</v>
      </c>
      <c r="F20" s="10" t="str">
        <f>IF(VLOOKUP(A20,'RACI Deliverables'!$C$7:$K$86,4,FALSE)="","",VLOOKUP(A20,'RACI Deliverables'!$C$7:$K$86,4,FALSE))</f>
        <v>R</v>
      </c>
      <c r="G20" s="10" t="str">
        <f>IF(VLOOKUP(A20,'RACI Deliverables'!$C$7:$K$86,5,FALSE)="","",VLOOKUP(A20,'RACI Deliverables'!$C$7:$K$86,5,FALSE))</f>
        <v/>
      </c>
      <c r="H20" s="10" t="str">
        <f>IF(VLOOKUP(A20,'RACI Deliverables'!$C$7:$K$86,6,FALSE)="","",VLOOKUP(A20,'RACI Deliverables'!$C$7:$K$86,6,FALSE))</f>
        <v/>
      </c>
      <c r="I20" s="10" t="str">
        <f>IF(VLOOKUP(A20,'RACI Deliverables'!$C$7:$K$86,7,FALSE)="","",VLOOKUP(A20,'RACI Deliverables'!$C$7:$K$86,7,FALSE))</f>
        <v>A</v>
      </c>
      <c r="J20" s="10" t="str">
        <f>IF(VLOOKUP(A20,'RACI Deliverables'!$C$7:$K$86,8,FALSE)="","",VLOOKUP(A20,'RACI Deliverables'!$C$7:$K$86,8,FALSE))</f>
        <v/>
      </c>
      <c r="K20" s="10" t="str">
        <f>IF(VLOOKUP(A20,'RACI Deliverables'!$C$7:$K$86,9,FALSE)="","",VLOOKUP(A20,'RACI Deliverables'!$C$7:$K$86,9,FALSE))</f>
        <v/>
      </c>
      <c r="L20" s="25">
        <f>VLOOKUP(A20,'RACI Deliverables'!$C$7:$O$86,11,FALSE)</f>
        <v>44588</v>
      </c>
      <c r="M20" s="25">
        <f>VLOOKUP(A20,'RACI Deliverables'!$C$7:$O$86,12,FALSE)</f>
        <v>44589</v>
      </c>
      <c r="N20">
        <f t="shared" si="0"/>
        <v>1</v>
      </c>
      <c r="O20" s="46">
        <f>SUMIF('Total Efforts'!$D$5:$D$126,'RACI Tasks'!B20,'Total Efforts'!$I$5:$I$127)</f>
        <v>0</v>
      </c>
      <c r="P20" s="5"/>
      <c r="Q20" s="18"/>
      <c r="T20" s="10"/>
      <c r="U20" s="10"/>
      <c r="V20" s="10"/>
      <c r="W20" s="10"/>
      <c r="X20" s="10"/>
    </row>
    <row r="21" spans="1:24">
      <c r="A21" t="s">
        <v>104</v>
      </c>
      <c r="B21">
        <v>7.2</v>
      </c>
      <c r="C21" s="2" t="str">
        <f>VLOOKUP(A21,'RACI Deliverables'!$C$7:$D$86,2,FALSE)</f>
        <v>Assumptions</v>
      </c>
      <c r="D21" t="s">
        <v>291</v>
      </c>
      <c r="E21" t="s">
        <v>277</v>
      </c>
      <c r="F21" s="10" t="str">
        <f>IF(VLOOKUP(A21,'RACI Deliverables'!$C$7:$K$86,4,FALSE)="","",VLOOKUP(A21,'RACI Deliverables'!$C$7:$K$86,4,FALSE))</f>
        <v>R</v>
      </c>
      <c r="G21" s="10" t="str">
        <f>IF(VLOOKUP(A21,'RACI Deliverables'!$C$7:$K$86,5,FALSE)="","",VLOOKUP(A21,'RACI Deliverables'!$C$7:$K$86,5,FALSE))</f>
        <v/>
      </c>
      <c r="H21" s="10" t="str">
        <f>IF(VLOOKUP(A21,'RACI Deliverables'!$C$7:$K$86,6,FALSE)="","",VLOOKUP(A21,'RACI Deliverables'!$C$7:$K$86,6,FALSE))</f>
        <v/>
      </c>
      <c r="I21" s="10" t="str">
        <f>IF(VLOOKUP(A21,'RACI Deliverables'!$C$7:$K$86,7,FALSE)="","",VLOOKUP(A21,'RACI Deliverables'!$C$7:$K$86,7,FALSE))</f>
        <v>A</v>
      </c>
      <c r="J21" s="10" t="str">
        <f>IF(VLOOKUP(A21,'RACI Deliverables'!$C$7:$K$86,8,FALSE)="","",VLOOKUP(A21,'RACI Deliverables'!$C$7:$K$86,8,FALSE))</f>
        <v/>
      </c>
      <c r="K21" s="10" t="str">
        <f>IF(VLOOKUP(A21,'RACI Deliverables'!$C$7:$K$86,9,FALSE)="","",VLOOKUP(A21,'RACI Deliverables'!$C$7:$K$86,9,FALSE))</f>
        <v/>
      </c>
      <c r="L21" s="25">
        <f>VLOOKUP(A21,'RACI Deliverables'!$C$7:$O$86,11,FALSE)</f>
        <v>44588</v>
      </c>
      <c r="M21" s="25">
        <f>VLOOKUP(A21,'RACI Deliverables'!$C$7:$O$86,12,FALSE)</f>
        <v>44589</v>
      </c>
      <c r="N21">
        <f t="shared" si="0"/>
        <v>1</v>
      </c>
      <c r="O21" s="46">
        <f>SUMIF('Total Efforts'!$D$5:$D$126,'RACI Tasks'!B21,'Total Efforts'!$I$5:$I$127)</f>
        <v>0</v>
      </c>
      <c r="P21" s="5"/>
      <c r="Q21" s="18"/>
    </row>
    <row r="22" spans="1:24">
      <c r="A22" t="s">
        <v>104</v>
      </c>
      <c r="B22">
        <v>7.3</v>
      </c>
      <c r="C22" s="2" t="str">
        <f>VLOOKUP(A22,'RACI Deliverables'!$C$7:$D$86,2,FALSE)</f>
        <v>Assumptions</v>
      </c>
      <c r="D22" t="s">
        <v>292</v>
      </c>
      <c r="E22" t="s">
        <v>278</v>
      </c>
      <c r="F22" s="10" t="str">
        <f>IF(VLOOKUP(A22,'RACI Deliverables'!$C$7:$K$86,4,FALSE)="","",VLOOKUP(A22,'RACI Deliverables'!$C$7:$K$86,4,FALSE))</f>
        <v>R</v>
      </c>
      <c r="G22" s="10" t="str">
        <f>IF(VLOOKUP(A22,'RACI Deliverables'!$C$7:$K$86,5,FALSE)="","",VLOOKUP(A22,'RACI Deliverables'!$C$7:$K$86,5,FALSE))</f>
        <v/>
      </c>
      <c r="H22" s="10" t="str">
        <f>IF(VLOOKUP(A22,'RACI Deliverables'!$C$7:$K$86,6,FALSE)="","",VLOOKUP(A22,'RACI Deliverables'!$C$7:$K$86,6,FALSE))</f>
        <v/>
      </c>
      <c r="I22" s="10" t="str">
        <f>IF(VLOOKUP(A22,'RACI Deliverables'!$C$7:$K$86,7,FALSE)="","",VLOOKUP(A22,'RACI Deliverables'!$C$7:$K$86,7,FALSE))</f>
        <v>A</v>
      </c>
      <c r="J22" s="10" t="str">
        <f>IF(VLOOKUP(A22,'RACI Deliverables'!$C$7:$K$86,8,FALSE)="","",VLOOKUP(A22,'RACI Deliverables'!$C$7:$K$86,8,FALSE))</f>
        <v/>
      </c>
      <c r="K22" s="10" t="str">
        <f>IF(VLOOKUP(A22,'RACI Deliverables'!$C$7:$K$86,9,FALSE)="","",VLOOKUP(A22,'RACI Deliverables'!$C$7:$K$86,9,FALSE))</f>
        <v/>
      </c>
      <c r="L22" s="25">
        <f>VLOOKUP(A22,'RACI Deliverables'!$C$7:$O$86,11,FALSE)</f>
        <v>44588</v>
      </c>
      <c r="M22" s="25">
        <f>VLOOKUP(A22,'RACI Deliverables'!$C$7:$O$86,12,FALSE)</f>
        <v>44589</v>
      </c>
      <c r="N22">
        <f t="shared" si="0"/>
        <v>1</v>
      </c>
      <c r="O22" s="46">
        <f>SUMIF('Total Efforts'!$D$5:$D$126,'RACI Tasks'!B22,'Total Efforts'!$I$5:$I$127)</f>
        <v>0</v>
      </c>
      <c r="P22" s="5"/>
      <c r="Q22" s="18"/>
    </row>
    <row r="23" spans="1:24">
      <c r="A23" t="s">
        <v>106</v>
      </c>
      <c r="B23">
        <v>8.1</v>
      </c>
      <c r="C23" s="2" t="str">
        <f>VLOOKUP(A23,'RACI Deliverables'!$C$7:$D$86,2,FALSE)</f>
        <v>Conclusions</v>
      </c>
      <c r="D23" t="s">
        <v>293</v>
      </c>
      <c r="E23" t="s">
        <v>277</v>
      </c>
      <c r="F23" s="10" t="str">
        <f>IF(VLOOKUP(A23,'RACI Deliverables'!$C$7:$K$86,4,FALSE)="","",VLOOKUP(A23,'RACI Deliverables'!$C$7:$K$86,4,FALSE))</f>
        <v/>
      </c>
      <c r="G23" s="10" t="str">
        <f>IF(VLOOKUP(A23,'RACI Deliverables'!$C$7:$K$86,5,FALSE)="","",VLOOKUP(A23,'RACI Deliverables'!$C$7:$K$86,5,FALSE))</f>
        <v>R</v>
      </c>
      <c r="H23" s="10" t="str">
        <f>IF(VLOOKUP(A23,'RACI Deliverables'!$C$7:$K$86,6,FALSE)="","",VLOOKUP(A23,'RACI Deliverables'!$C$7:$K$86,6,FALSE))</f>
        <v/>
      </c>
      <c r="I23" s="10" t="str">
        <f>IF(VLOOKUP(A23,'RACI Deliverables'!$C$7:$K$86,7,FALSE)="","",VLOOKUP(A23,'RACI Deliverables'!$C$7:$K$86,7,FALSE))</f>
        <v/>
      </c>
      <c r="J23" s="10" t="str">
        <f>IF(VLOOKUP(A23,'RACI Deliverables'!$C$7:$K$86,8,FALSE)="","",VLOOKUP(A23,'RACI Deliverables'!$C$7:$K$86,8,FALSE))</f>
        <v/>
      </c>
      <c r="K23" s="10" t="str">
        <f>IF(VLOOKUP(A23,'RACI Deliverables'!$C$7:$K$86,9,FALSE)="","",VLOOKUP(A23,'RACI Deliverables'!$C$7:$K$86,9,FALSE))</f>
        <v>A</v>
      </c>
      <c r="L23" s="25">
        <f>VLOOKUP(A23,'RACI Deliverables'!$C$7:$O$86,11,FALSE)</f>
        <v>44588</v>
      </c>
      <c r="M23" s="25">
        <f>VLOOKUP(A23,'RACI Deliverables'!$C$7:$O$86,12,FALSE)</f>
        <v>44589</v>
      </c>
      <c r="N23">
        <f t="shared" si="0"/>
        <v>1</v>
      </c>
      <c r="O23" s="46">
        <f>SUMIF('Total Efforts'!$D$5:$D$126,'RACI Tasks'!B23,'Total Efforts'!$I$5:$I$127)</f>
        <v>0</v>
      </c>
      <c r="P23" s="5"/>
      <c r="Q23" s="18"/>
    </row>
    <row r="24" spans="1:24">
      <c r="A24" t="s">
        <v>106</v>
      </c>
      <c r="B24">
        <v>8.1999999999999993</v>
      </c>
      <c r="C24" s="2" t="str">
        <f>VLOOKUP(A24,'RACI Deliverables'!$C$7:$D$86,2,FALSE)</f>
        <v>Conclusions</v>
      </c>
      <c r="D24" t="s">
        <v>294</v>
      </c>
      <c r="E24" t="s">
        <v>283</v>
      </c>
      <c r="F24" s="10" t="str">
        <f>IF(VLOOKUP(A24,'RACI Deliverables'!$C$7:$K$86,4,FALSE)="","",VLOOKUP(A24,'RACI Deliverables'!$C$7:$K$86,4,FALSE))</f>
        <v/>
      </c>
      <c r="G24" s="10" t="str">
        <f>IF(VLOOKUP(A24,'RACI Deliverables'!$C$7:$K$86,5,FALSE)="","",VLOOKUP(A24,'RACI Deliverables'!$C$7:$K$86,5,FALSE))</f>
        <v>R</v>
      </c>
      <c r="H24" s="10" t="str">
        <f>IF(VLOOKUP(A24,'RACI Deliverables'!$C$7:$K$86,6,FALSE)="","",VLOOKUP(A24,'RACI Deliverables'!$C$7:$K$86,6,FALSE))</f>
        <v/>
      </c>
      <c r="I24" s="10" t="str">
        <f>IF(VLOOKUP(A24,'RACI Deliverables'!$C$7:$K$86,7,FALSE)="","",VLOOKUP(A24,'RACI Deliverables'!$C$7:$K$86,7,FALSE))</f>
        <v/>
      </c>
      <c r="J24" s="10" t="str">
        <f>IF(VLOOKUP(A24,'RACI Deliverables'!$C$7:$K$86,8,FALSE)="","",VLOOKUP(A24,'RACI Deliverables'!$C$7:$K$86,8,FALSE))</f>
        <v/>
      </c>
      <c r="K24" s="10" t="str">
        <f>IF(VLOOKUP(A24,'RACI Deliverables'!$C$7:$K$86,9,FALSE)="","",VLOOKUP(A24,'RACI Deliverables'!$C$7:$K$86,9,FALSE))</f>
        <v>A</v>
      </c>
      <c r="L24" s="25">
        <f>VLOOKUP(A24,'RACI Deliverables'!$C$7:$O$86,11,FALSE)</f>
        <v>44588</v>
      </c>
      <c r="M24" s="25">
        <f>VLOOKUP(A24,'RACI Deliverables'!$C$7:$O$86,12,FALSE)</f>
        <v>44589</v>
      </c>
      <c r="N24">
        <f t="shared" si="0"/>
        <v>1</v>
      </c>
      <c r="O24" s="46">
        <f>SUMIF('Total Efforts'!$D$5:$D$126,'RACI Tasks'!B24,'Total Efforts'!$I$5:$I$127)</f>
        <v>0</v>
      </c>
      <c r="P24" s="5"/>
      <c r="Q24" s="18"/>
    </row>
    <row r="25" spans="1:24">
      <c r="A25" t="s">
        <v>108</v>
      </c>
      <c r="B25">
        <v>9.1</v>
      </c>
      <c r="C25" s="2" t="str">
        <f>VLOOKUP(A25,'RACI Deliverables'!$C$7:$D$86,2,FALSE)</f>
        <v>Background and overview of client</v>
      </c>
      <c r="D25" t="s">
        <v>295</v>
      </c>
      <c r="E25" t="s">
        <v>277</v>
      </c>
      <c r="F25" s="10" t="str">
        <f>IF(VLOOKUP(A25,'RACI Deliverables'!$C$7:$K$86,4,FALSE)="","",VLOOKUP(A25,'RACI Deliverables'!$C$7:$K$86,4,FALSE))</f>
        <v>A</v>
      </c>
      <c r="G25" s="10" t="str">
        <f>IF(VLOOKUP(A25,'RACI Deliverables'!$C$7:$K$86,5,FALSE)="","",VLOOKUP(A25,'RACI Deliverables'!$C$7:$K$86,5,FALSE))</f>
        <v/>
      </c>
      <c r="H25" s="10" t="str">
        <f>IF(VLOOKUP(A25,'RACI Deliverables'!$C$7:$K$86,6,FALSE)="","",VLOOKUP(A25,'RACI Deliverables'!$C$7:$K$86,6,FALSE))</f>
        <v>R</v>
      </c>
      <c r="I25" s="10" t="str">
        <f>IF(VLOOKUP(A25,'RACI Deliverables'!$C$7:$K$86,7,FALSE)="","",VLOOKUP(A25,'RACI Deliverables'!$C$7:$K$86,7,FALSE))</f>
        <v/>
      </c>
      <c r="J25" s="10" t="str">
        <f>IF(VLOOKUP(A25,'RACI Deliverables'!$C$7:$K$86,8,FALSE)="","",VLOOKUP(A25,'RACI Deliverables'!$C$7:$K$86,8,FALSE))</f>
        <v/>
      </c>
      <c r="K25" s="10" t="str">
        <f>IF(VLOOKUP(A25,'RACI Deliverables'!$C$7:$K$86,9,FALSE)="","",VLOOKUP(A25,'RACI Deliverables'!$C$7:$K$86,9,FALSE))</f>
        <v/>
      </c>
      <c r="L25" s="25">
        <f>VLOOKUP(A25,'RACI Deliverables'!$C$7:$O$86,11,FALSE)</f>
        <v>44588</v>
      </c>
      <c r="M25" s="25">
        <f>VLOOKUP(A25,'RACI Deliverables'!$C$7:$O$86,12,FALSE)</f>
        <v>44589</v>
      </c>
      <c r="N25">
        <f t="shared" si="0"/>
        <v>1</v>
      </c>
      <c r="O25" s="46">
        <f>SUMIF('Total Efforts'!$D$5:$D$126,'RACI Tasks'!B25,'Total Efforts'!$I$5:$I$127)</f>
        <v>2.4999999999999991</v>
      </c>
      <c r="P25" s="5"/>
      <c r="Q25" s="18"/>
    </row>
    <row r="26" spans="1:24">
      <c r="A26" t="s">
        <v>108</v>
      </c>
      <c r="B26">
        <v>9.1999999999999993</v>
      </c>
      <c r="C26" s="2" t="str">
        <f>VLOOKUP(A26,'RACI Deliverables'!$C$7:$D$86,2,FALSE)</f>
        <v>Background and overview of client</v>
      </c>
      <c r="D26" t="s">
        <v>296</v>
      </c>
      <c r="E26" t="s">
        <v>283</v>
      </c>
      <c r="F26" s="10" t="str">
        <f>IF(VLOOKUP(A26,'RACI Deliverables'!$C$7:$K$86,4,FALSE)="","",VLOOKUP(A26,'RACI Deliverables'!$C$7:$K$86,4,FALSE))</f>
        <v>A</v>
      </c>
      <c r="G26" s="10" t="str">
        <f>IF(VLOOKUP(A26,'RACI Deliverables'!$C$7:$K$86,5,FALSE)="","",VLOOKUP(A26,'RACI Deliverables'!$C$7:$K$86,5,FALSE))</f>
        <v/>
      </c>
      <c r="H26" s="10" t="str">
        <f>IF(VLOOKUP(A26,'RACI Deliverables'!$C$7:$K$86,6,FALSE)="","",VLOOKUP(A26,'RACI Deliverables'!$C$7:$K$86,6,FALSE))</f>
        <v>R</v>
      </c>
      <c r="I26" s="10" t="str">
        <f>IF(VLOOKUP(A26,'RACI Deliverables'!$C$7:$K$86,7,FALSE)="","",VLOOKUP(A26,'RACI Deliverables'!$C$7:$K$86,7,FALSE))</f>
        <v/>
      </c>
      <c r="J26" s="10" t="str">
        <f>IF(VLOOKUP(A26,'RACI Deliverables'!$C$7:$K$86,8,FALSE)="","",VLOOKUP(A26,'RACI Deliverables'!$C$7:$K$86,8,FALSE))</f>
        <v/>
      </c>
      <c r="K26" s="10" t="str">
        <f>IF(VLOOKUP(A26,'RACI Deliverables'!$C$7:$K$86,9,FALSE)="","",VLOOKUP(A26,'RACI Deliverables'!$C$7:$K$86,9,FALSE))</f>
        <v/>
      </c>
      <c r="L26" s="25">
        <f>VLOOKUP(A26,'RACI Deliverables'!$C$7:$O$86,11,FALSE)</f>
        <v>44588</v>
      </c>
      <c r="M26" s="25">
        <f>VLOOKUP(A26,'RACI Deliverables'!$C$7:$O$86,12,FALSE)</f>
        <v>44589</v>
      </c>
      <c r="N26">
        <f t="shared" si="0"/>
        <v>1</v>
      </c>
      <c r="O26" s="46">
        <f>SUMIF('Total Efforts'!$D$5:$D$126,'RACI Tasks'!B26,'Total Efforts'!$I$5:$I$127)</f>
        <v>1.5</v>
      </c>
      <c r="P26" s="5"/>
      <c r="Q26" s="18"/>
    </row>
    <row r="27" spans="1:24" ht="30">
      <c r="A27" t="s">
        <v>110</v>
      </c>
      <c r="B27">
        <v>10.1</v>
      </c>
      <c r="C27" s="2" t="str">
        <f>VLOOKUP(A27,'RACI Deliverables'!$C$7:$D$86,2,FALSE)</f>
        <v>Requests for Information with NDA (included as an Appendix)</v>
      </c>
      <c r="D27" t="s">
        <v>297</v>
      </c>
      <c r="E27" t="s">
        <v>277</v>
      </c>
      <c r="F27" s="10" t="str">
        <f>IF(VLOOKUP(A27,'RACI Deliverables'!$C$7:$K$86,4,FALSE)="","",VLOOKUP(A27,'RACI Deliverables'!$C$7:$K$86,4,FALSE))</f>
        <v/>
      </c>
      <c r="G27" s="10" t="str">
        <f>IF(VLOOKUP(A27,'RACI Deliverables'!$C$7:$K$86,5,FALSE)="","",VLOOKUP(A27,'RACI Deliverables'!$C$7:$K$86,5,FALSE))</f>
        <v/>
      </c>
      <c r="H27" s="10" t="str">
        <f>IF(VLOOKUP(A27,'RACI Deliverables'!$C$7:$K$86,6,FALSE)="","",VLOOKUP(A27,'RACI Deliverables'!$C$7:$K$86,6,FALSE))</f>
        <v>A</v>
      </c>
      <c r="I27" s="10" t="str">
        <f>IF(VLOOKUP(A27,'RACI Deliverables'!$C$7:$K$86,7,FALSE)="","",VLOOKUP(A27,'RACI Deliverables'!$C$7:$K$86,7,FALSE))</f>
        <v>R</v>
      </c>
      <c r="J27" s="10" t="str">
        <f>IF(VLOOKUP(A27,'RACI Deliverables'!$C$7:$K$86,8,FALSE)="","",VLOOKUP(A27,'RACI Deliverables'!$C$7:$K$86,8,FALSE))</f>
        <v/>
      </c>
      <c r="K27" s="10" t="str">
        <f>IF(VLOOKUP(A27,'RACI Deliverables'!$C$7:$K$86,9,FALSE)="","",VLOOKUP(A27,'RACI Deliverables'!$C$7:$K$86,9,FALSE))</f>
        <v/>
      </c>
      <c r="L27" s="25">
        <f>VLOOKUP(A27,'RACI Deliverables'!$C$7:$O$86,11,FALSE)</f>
        <v>44581</v>
      </c>
      <c r="M27" s="25">
        <f>VLOOKUP(A27,'RACI Deliverables'!$C$7:$O$86,12,FALSE)</f>
        <v>44582</v>
      </c>
      <c r="N27">
        <f t="shared" si="0"/>
        <v>1</v>
      </c>
      <c r="O27" s="46">
        <f>SUMIF('Total Efforts'!$D$5:$D$126,'RACI Tasks'!B27,'Total Efforts'!$I$5:$I$127)</f>
        <v>5.5833333333333295</v>
      </c>
      <c r="P27" s="7"/>
      <c r="Q27" s="18"/>
    </row>
    <row r="28" spans="1:24" ht="30">
      <c r="A28" t="s">
        <v>110</v>
      </c>
      <c r="B28">
        <v>10.199999999999999</v>
      </c>
      <c r="C28" s="2" t="str">
        <f>VLOOKUP(A28,'RACI Deliverables'!$C$7:$D$86,2,FALSE)</f>
        <v>Requests for Information with NDA (included as an Appendix)</v>
      </c>
      <c r="D28" t="s">
        <v>298</v>
      </c>
      <c r="E28" t="s">
        <v>285</v>
      </c>
      <c r="F28" s="10" t="str">
        <f>IF(VLOOKUP(A28,'RACI Deliverables'!$C$7:$K$86,4,FALSE)="","",VLOOKUP(A28,'RACI Deliverables'!$C$7:$K$86,4,FALSE))</f>
        <v/>
      </c>
      <c r="G28" s="10" t="str">
        <f>IF(VLOOKUP(A28,'RACI Deliverables'!$C$7:$K$86,5,FALSE)="","",VLOOKUP(A28,'RACI Deliverables'!$C$7:$K$86,5,FALSE))</f>
        <v/>
      </c>
      <c r="H28" s="10" t="str">
        <f>IF(VLOOKUP(A28,'RACI Deliverables'!$C$7:$K$86,6,FALSE)="","",VLOOKUP(A28,'RACI Deliverables'!$C$7:$K$86,6,FALSE))</f>
        <v>A</v>
      </c>
      <c r="I28" s="10" t="str">
        <f>IF(VLOOKUP(A28,'RACI Deliverables'!$C$7:$K$86,7,FALSE)="","",VLOOKUP(A28,'RACI Deliverables'!$C$7:$K$86,7,FALSE))</f>
        <v>R</v>
      </c>
      <c r="J28" s="10" t="str">
        <f>IF(VLOOKUP(A28,'RACI Deliverables'!$C$7:$K$86,8,FALSE)="","",VLOOKUP(A28,'RACI Deliverables'!$C$7:$K$86,8,FALSE))</f>
        <v/>
      </c>
      <c r="K28" s="10" t="str">
        <f>IF(VLOOKUP(A28,'RACI Deliverables'!$C$7:$K$86,9,FALSE)="","",VLOOKUP(A28,'RACI Deliverables'!$C$7:$K$86,9,FALSE))</f>
        <v/>
      </c>
      <c r="L28" s="25">
        <f>VLOOKUP(A28,'RACI Deliverables'!$C$7:$O$86,11,FALSE)</f>
        <v>44581</v>
      </c>
      <c r="M28" s="25">
        <f>VLOOKUP(A28,'RACI Deliverables'!$C$7:$O$86,12,FALSE)</f>
        <v>44582</v>
      </c>
      <c r="N28">
        <f t="shared" si="0"/>
        <v>1</v>
      </c>
      <c r="O28" s="46">
        <f>SUMIF('Total Efforts'!$D$5:$D$126,'RACI Tasks'!B28,'Total Efforts'!$I$5:$I$127)</f>
        <v>5.9166666666666679</v>
      </c>
      <c r="P28" s="7"/>
      <c r="Q28" s="18"/>
    </row>
    <row r="29" spans="1:24" ht="30">
      <c r="A29" t="s">
        <v>110</v>
      </c>
      <c r="B29">
        <v>10.3</v>
      </c>
      <c r="C29" s="2" t="str">
        <f>VLOOKUP(A29,'RACI Deliverables'!$C$7:$D$86,2,FALSE)</f>
        <v>Requests for Information with NDA (included as an Appendix)</v>
      </c>
      <c r="D29" t="s">
        <v>299</v>
      </c>
      <c r="E29" t="s">
        <v>278</v>
      </c>
      <c r="F29" s="10" t="str">
        <f>IF(VLOOKUP(A29,'RACI Deliverables'!$C$7:$K$86,4,FALSE)="","",VLOOKUP(A29,'RACI Deliverables'!$C$7:$K$86,4,FALSE))</f>
        <v/>
      </c>
      <c r="G29" s="10" t="str">
        <f>IF(VLOOKUP(A29,'RACI Deliverables'!$C$7:$K$86,5,FALSE)="","",VLOOKUP(A29,'RACI Deliverables'!$C$7:$K$86,5,FALSE))</f>
        <v/>
      </c>
      <c r="H29" s="10" t="str">
        <f>IF(VLOOKUP(A29,'RACI Deliverables'!$C$7:$K$86,6,FALSE)="","",VLOOKUP(A29,'RACI Deliverables'!$C$7:$K$86,6,FALSE))</f>
        <v>A</v>
      </c>
      <c r="I29" s="10" t="str">
        <f>IF(VLOOKUP(A29,'RACI Deliverables'!$C$7:$K$86,7,FALSE)="","",VLOOKUP(A29,'RACI Deliverables'!$C$7:$K$86,7,FALSE))</f>
        <v>R</v>
      </c>
      <c r="J29" s="10" t="str">
        <f>IF(VLOOKUP(A29,'RACI Deliverables'!$C$7:$K$86,8,FALSE)="","",VLOOKUP(A29,'RACI Deliverables'!$C$7:$K$86,8,FALSE))</f>
        <v/>
      </c>
      <c r="K29" s="10" t="str">
        <f>IF(VLOOKUP(A29,'RACI Deliverables'!$C$7:$K$86,9,FALSE)="","",VLOOKUP(A29,'RACI Deliverables'!$C$7:$K$86,9,FALSE))</f>
        <v/>
      </c>
      <c r="L29" s="25">
        <f>VLOOKUP(A29,'RACI Deliverables'!$C$7:$O$86,11,FALSE)</f>
        <v>44581</v>
      </c>
      <c r="M29" s="25">
        <f>VLOOKUP(A29,'RACI Deliverables'!$C$7:$O$86,12,FALSE)</f>
        <v>44582</v>
      </c>
      <c r="N29">
        <f t="shared" si="0"/>
        <v>1</v>
      </c>
      <c r="O29" s="46">
        <f>SUMIF('Total Efforts'!$D$5:$D$126,'RACI Tasks'!B29,'Total Efforts'!$I$5:$I$127)</f>
        <v>6</v>
      </c>
      <c r="P29" s="7"/>
      <c r="Q29" s="18"/>
    </row>
    <row r="30" spans="1:24">
      <c r="A30" t="s">
        <v>112</v>
      </c>
      <c r="B30">
        <v>11.1</v>
      </c>
      <c r="C30" s="2" t="str">
        <f>VLOOKUP(A30,'RACI Deliverables'!$C$7:$D$86,2,FALSE)</f>
        <v>Project Scope Document</v>
      </c>
      <c r="D30" t="s">
        <v>300</v>
      </c>
      <c r="E30" t="s">
        <v>277</v>
      </c>
      <c r="F30" s="10" t="str">
        <f>IF(VLOOKUP(A30,'RACI Deliverables'!$C$7:$K$86,4,FALSE)="","",VLOOKUP(A30,'RACI Deliverables'!$C$7:$K$86,4,FALSE))</f>
        <v>A</v>
      </c>
      <c r="G30" s="10" t="str">
        <f>IF(VLOOKUP(A30,'RACI Deliverables'!$C$7:$K$86,5,FALSE)="","",VLOOKUP(A30,'RACI Deliverables'!$C$7:$K$86,5,FALSE))</f>
        <v>A</v>
      </c>
      <c r="H30" s="10" t="str">
        <f>IF(VLOOKUP(A30,'RACI Deliverables'!$C$7:$K$86,6,FALSE)="","",VLOOKUP(A30,'RACI Deliverables'!$C$7:$K$86,6,FALSE))</f>
        <v/>
      </c>
      <c r="I30" s="10" t="str">
        <f>IF(VLOOKUP(A30,'RACI Deliverables'!$C$7:$K$86,7,FALSE)="","",VLOOKUP(A30,'RACI Deliverables'!$C$7:$K$86,7,FALSE))</f>
        <v>R</v>
      </c>
      <c r="J30" s="10" t="str">
        <f>IF(VLOOKUP(A30,'RACI Deliverables'!$C$7:$K$86,8,FALSE)="","",VLOOKUP(A30,'RACI Deliverables'!$C$7:$K$86,8,FALSE))</f>
        <v/>
      </c>
      <c r="K30" s="10" t="str">
        <f>IF(VLOOKUP(A30,'RACI Deliverables'!$C$7:$K$86,9,FALSE)="","",VLOOKUP(A30,'RACI Deliverables'!$C$7:$K$86,9,FALSE))</f>
        <v/>
      </c>
      <c r="L30" s="25">
        <f>VLOOKUP(A30,'RACI Deliverables'!$C$7:$O$86,11,FALSE)</f>
        <v>44588</v>
      </c>
      <c r="M30" s="25">
        <f>VLOOKUP(A30,'RACI Deliverables'!$C$7:$O$86,12,FALSE)</f>
        <v>44589</v>
      </c>
      <c r="N30">
        <f t="shared" si="0"/>
        <v>1</v>
      </c>
      <c r="O30" s="46">
        <f>SUMIF('Total Efforts'!$D$5:$D$126,'RACI Tasks'!B30,'Total Efforts'!$I$5:$I$127)</f>
        <v>1.0000000000000004</v>
      </c>
      <c r="P30" s="7"/>
      <c r="Q30" s="18"/>
    </row>
    <row r="31" spans="1:24">
      <c r="A31" t="s">
        <v>112</v>
      </c>
      <c r="B31">
        <v>11.2</v>
      </c>
      <c r="C31" s="2" t="str">
        <f>VLOOKUP(A31,'RACI Deliverables'!$C$7:$D$86,2,FALSE)</f>
        <v>Project Scope Document</v>
      </c>
      <c r="D31" t="s">
        <v>301</v>
      </c>
      <c r="E31" t="s">
        <v>285</v>
      </c>
      <c r="F31" s="10" t="str">
        <f>IF(VLOOKUP(A31,'RACI Deliverables'!$C$7:$K$86,4,FALSE)="","",VLOOKUP(A31,'RACI Deliverables'!$C$7:$K$86,4,FALSE))</f>
        <v>A</v>
      </c>
      <c r="G31" s="10" t="str">
        <f>IF(VLOOKUP(A31,'RACI Deliverables'!$C$7:$K$86,5,FALSE)="","",VLOOKUP(A31,'RACI Deliverables'!$C$7:$K$86,5,FALSE))</f>
        <v>A</v>
      </c>
      <c r="H31" s="10" t="str">
        <f>IF(VLOOKUP(A31,'RACI Deliverables'!$C$7:$K$86,6,FALSE)="","",VLOOKUP(A31,'RACI Deliverables'!$C$7:$K$86,6,FALSE))</f>
        <v/>
      </c>
      <c r="I31" s="10" t="str">
        <f>IF(VLOOKUP(A31,'RACI Deliverables'!$C$7:$K$86,7,FALSE)="","",VLOOKUP(A31,'RACI Deliverables'!$C$7:$K$86,7,FALSE))</f>
        <v>R</v>
      </c>
      <c r="J31" s="10" t="str">
        <f>IF(VLOOKUP(A31,'RACI Deliverables'!$C$7:$K$86,8,FALSE)="","",VLOOKUP(A31,'RACI Deliverables'!$C$7:$K$86,8,FALSE))</f>
        <v/>
      </c>
      <c r="K31" s="10" t="str">
        <f>IF(VLOOKUP(A31,'RACI Deliverables'!$C$7:$K$86,9,FALSE)="","",VLOOKUP(A31,'RACI Deliverables'!$C$7:$K$86,9,FALSE))</f>
        <v/>
      </c>
      <c r="L31" s="25">
        <f>VLOOKUP(A31,'RACI Deliverables'!$C$7:$O$86,11,FALSE)</f>
        <v>44588</v>
      </c>
      <c r="M31" s="25">
        <f>VLOOKUP(A31,'RACI Deliverables'!$C$7:$O$86,12,FALSE)</f>
        <v>44589</v>
      </c>
      <c r="N31">
        <f t="shared" si="0"/>
        <v>1</v>
      </c>
      <c r="O31" s="46">
        <f>SUMIF('Total Efforts'!$D$5:$D$126,'RACI Tasks'!B31,'Total Efforts'!$I$5:$I$127)</f>
        <v>1.9999999999999996</v>
      </c>
      <c r="P31" s="7"/>
      <c r="Q31" s="18"/>
    </row>
    <row r="32" spans="1:24">
      <c r="A32" t="s">
        <v>112</v>
      </c>
      <c r="B32">
        <v>11.3</v>
      </c>
      <c r="C32" s="2" t="str">
        <f>VLOOKUP(A32,'RACI Deliverables'!$C$7:$D$86,2,FALSE)</f>
        <v>Project Scope Document</v>
      </c>
      <c r="D32" t="s">
        <v>302</v>
      </c>
      <c r="E32" t="s">
        <v>278</v>
      </c>
      <c r="F32" s="10" t="str">
        <f>IF(VLOOKUP(A32,'RACI Deliverables'!$C$7:$K$86,4,FALSE)="","",VLOOKUP(A32,'RACI Deliverables'!$C$7:$K$86,4,FALSE))</f>
        <v>A</v>
      </c>
      <c r="G32" s="10" t="str">
        <f>IF(VLOOKUP(A32,'RACI Deliverables'!$C$7:$K$86,5,FALSE)="","",VLOOKUP(A32,'RACI Deliverables'!$C$7:$K$86,5,FALSE))</f>
        <v>A</v>
      </c>
      <c r="H32" s="10" t="str">
        <f>IF(VLOOKUP(A32,'RACI Deliverables'!$C$7:$K$86,6,FALSE)="","",VLOOKUP(A32,'RACI Deliverables'!$C$7:$K$86,6,FALSE))</f>
        <v/>
      </c>
      <c r="I32" s="10" t="str">
        <f>IF(VLOOKUP(A32,'RACI Deliverables'!$C$7:$K$86,7,FALSE)="","",VLOOKUP(A32,'RACI Deliverables'!$C$7:$K$86,7,FALSE))</f>
        <v>R</v>
      </c>
      <c r="J32" s="10" t="str">
        <f>IF(VLOOKUP(A32,'RACI Deliverables'!$C$7:$K$86,8,FALSE)="","",VLOOKUP(A32,'RACI Deliverables'!$C$7:$K$86,8,FALSE))</f>
        <v/>
      </c>
      <c r="K32" s="10" t="str">
        <f>IF(VLOOKUP(A32,'RACI Deliverables'!$C$7:$K$86,9,FALSE)="","",VLOOKUP(A32,'RACI Deliverables'!$C$7:$K$86,9,FALSE))</f>
        <v/>
      </c>
      <c r="L32" s="25">
        <f>VLOOKUP(A32,'RACI Deliverables'!$C$7:$O$86,11,FALSE)</f>
        <v>44588</v>
      </c>
      <c r="M32" s="25">
        <f>VLOOKUP(A32,'RACI Deliverables'!$C$7:$O$86,12,FALSE)</f>
        <v>44589</v>
      </c>
      <c r="N32">
        <f t="shared" si="0"/>
        <v>1</v>
      </c>
      <c r="O32" s="46">
        <f>SUMIF('Total Efforts'!$D$5:$D$126,'RACI Tasks'!B32,'Total Efforts'!$I$5:$I$127)</f>
        <v>0.99999999999999978</v>
      </c>
      <c r="P32" s="7"/>
      <c r="Q32" s="18"/>
    </row>
    <row r="33" spans="1:17" ht="30">
      <c r="A33" t="s">
        <v>114</v>
      </c>
      <c r="B33">
        <v>12.1</v>
      </c>
      <c r="C33" s="43" t="s">
        <v>115</v>
      </c>
      <c r="D33" t="s">
        <v>303</v>
      </c>
      <c r="E33" t="s">
        <v>277</v>
      </c>
      <c r="F33" s="10" t="str">
        <f>IF(VLOOKUP(A33,'RACI Deliverables'!$C$7:$K$86,4,FALSE)="","",VLOOKUP(A33,'RACI Deliverables'!$C$7:$K$86,4,FALSE))</f>
        <v>R</v>
      </c>
      <c r="G33" s="10" t="str">
        <f>IF(VLOOKUP(A33,'RACI Deliverables'!$C$7:$K$86,5,FALSE)="","",VLOOKUP(A33,'RACI Deliverables'!$C$7:$K$86,5,FALSE))</f>
        <v>A</v>
      </c>
      <c r="H33" s="10" t="str">
        <f>IF(VLOOKUP(A33,'RACI Deliverables'!$C$7:$K$86,6,FALSE)="","",VLOOKUP(A33,'RACI Deliverables'!$C$7:$K$86,6,FALSE))</f>
        <v/>
      </c>
      <c r="I33" s="10" t="str">
        <f>IF(VLOOKUP(A33,'RACI Deliverables'!$C$7:$K$86,7,FALSE)="","",VLOOKUP(A33,'RACI Deliverables'!$C$7:$K$86,7,FALSE))</f>
        <v/>
      </c>
      <c r="J33" s="10" t="str">
        <f>IF(VLOOKUP(A33,'RACI Deliverables'!$C$7:$K$86,8,FALSE)="","",VLOOKUP(A33,'RACI Deliverables'!$C$7:$K$86,8,FALSE))</f>
        <v/>
      </c>
      <c r="K33" s="10" t="str">
        <f>IF(VLOOKUP(A33,'RACI Deliverables'!$C$7:$K$86,9,FALSE)="","",VLOOKUP(A33,'RACI Deliverables'!$C$7:$K$86,9,FALSE))</f>
        <v/>
      </c>
      <c r="L33" s="25">
        <f>VLOOKUP(A33,'RACI Deliverables'!$C$7:$O$86,11,FALSE)</f>
        <v>44595</v>
      </c>
      <c r="M33" s="25">
        <f>VLOOKUP(A33,'RACI Deliverables'!$C$7:$O$86,12,FALSE)</f>
        <v>44599</v>
      </c>
      <c r="N33">
        <f t="shared" si="0"/>
        <v>4</v>
      </c>
      <c r="O33" s="46">
        <f>SUMIF('Total Efforts'!$D$5:$D$126,'RACI Tasks'!B33,'Total Efforts'!$I$5:$I$127)</f>
        <v>0</v>
      </c>
      <c r="P33" s="7"/>
      <c r="Q33" s="18"/>
    </row>
    <row r="34" spans="1:17" ht="30">
      <c r="A34" t="s">
        <v>114</v>
      </c>
      <c r="B34">
        <v>12.2</v>
      </c>
      <c r="C34" s="43" t="s">
        <v>115</v>
      </c>
      <c r="D34" t="s">
        <v>304</v>
      </c>
      <c r="E34" t="s">
        <v>285</v>
      </c>
      <c r="F34" s="10" t="str">
        <f>IF(VLOOKUP(A34,'RACI Deliverables'!$C$7:$K$86,4,FALSE)="","",VLOOKUP(A34,'RACI Deliverables'!$C$7:$K$86,4,FALSE))</f>
        <v>R</v>
      </c>
      <c r="G34" s="10" t="str">
        <f>IF(VLOOKUP(A34,'RACI Deliverables'!$C$7:$K$86,5,FALSE)="","",VLOOKUP(A34,'RACI Deliverables'!$C$7:$K$86,5,FALSE))</f>
        <v>A</v>
      </c>
      <c r="H34" s="10" t="str">
        <f>IF(VLOOKUP(A34,'RACI Deliverables'!$C$7:$K$86,6,FALSE)="","",VLOOKUP(A34,'RACI Deliverables'!$C$7:$K$86,6,FALSE))</f>
        <v/>
      </c>
      <c r="I34" s="10" t="str">
        <f>IF(VLOOKUP(A34,'RACI Deliverables'!$C$7:$K$86,7,FALSE)="","",VLOOKUP(A34,'RACI Deliverables'!$C$7:$K$86,7,FALSE))</f>
        <v/>
      </c>
      <c r="J34" s="10" t="str">
        <f>IF(VLOOKUP(A34,'RACI Deliverables'!$C$7:$K$86,8,FALSE)="","",VLOOKUP(A34,'RACI Deliverables'!$C$7:$K$86,8,FALSE))</f>
        <v/>
      </c>
      <c r="K34" s="10" t="str">
        <f>IF(VLOOKUP(A34,'RACI Deliverables'!$C$7:$K$86,9,FALSE)="","",VLOOKUP(A34,'RACI Deliverables'!$C$7:$K$86,9,FALSE))</f>
        <v/>
      </c>
      <c r="L34" s="25">
        <f>VLOOKUP(A34,'RACI Deliverables'!$C$7:$O$86,11,FALSE)</f>
        <v>44595</v>
      </c>
      <c r="M34" s="25">
        <f>VLOOKUP(A34,'RACI Deliverables'!$C$7:$O$86,12,FALSE)</f>
        <v>44599</v>
      </c>
      <c r="N34">
        <f t="shared" si="0"/>
        <v>4</v>
      </c>
      <c r="O34" s="46">
        <f>SUMIF('Total Efforts'!$D$5:$D$126,'RACI Tasks'!B34,'Total Efforts'!$I$5:$I$127)</f>
        <v>0</v>
      </c>
      <c r="P34" s="7"/>
      <c r="Q34" s="18"/>
    </row>
    <row r="35" spans="1:17" ht="30">
      <c r="A35" t="s">
        <v>114</v>
      </c>
      <c r="B35">
        <v>12.3</v>
      </c>
      <c r="C35" s="43" t="s">
        <v>115</v>
      </c>
      <c r="D35" t="s">
        <v>305</v>
      </c>
      <c r="E35" t="s">
        <v>278</v>
      </c>
      <c r="F35" s="10" t="str">
        <f>IF(VLOOKUP(A35,'RACI Deliverables'!$C$7:$K$86,4,FALSE)="","",VLOOKUP(A35,'RACI Deliverables'!$C$7:$K$86,4,FALSE))</f>
        <v>R</v>
      </c>
      <c r="G35" s="10" t="str">
        <f>IF(VLOOKUP(A35,'RACI Deliverables'!$C$7:$K$86,5,FALSE)="","",VLOOKUP(A35,'RACI Deliverables'!$C$7:$K$86,5,FALSE))</f>
        <v>A</v>
      </c>
      <c r="H35" s="10" t="str">
        <f>IF(VLOOKUP(A35,'RACI Deliverables'!$C$7:$K$86,6,FALSE)="","",VLOOKUP(A35,'RACI Deliverables'!$C$7:$K$86,6,FALSE))</f>
        <v/>
      </c>
      <c r="I35" s="10" t="str">
        <f>IF(VLOOKUP(A35,'RACI Deliverables'!$C$7:$K$86,7,FALSE)="","",VLOOKUP(A35,'RACI Deliverables'!$C$7:$K$86,7,FALSE))</f>
        <v/>
      </c>
      <c r="J35" s="10" t="str">
        <f>IF(VLOOKUP(A35,'RACI Deliverables'!$C$7:$K$86,8,FALSE)="","",VLOOKUP(A35,'RACI Deliverables'!$C$7:$K$86,8,FALSE))</f>
        <v/>
      </c>
      <c r="K35" s="10" t="str">
        <f>IF(VLOOKUP(A35,'RACI Deliverables'!$C$7:$K$86,9,FALSE)="","",VLOOKUP(A35,'RACI Deliverables'!$C$7:$K$86,9,FALSE))</f>
        <v/>
      </c>
      <c r="L35" s="25">
        <f>VLOOKUP(A35,'RACI Deliverables'!$C$7:$O$86,11,FALSE)</f>
        <v>44595</v>
      </c>
      <c r="M35" s="25">
        <f>VLOOKUP(A35,'RACI Deliverables'!$C$7:$O$86,12,FALSE)</f>
        <v>44599</v>
      </c>
      <c r="N35">
        <f t="shared" si="0"/>
        <v>4</v>
      </c>
      <c r="O35" s="46">
        <f>SUMIF('Total Efforts'!$D$5:$D$126,'RACI Tasks'!B35,'Total Efforts'!$I$5:$I$127)</f>
        <v>0</v>
      </c>
      <c r="P35" s="7"/>
      <c r="Q35" s="18"/>
    </row>
    <row r="36" spans="1:17" ht="30">
      <c r="A36" t="s">
        <v>117</v>
      </c>
      <c r="B36">
        <v>13.1</v>
      </c>
      <c r="C36" s="43" t="str">
        <f>VLOOKUP(A36,'RACI Deliverables'!$C$7:$D$86,2,FALSE)</f>
        <v>AS-IS principles of OHT and/or Executive Decision Making operations</v>
      </c>
      <c r="D36" t="s">
        <v>303</v>
      </c>
      <c r="E36" t="s">
        <v>277</v>
      </c>
      <c r="F36" s="10" t="str">
        <f>IF(VLOOKUP(A36,'RACI Deliverables'!$C$7:$K$86,4,FALSE)="","",VLOOKUP(A36,'RACI Deliverables'!$C$7:$K$86,4,FALSE))</f>
        <v/>
      </c>
      <c r="G36" s="10" t="str">
        <f>IF(VLOOKUP(A36,'RACI Deliverables'!$C$7:$K$86,5,FALSE)="","",VLOOKUP(A36,'RACI Deliverables'!$C$7:$K$86,5,FALSE))</f>
        <v/>
      </c>
      <c r="H36" s="10" t="str">
        <f>IF(VLOOKUP(A36,'RACI Deliverables'!$C$7:$K$86,6,FALSE)="","",VLOOKUP(A36,'RACI Deliverables'!$C$7:$K$86,6,FALSE))</f>
        <v>R</v>
      </c>
      <c r="I36" s="10" t="str">
        <f>IF(VLOOKUP(A36,'RACI Deliverables'!$C$7:$K$86,7,FALSE)="","",VLOOKUP(A36,'RACI Deliverables'!$C$7:$K$86,7,FALSE))</f>
        <v/>
      </c>
      <c r="J36" s="10" t="str">
        <f>IF(VLOOKUP(A36,'RACI Deliverables'!$C$7:$K$86,8,FALSE)="","",VLOOKUP(A36,'RACI Deliverables'!$C$7:$K$86,8,FALSE))</f>
        <v>A</v>
      </c>
      <c r="K36" s="10" t="str">
        <f>IF(VLOOKUP(A36,'RACI Deliverables'!$C$7:$K$86,9,FALSE)="","",VLOOKUP(A36,'RACI Deliverables'!$C$7:$K$86,9,FALSE))</f>
        <v/>
      </c>
      <c r="L36" s="25">
        <f>VLOOKUP(A36,'RACI Deliverables'!$C$7:$O$86,11,FALSE)</f>
        <v>44595</v>
      </c>
      <c r="M36" s="25">
        <f>VLOOKUP(A36,'RACI Deliverables'!$C$7:$O$86,12,FALSE)</f>
        <v>44599</v>
      </c>
      <c r="N36">
        <f t="shared" si="0"/>
        <v>4</v>
      </c>
      <c r="O36" s="46">
        <f>SUMIF('Total Efforts'!$D$5:$D$126,'RACI Tasks'!B36,'Total Efforts'!$I$5:$I$127)</f>
        <v>0.25000000000000178</v>
      </c>
      <c r="P36" s="7"/>
      <c r="Q36" s="18"/>
    </row>
    <row r="37" spans="1:17" ht="30">
      <c r="A37" t="s">
        <v>117</v>
      </c>
      <c r="B37">
        <v>13.2</v>
      </c>
      <c r="C37" s="43" t="str">
        <f>VLOOKUP(A37,'RACI Deliverables'!$C$7:$D$86,2,FALSE)</f>
        <v>AS-IS principles of OHT and/or Executive Decision Making operations</v>
      </c>
      <c r="D37" t="s">
        <v>306</v>
      </c>
      <c r="E37" t="s">
        <v>285</v>
      </c>
      <c r="F37" s="10" t="str">
        <f>IF(VLOOKUP(A37,'RACI Deliverables'!$C$7:$K$86,4,FALSE)="","",VLOOKUP(A37,'RACI Deliverables'!$C$7:$K$86,4,FALSE))</f>
        <v/>
      </c>
      <c r="G37" s="10" t="str">
        <f>IF(VLOOKUP(A37,'RACI Deliverables'!$C$7:$K$86,5,FALSE)="","",VLOOKUP(A37,'RACI Deliverables'!$C$7:$K$86,5,FALSE))</f>
        <v/>
      </c>
      <c r="H37" s="10" t="str">
        <f>IF(VLOOKUP(A37,'RACI Deliverables'!$C$7:$K$86,6,FALSE)="","",VLOOKUP(A37,'RACI Deliverables'!$C$7:$K$86,6,FALSE))</f>
        <v>R</v>
      </c>
      <c r="I37" s="10" t="str">
        <f>IF(VLOOKUP(A37,'RACI Deliverables'!$C$7:$K$86,7,FALSE)="","",VLOOKUP(A37,'RACI Deliverables'!$C$7:$K$86,7,FALSE))</f>
        <v/>
      </c>
      <c r="J37" s="10" t="str">
        <f>IF(VLOOKUP(A37,'RACI Deliverables'!$C$7:$K$86,8,FALSE)="","",VLOOKUP(A37,'RACI Deliverables'!$C$7:$K$86,8,FALSE))</f>
        <v>A</v>
      </c>
      <c r="K37" s="10" t="str">
        <f>IF(VLOOKUP(A37,'RACI Deliverables'!$C$7:$K$86,9,FALSE)="","",VLOOKUP(A37,'RACI Deliverables'!$C$7:$K$86,9,FALSE))</f>
        <v/>
      </c>
      <c r="L37" s="25">
        <f>VLOOKUP(A37,'RACI Deliverables'!$C$7:$O$86,11,FALSE)</f>
        <v>44595</v>
      </c>
      <c r="M37" s="25">
        <f>VLOOKUP(A37,'RACI Deliverables'!$C$7:$O$86,12,FALSE)</f>
        <v>44599</v>
      </c>
      <c r="N37">
        <f t="shared" si="0"/>
        <v>4</v>
      </c>
      <c r="O37" s="46">
        <f>SUMIF('Total Efforts'!$D$5:$D$126,'RACI Tasks'!B37,'Total Efforts'!$I$5:$I$127)</f>
        <v>0.75</v>
      </c>
      <c r="P37" s="7"/>
      <c r="Q37" s="18"/>
    </row>
    <row r="38" spans="1:17" ht="30">
      <c r="A38" t="s">
        <v>117</v>
      </c>
      <c r="B38">
        <v>13.3</v>
      </c>
      <c r="C38" s="2" t="str">
        <f>VLOOKUP(A38,'RACI Deliverables'!$C$7:$D$86,2,FALSE)</f>
        <v>AS-IS principles of OHT and/or Executive Decision Making operations</v>
      </c>
      <c r="D38" t="s">
        <v>305</v>
      </c>
      <c r="E38" t="s">
        <v>307</v>
      </c>
      <c r="F38" s="10" t="str">
        <f>IF(VLOOKUP(A38,'RACI Deliverables'!$C$7:$K$86,4,FALSE)="","",VLOOKUP(A38,'RACI Deliverables'!$C$7:$K$86,4,FALSE))</f>
        <v/>
      </c>
      <c r="G38" s="10" t="str">
        <f>IF(VLOOKUP(A38,'RACI Deliverables'!$C$7:$K$86,5,FALSE)="","",VLOOKUP(A38,'RACI Deliverables'!$C$7:$K$86,5,FALSE))</f>
        <v/>
      </c>
      <c r="H38" s="10" t="str">
        <f>IF(VLOOKUP(A38,'RACI Deliverables'!$C$7:$K$86,6,FALSE)="","",VLOOKUP(A38,'RACI Deliverables'!$C$7:$K$86,6,FALSE))</f>
        <v>R</v>
      </c>
      <c r="I38" s="10" t="str">
        <f>IF(VLOOKUP(A38,'RACI Deliverables'!$C$7:$K$86,7,FALSE)="","",VLOOKUP(A38,'RACI Deliverables'!$C$7:$K$86,7,FALSE))</f>
        <v/>
      </c>
      <c r="J38" s="10" t="str">
        <f>IF(VLOOKUP(A38,'RACI Deliverables'!$C$7:$K$86,8,FALSE)="","",VLOOKUP(A38,'RACI Deliverables'!$C$7:$K$86,8,FALSE))</f>
        <v>A</v>
      </c>
      <c r="K38" s="10" t="str">
        <f>IF(VLOOKUP(A38,'RACI Deliverables'!$C$7:$K$86,9,FALSE)="","",VLOOKUP(A38,'RACI Deliverables'!$C$7:$K$86,9,FALSE))</f>
        <v/>
      </c>
      <c r="L38" s="25">
        <f>VLOOKUP(A38,'RACI Deliverables'!$C$7:$O$86,11,FALSE)</f>
        <v>44595</v>
      </c>
      <c r="M38" s="25">
        <f>VLOOKUP(A38,'RACI Deliverables'!$C$7:$O$86,12,FALSE)</f>
        <v>44599</v>
      </c>
      <c r="N38">
        <f t="shared" si="0"/>
        <v>4</v>
      </c>
      <c r="O38" s="46">
        <f>SUMIF('Total Efforts'!$D$5:$D$126,'RACI Tasks'!B38,'Total Efforts'!$I$5:$I$127)</f>
        <v>0.49999999999999822</v>
      </c>
      <c r="P38" s="7"/>
      <c r="Q38" s="18"/>
    </row>
    <row r="39" spans="1:17" ht="30">
      <c r="A39" t="s">
        <v>119</v>
      </c>
      <c r="B39">
        <v>14.1</v>
      </c>
      <c r="C39" s="2" t="str">
        <f>VLOOKUP(A39,'RACI Deliverables'!$C$7:$D$86,2,FALSE)</f>
        <v>To-Be persons / roles / actors and interactions of Executive Decision Making operations</v>
      </c>
      <c r="D39" t="s">
        <v>308</v>
      </c>
      <c r="E39" t="s">
        <v>277</v>
      </c>
      <c r="F39" s="10" t="str">
        <f>IF(VLOOKUP(A39,'RACI Deliverables'!$C$7:$K$86,4,FALSE)="","",VLOOKUP(A39,'RACI Deliverables'!$C$7:$K$86,4,FALSE))</f>
        <v/>
      </c>
      <c r="G39" s="10" t="str">
        <f>IF(VLOOKUP(A39,'RACI Deliverables'!$C$7:$K$86,5,FALSE)="","",VLOOKUP(A39,'RACI Deliverables'!$C$7:$K$86,5,FALSE))</f>
        <v/>
      </c>
      <c r="H39" s="10" t="str">
        <f>IF(VLOOKUP(A39,'RACI Deliverables'!$C$7:$K$86,6,FALSE)="","",VLOOKUP(A39,'RACI Deliverables'!$C$7:$K$86,6,FALSE))</f>
        <v/>
      </c>
      <c r="I39" s="10" t="str">
        <f>IF(VLOOKUP(A39,'RACI Deliverables'!$C$7:$K$86,7,FALSE)="","",VLOOKUP(A39,'RACI Deliverables'!$C$7:$K$86,7,FALSE))</f>
        <v>R</v>
      </c>
      <c r="J39" s="10" t="str">
        <f>IF(VLOOKUP(A39,'RACI Deliverables'!$C$7:$K$86,8,FALSE)="","",VLOOKUP(A39,'RACI Deliverables'!$C$7:$K$86,8,FALSE))</f>
        <v/>
      </c>
      <c r="K39" s="10" t="str">
        <f>IF(VLOOKUP(A39,'RACI Deliverables'!$C$7:$K$86,9,FALSE)="","",VLOOKUP(A39,'RACI Deliverables'!$C$7:$K$86,9,FALSE))</f>
        <v>A</v>
      </c>
      <c r="L39" s="25">
        <f>VLOOKUP(A39,'RACI Deliverables'!$C$7:$O$86,11,FALSE)</f>
        <v>44595</v>
      </c>
      <c r="M39" s="25">
        <f>VLOOKUP(A39,'RACI Deliverables'!$C$7:$O$86,12,FALSE)</f>
        <v>44599</v>
      </c>
      <c r="N39">
        <f t="shared" si="0"/>
        <v>4</v>
      </c>
      <c r="O39" s="46">
        <f>SUMIF('Total Efforts'!$D$5:$D$126,'RACI Tasks'!B39,'Total Efforts'!$I$5:$I$127)</f>
        <v>0.50000000000000022</v>
      </c>
      <c r="P39" s="7"/>
      <c r="Q39" s="18"/>
    </row>
    <row r="40" spans="1:17" ht="30">
      <c r="A40" t="s">
        <v>119</v>
      </c>
      <c r="B40">
        <v>14.2</v>
      </c>
      <c r="C40" s="2" t="str">
        <f>VLOOKUP(A40,'RACI Deliverables'!$C$7:$D$86,2,FALSE)</f>
        <v>To-Be persons / roles / actors and interactions of Executive Decision Making operations</v>
      </c>
      <c r="D40" t="s">
        <v>309</v>
      </c>
      <c r="E40" t="s">
        <v>285</v>
      </c>
      <c r="F40" s="10" t="str">
        <f>IF(VLOOKUP(A40,'RACI Deliverables'!$C$7:$K$86,4,FALSE)="","",VLOOKUP(A40,'RACI Deliverables'!$C$7:$K$86,4,FALSE))</f>
        <v/>
      </c>
      <c r="G40" s="10" t="str">
        <f>IF(VLOOKUP(A40,'RACI Deliverables'!$C$7:$K$86,5,FALSE)="","",VLOOKUP(A40,'RACI Deliverables'!$C$7:$K$86,5,FALSE))</f>
        <v/>
      </c>
      <c r="H40" s="10" t="str">
        <f>IF(VLOOKUP(A40,'RACI Deliverables'!$C$7:$K$86,6,FALSE)="","",VLOOKUP(A40,'RACI Deliverables'!$C$7:$K$86,6,FALSE))</f>
        <v/>
      </c>
      <c r="I40" s="10" t="str">
        <f>IF(VLOOKUP(A40,'RACI Deliverables'!$C$7:$K$86,7,FALSE)="","",VLOOKUP(A40,'RACI Deliverables'!$C$7:$K$86,7,FALSE))</f>
        <v>R</v>
      </c>
      <c r="J40" s="10" t="str">
        <f>IF(VLOOKUP(A40,'RACI Deliverables'!$C$7:$K$86,8,FALSE)="","",VLOOKUP(A40,'RACI Deliverables'!$C$7:$K$86,8,FALSE))</f>
        <v/>
      </c>
      <c r="K40" s="10" t="str">
        <f>IF(VLOOKUP(A40,'RACI Deliverables'!$C$7:$K$86,9,FALSE)="","",VLOOKUP(A40,'RACI Deliverables'!$C$7:$K$86,9,FALSE))</f>
        <v>A</v>
      </c>
      <c r="L40" s="25">
        <f>VLOOKUP(A40,'RACI Deliverables'!$C$7:$O$86,11,FALSE)</f>
        <v>44595</v>
      </c>
      <c r="M40" s="25">
        <f>VLOOKUP(A40,'RACI Deliverables'!$C$7:$O$86,12,FALSE)</f>
        <v>44599</v>
      </c>
      <c r="N40">
        <f t="shared" si="0"/>
        <v>4</v>
      </c>
      <c r="O40" s="46">
        <f>SUMIF('Total Efforts'!$D$5:$D$126,'RACI Tasks'!B40,'Total Efforts'!$I$5:$I$127)</f>
        <v>0.66666666666666663</v>
      </c>
      <c r="P40" s="7"/>
      <c r="Q40" s="18"/>
    </row>
    <row r="41" spans="1:17" ht="30">
      <c r="A41" t="s">
        <v>119</v>
      </c>
      <c r="B41">
        <v>14.3</v>
      </c>
      <c r="C41" s="2" t="str">
        <f>VLOOKUP(A41,'RACI Deliverables'!$C$7:$D$86,2,FALSE)</f>
        <v>To-Be persons / roles / actors and interactions of Executive Decision Making operations</v>
      </c>
      <c r="D41" t="s">
        <v>305</v>
      </c>
      <c r="E41" t="s">
        <v>307</v>
      </c>
      <c r="F41" s="10" t="str">
        <f>IF(VLOOKUP(A41,'RACI Deliverables'!$C$7:$K$86,4,FALSE)="","",VLOOKUP(A41,'RACI Deliverables'!$C$7:$K$86,4,FALSE))</f>
        <v/>
      </c>
      <c r="G41" s="10" t="str">
        <f>IF(VLOOKUP(A41,'RACI Deliverables'!$C$7:$K$86,5,FALSE)="","",VLOOKUP(A41,'RACI Deliverables'!$C$7:$K$86,5,FALSE))</f>
        <v/>
      </c>
      <c r="H41" s="10" t="str">
        <f>IF(VLOOKUP(A41,'RACI Deliverables'!$C$7:$K$86,6,FALSE)="","",VLOOKUP(A41,'RACI Deliverables'!$C$7:$K$86,6,FALSE))</f>
        <v/>
      </c>
      <c r="I41" s="10" t="str">
        <f>IF(VLOOKUP(A41,'RACI Deliverables'!$C$7:$K$86,7,FALSE)="","",VLOOKUP(A41,'RACI Deliverables'!$C$7:$K$86,7,FALSE))</f>
        <v>R</v>
      </c>
      <c r="J41" s="10" t="str">
        <f>IF(VLOOKUP(A41,'RACI Deliverables'!$C$7:$K$86,8,FALSE)="","",VLOOKUP(A41,'RACI Deliverables'!$C$7:$K$86,8,FALSE))</f>
        <v/>
      </c>
      <c r="K41" s="10" t="str">
        <f>IF(VLOOKUP(A41,'RACI Deliverables'!$C$7:$K$86,9,FALSE)="","",VLOOKUP(A41,'RACI Deliverables'!$C$7:$K$86,9,FALSE))</f>
        <v>A</v>
      </c>
      <c r="L41" s="25">
        <f>VLOOKUP(A41,'RACI Deliverables'!$C$7:$O$86,11,FALSE)</f>
        <v>44595</v>
      </c>
      <c r="M41" s="25">
        <f>VLOOKUP(A41,'RACI Deliverables'!$C$7:$O$86,12,FALSE)</f>
        <v>44599</v>
      </c>
      <c r="N41">
        <f t="shared" si="0"/>
        <v>4</v>
      </c>
      <c r="O41" s="46">
        <f>SUMIF('Total Efforts'!$D$5:$D$126,'RACI Tasks'!B41,'Total Efforts'!$I$5:$I$127)</f>
        <v>0.75</v>
      </c>
      <c r="P41" s="7"/>
      <c r="Q41" s="18"/>
    </row>
    <row r="42" spans="1:17" ht="30">
      <c r="A42" t="s">
        <v>121</v>
      </c>
      <c r="B42">
        <v>15.1</v>
      </c>
      <c r="C42" s="2" t="str">
        <f>VLOOKUP(A42,'RACI Deliverables'!$C$7:$D$86,2,FALSE)</f>
        <v>Executive Dashboard annotated list of elements for the dashboard,</v>
      </c>
      <c r="D42" t="s">
        <v>310</v>
      </c>
      <c r="E42" t="s">
        <v>277</v>
      </c>
      <c r="F42" s="10" t="str">
        <f>IF(VLOOKUP(A42,'RACI Deliverables'!$C$7:$K$86,4,FALSE)="","",VLOOKUP(A42,'RACI Deliverables'!$C$7:$K$86,4,FALSE))</f>
        <v>R</v>
      </c>
      <c r="G42" s="10" t="str">
        <f>IF(VLOOKUP(A42,'RACI Deliverables'!$C$7:$K$86,5,FALSE)="","",VLOOKUP(A42,'RACI Deliverables'!$C$7:$K$86,5,FALSE))</f>
        <v/>
      </c>
      <c r="H42" s="10" t="str">
        <f>IF(VLOOKUP(A42,'RACI Deliverables'!$C$7:$K$86,6,FALSE)="","",VLOOKUP(A42,'RACI Deliverables'!$C$7:$K$86,6,FALSE))</f>
        <v/>
      </c>
      <c r="I42" s="10" t="str">
        <f>IF(VLOOKUP(A42,'RACI Deliverables'!$C$7:$K$86,7,FALSE)="","",VLOOKUP(A42,'RACI Deliverables'!$C$7:$K$86,7,FALSE))</f>
        <v/>
      </c>
      <c r="J42" s="10" t="str">
        <f>IF(VLOOKUP(A42,'RACI Deliverables'!$C$7:$K$86,8,FALSE)="","",VLOOKUP(A42,'RACI Deliverables'!$C$7:$K$86,8,FALSE))</f>
        <v>A</v>
      </c>
      <c r="K42" s="10" t="str">
        <f>IF(VLOOKUP(A42,'RACI Deliverables'!$C$7:$K$86,9,FALSE)="","",VLOOKUP(A42,'RACI Deliverables'!$C$7:$K$86,9,FALSE))</f>
        <v/>
      </c>
      <c r="L42" s="25">
        <f>VLOOKUP(A42,'RACI Deliverables'!$C$7:$O$86,11,FALSE)</f>
        <v>44597</v>
      </c>
      <c r="M42" s="25">
        <f>VLOOKUP(A42,'RACI Deliverables'!$C$7:$O$86,12,FALSE)</f>
        <v>44600</v>
      </c>
      <c r="N42">
        <f t="shared" si="0"/>
        <v>3</v>
      </c>
      <c r="O42" s="46">
        <f>SUMIF('Total Efforts'!$D$5:$D$126,'RACI Tasks'!B42,'Total Efforts'!$I$5:$I$127)</f>
        <v>0</v>
      </c>
      <c r="P42" s="7"/>
      <c r="Q42" s="18"/>
    </row>
    <row r="43" spans="1:17" ht="30">
      <c r="A43" t="s">
        <v>121</v>
      </c>
      <c r="B43">
        <v>15.2</v>
      </c>
      <c r="C43" s="2" t="str">
        <f>VLOOKUP(A43,'RACI Deliverables'!$C$7:$D$86,2,FALSE)</f>
        <v>Executive Dashboard annotated list of elements for the dashboard,</v>
      </c>
      <c r="D43" t="s">
        <v>283</v>
      </c>
      <c r="E43" t="s">
        <v>307</v>
      </c>
      <c r="F43" s="10" t="str">
        <f>IF(VLOOKUP(A43,'RACI Deliverables'!$C$7:$K$86,4,FALSE)="","",VLOOKUP(A43,'RACI Deliverables'!$C$7:$K$86,4,FALSE))</f>
        <v>R</v>
      </c>
      <c r="G43" s="10" t="str">
        <f>IF(VLOOKUP(A43,'RACI Deliverables'!$C$7:$K$86,5,FALSE)="","",VLOOKUP(A43,'RACI Deliverables'!$C$7:$K$86,5,FALSE))</f>
        <v/>
      </c>
      <c r="H43" s="10" t="str">
        <f>IF(VLOOKUP(A43,'RACI Deliverables'!$C$7:$K$86,6,FALSE)="","",VLOOKUP(A43,'RACI Deliverables'!$C$7:$K$86,6,FALSE))</f>
        <v/>
      </c>
      <c r="I43" s="10" t="str">
        <f>IF(VLOOKUP(A43,'RACI Deliverables'!$C$7:$K$86,7,FALSE)="","",VLOOKUP(A43,'RACI Deliverables'!$C$7:$K$86,7,FALSE))</f>
        <v/>
      </c>
      <c r="J43" s="10" t="str">
        <f>IF(VLOOKUP(A43,'RACI Deliverables'!$C$7:$K$86,8,FALSE)="","",VLOOKUP(A43,'RACI Deliverables'!$C$7:$K$86,8,FALSE))</f>
        <v>A</v>
      </c>
      <c r="K43" s="10" t="str">
        <f>IF(VLOOKUP(A43,'RACI Deliverables'!$C$7:$K$86,9,FALSE)="","",VLOOKUP(A43,'RACI Deliverables'!$C$7:$K$86,9,FALSE))</f>
        <v/>
      </c>
      <c r="L43" s="25">
        <f>VLOOKUP(A43,'RACI Deliverables'!$C$7:$O$86,11,FALSE)</f>
        <v>44597</v>
      </c>
      <c r="M43" s="25">
        <f>VLOOKUP(A43,'RACI Deliverables'!$C$7:$O$86,12,FALSE)</f>
        <v>44600</v>
      </c>
      <c r="N43">
        <f t="shared" si="0"/>
        <v>3</v>
      </c>
      <c r="O43" s="46">
        <f>SUMIF('Total Efforts'!$D$5:$D$126,'RACI Tasks'!B43,'Total Efforts'!$I$5:$I$127)</f>
        <v>0</v>
      </c>
      <c r="P43" s="7"/>
      <c r="Q43" s="18"/>
    </row>
    <row r="44" spans="1:17" ht="30">
      <c r="A44" t="s">
        <v>311</v>
      </c>
      <c r="B44">
        <v>16.100000000000001</v>
      </c>
      <c r="C44" s="2" t="str">
        <f>VLOOKUP(A44,'RACI Deliverables'!$C$7:$D$86,2,FALSE)</f>
        <v>Possible Future Analysis and Development for Executive Decision Making Process</v>
      </c>
      <c r="D44" t="s">
        <v>312</v>
      </c>
      <c r="E44" t="s">
        <v>277</v>
      </c>
      <c r="F44" s="10" t="str">
        <f>IF(VLOOKUP(A44,'RACI Deliverables'!$C$7:$K$86,4,FALSE)="","",VLOOKUP(A44,'RACI Deliverables'!$C$7:$K$86,4,FALSE))</f>
        <v/>
      </c>
      <c r="G44" s="10" t="str">
        <f>IF(VLOOKUP(A44,'RACI Deliverables'!$C$7:$K$86,5,FALSE)="","",VLOOKUP(A44,'RACI Deliverables'!$C$7:$K$86,5,FALSE))</f>
        <v/>
      </c>
      <c r="H44" s="10" t="str">
        <f>IF(VLOOKUP(A44,'RACI Deliverables'!$C$7:$K$86,6,FALSE)="","",VLOOKUP(A44,'RACI Deliverables'!$C$7:$K$86,6,FALSE))</f>
        <v>A</v>
      </c>
      <c r="I44" s="10" t="str">
        <f>IF(VLOOKUP(A44,'RACI Deliverables'!$C$7:$K$86,7,FALSE)="","",VLOOKUP(A44,'RACI Deliverables'!$C$7:$K$86,7,FALSE))</f>
        <v/>
      </c>
      <c r="J44" s="10" t="str">
        <f>IF(VLOOKUP(A44,'RACI Deliverables'!$C$7:$K$86,8,FALSE)="","",VLOOKUP(A44,'RACI Deliverables'!$C$7:$K$86,8,FALSE))</f>
        <v/>
      </c>
      <c r="K44" s="10" t="str">
        <f>IF(VLOOKUP(A44,'RACI Deliverables'!$C$7:$K$86,9,FALSE)="","",VLOOKUP(A44,'RACI Deliverables'!$C$7:$K$86,9,FALSE))</f>
        <v>R</v>
      </c>
      <c r="L44" s="25">
        <f>VLOOKUP(A44,'RACI Deliverables'!$C$7:$O$86,11,FALSE)</f>
        <v>44597</v>
      </c>
      <c r="M44" s="25">
        <f>VLOOKUP(A44,'RACI Deliverables'!$C$7:$O$86,12,FALSE)</f>
        <v>44600</v>
      </c>
      <c r="N44">
        <f t="shared" si="0"/>
        <v>3</v>
      </c>
      <c r="O44" s="46">
        <f>SUMIF('Total Efforts'!$D$5:$D$126,'RACI Tasks'!B44,'Total Efforts'!$I$5:$I$127)</f>
        <v>1.583333333333333</v>
      </c>
      <c r="P44" s="7"/>
      <c r="Q44" s="18"/>
    </row>
    <row r="45" spans="1:17" ht="30">
      <c r="A45" t="s">
        <v>311</v>
      </c>
      <c r="B45">
        <v>16.2</v>
      </c>
      <c r="C45" s="2" t="str">
        <f>VLOOKUP(A45,'RACI Deliverables'!$C$7:$D$86,2,FALSE)</f>
        <v>Possible Future Analysis and Development for Executive Decision Making Process</v>
      </c>
      <c r="D45" t="s">
        <v>313</v>
      </c>
      <c r="E45" t="s">
        <v>285</v>
      </c>
      <c r="F45" s="10" t="str">
        <f>IF(VLOOKUP(A45,'RACI Deliverables'!$C$7:$K$86,4,FALSE)="","",VLOOKUP(A45,'RACI Deliverables'!$C$7:$K$86,4,FALSE))</f>
        <v/>
      </c>
      <c r="G45" s="10" t="str">
        <f>IF(VLOOKUP(A45,'RACI Deliverables'!$C$7:$K$86,5,FALSE)="","",VLOOKUP(A45,'RACI Deliverables'!$C$7:$K$86,5,FALSE))</f>
        <v/>
      </c>
      <c r="H45" s="10" t="str">
        <f>IF(VLOOKUP(A45,'RACI Deliverables'!$C$7:$K$86,6,FALSE)="","",VLOOKUP(A45,'RACI Deliverables'!$C$7:$K$86,6,FALSE))</f>
        <v>A</v>
      </c>
      <c r="I45" s="10" t="str">
        <f>IF(VLOOKUP(A45,'RACI Deliverables'!$C$7:$K$86,7,FALSE)="","",VLOOKUP(A45,'RACI Deliverables'!$C$7:$K$86,7,FALSE))</f>
        <v/>
      </c>
      <c r="J45" s="10" t="str">
        <f>IF(VLOOKUP(A45,'RACI Deliverables'!$C$7:$K$86,8,FALSE)="","",VLOOKUP(A45,'RACI Deliverables'!$C$7:$K$86,8,FALSE))</f>
        <v/>
      </c>
      <c r="K45" s="10" t="str">
        <f>IF(VLOOKUP(A45,'RACI Deliverables'!$C$7:$K$86,9,FALSE)="","",VLOOKUP(A45,'RACI Deliverables'!$C$7:$K$86,9,FALSE))</f>
        <v>R</v>
      </c>
      <c r="L45" s="25">
        <f>VLOOKUP(A45,'RACI Deliverables'!$C$7:$O$86,11,FALSE)</f>
        <v>44597</v>
      </c>
      <c r="M45" s="25">
        <f>VLOOKUP(A45,'RACI Deliverables'!$C$7:$O$86,12,FALSE)</f>
        <v>44600</v>
      </c>
      <c r="N45">
        <f t="shared" si="0"/>
        <v>3</v>
      </c>
      <c r="O45" s="46">
        <f>SUMIF('Total Efforts'!$D$5:$D$126,'RACI Tasks'!B45,'Total Efforts'!$I$5:$I$127)</f>
        <v>1.9166666666666679</v>
      </c>
      <c r="P45" s="7"/>
      <c r="Q45" s="18"/>
    </row>
    <row r="46" spans="1:17" ht="30">
      <c r="A46" t="s">
        <v>124</v>
      </c>
      <c r="B46">
        <v>16.3</v>
      </c>
      <c r="C46" s="2" t="str">
        <f>VLOOKUP(A46,'RACI Deliverables'!$C$7:$D$86,2,FALSE)</f>
        <v>Possible Future Analysis and Development for Executive Decision Making Process</v>
      </c>
      <c r="D46" t="s">
        <v>302</v>
      </c>
      <c r="E46" t="s">
        <v>307</v>
      </c>
      <c r="F46" s="10" t="str">
        <f>IF(VLOOKUP(A46,'RACI Deliverables'!$C$7:$K$86,4,FALSE)="","",VLOOKUP(A46,'RACI Deliverables'!$C$7:$K$86,4,FALSE))</f>
        <v/>
      </c>
      <c r="G46" s="10" t="str">
        <f>IF(VLOOKUP(A46,'RACI Deliverables'!$C$7:$K$86,5,FALSE)="","",VLOOKUP(A46,'RACI Deliverables'!$C$7:$K$86,5,FALSE))</f>
        <v/>
      </c>
      <c r="H46" s="10" t="str">
        <f>IF(VLOOKUP(A46,'RACI Deliverables'!$C$7:$K$86,6,FALSE)="","",VLOOKUP(A46,'RACI Deliverables'!$C$7:$K$86,6,FALSE))</f>
        <v>A</v>
      </c>
      <c r="I46" s="10" t="str">
        <f>IF(VLOOKUP(A46,'RACI Deliverables'!$C$7:$K$86,7,FALSE)="","",VLOOKUP(A46,'RACI Deliverables'!$C$7:$K$86,7,FALSE))</f>
        <v/>
      </c>
      <c r="J46" s="10" t="str">
        <f>IF(VLOOKUP(A46,'RACI Deliverables'!$C$7:$K$86,8,FALSE)="","",VLOOKUP(A46,'RACI Deliverables'!$C$7:$K$86,8,FALSE))</f>
        <v/>
      </c>
      <c r="K46" s="10" t="str">
        <f>IF(VLOOKUP(A46,'RACI Deliverables'!$C$7:$K$86,9,FALSE)="","",VLOOKUP(A46,'RACI Deliverables'!$C$7:$K$86,9,FALSE))</f>
        <v>R</v>
      </c>
      <c r="L46" s="25">
        <f>VLOOKUP(A46,'RACI Deliverables'!$C$7:$O$86,11,FALSE)</f>
        <v>44597</v>
      </c>
      <c r="M46" s="25">
        <f>VLOOKUP(A46,'RACI Deliverables'!$C$7:$O$86,12,FALSE)</f>
        <v>44600</v>
      </c>
      <c r="N46">
        <f t="shared" si="0"/>
        <v>3</v>
      </c>
      <c r="O46" s="46">
        <f>SUMIF('Total Efforts'!$D$5:$D$126,'RACI Tasks'!B46,'Total Efforts'!$I$5:$I$127)</f>
        <v>0.25000000000000178</v>
      </c>
      <c r="P46" s="7"/>
      <c r="Q46" s="18"/>
    </row>
    <row r="47" spans="1:17" ht="30">
      <c r="A47" t="s">
        <v>126</v>
      </c>
      <c r="B47">
        <v>17.100000000000001</v>
      </c>
      <c r="C47" s="2" t="str">
        <f>VLOOKUP(A47,'RACI Deliverables'!$C$7:$D$86,2,FALSE)</f>
        <v>Measuring Success and Failure in Changing the Executive Decision Making Process</v>
      </c>
      <c r="D47" t="s">
        <v>312</v>
      </c>
      <c r="E47" t="s">
        <v>277</v>
      </c>
      <c r="F47" s="10" t="str">
        <f>IF(VLOOKUP(A47,'RACI Deliverables'!$C$7:$K$86,4,FALSE)="","",VLOOKUP(A47,'RACI Deliverables'!$C$7:$K$86,4,FALSE))</f>
        <v/>
      </c>
      <c r="G47" s="10" t="str">
        <f>IF(VLOOKUP(A47,'RACI Deliverables'!$C$7:$K$86,5,FALSE)="","",VLOOKUP(A47,'RACI Deliverables'!$C$7:$K$86,5,FALSE))</f>
        <v>A</v>
      </c>
      <c r="H47" s="10" t="str">
        <f>IF(VLOOKUP(A47,'RACI Deliverables'!$C$7:$K$86,6,FALSE)="","",VLOOKUP(A47,'RACI Deliverables'!$C$7:$K$86,6,FALSE))</f>
        <v/>
      </c>
      <c r="I47" s="10" t="str">
        <f>IF(VLOOKUP(A47,'RACI Deliverables'!$C$7:$K$86,7,FALSE)="","",VLOOKUP(A47,'RACI Deliverables'!$C$7:$K$86,7,FALSE))</f>
        <v/>
      </c>
      <c r="J47" s="10" t="str">
        <f>IF(VLOOKUP(A47,'RACI Deliverables'!$C$7:$K$86,8,FALSE)="","",VLOOKUP(A47,'RACI Deliverables'!$C$7:$K$86,8,FALSE))</f>
        <v>R</v>
      </c>
      <c r="K47" s="10" t="str">
        <f>IF(VLOOKUP(A47,'RACI Deliverables'!$C$7:$K$86,9,FALSE)="","",VLOOKUP(A47,'RACI Deliverables'!$C$7:$K$86,9,FALSE))</f>
        <v/>
      </c>
      <c r="L47" s="25">
        <f>VLOOKUP(A47,'RACI Deliverables'!$C$7:$O$86,11,FALSE)</f>
        <v>44597</v>
      </c>
      <c r="M47" s="25">
        <f>VLOOKUP(A47,'RACI Deliverables'!$C$7:$O$86,12,FALSE)</f>
        <v>44600</v>
      </c>
      <c r="N47">
        <f t="shared" si="0"/>
        <v>3</v>
      </c>
      <c r="O47" s="46">
        <f>SUMIF('Total Efforts'!$D$5:$D$126,'RACI Tasks'!B47,'Total Efforts'!$I$5:$I$127)</f>
        <v>0</v>
      </c>
      <c r="P47" s="7"/>
      <c r="Q47" s="18"/>
    </row>
    <row r="48" spans="1:17" ht="30">
      <c r="A48" t="s">
        <v>126</v>
      </c>
      <c r="B48">
        <v>17.2</v>
      </c>
      <c r="C48" s="2" t="str">
        <f>VLOOKUP(A48,'RACI Deliverables'!$C$7:$D$86,2,FALSE)</f>
        <v>Measuring Success and Failure in Changing the Executive Decision Making Process</v>
      </c>
      <c r="D48" t="s">
        <v>313</v>
      </c>
      <c r="E48" t="s">
        <v>285</v>
      </c>
      <c r="F48" s="10" t="str">
        <f>IF(VLOOKUP(A48,'RACI Deliverables'!$C$7:$K$86,4,FALSE)="","",VLOOKUP(A48,'RACI Deliverables'!$C$7:$K$86,4,FALSE))</f>
        <v/>
      </c>
      <c r="G48" s="10" t="str">
        <f>IF(VLOOKUP(A48,'RACI Deliverables'!$C$7:$K$86,5,FALSE)="","",VLOOKUP(A48,'RACI Deliverables'!$C$7:$K$86,5,FALSE))</f>
        <v>A</v>
      </c>
      <c r="H48" s="10" t="str">
        <f>IF(VLOOKUP(A48,'RACI Deliverables'!$C$7:$K$86,6,FALSE)="","",VLOOKUP(A48,'RACI Deliverables'!$C$7:$K$86,6,FALSE))</f>
        <v/>
      </c>
      <c r="I48" s="10" t="str">
        <f>IF(VLOOKUP(A48,'RACI Deliverables'!$C$7:$K$86,7,FALSE)="","",VLOOKUP(A48,'RACI Deliverables'!$C$7:$K$86,7,FALSE))</f>
        <v/>
      </c>
      <c r="J48" s="10" t="str">
        <f>IF(VLOOKUP(A48,'RACI Deliverables'!$C$7:$K$86,8,FALSE)="","",VLOOKUP(A48,'RACI Deliverables'!$C$7:$K$86,8,FALSE))</f>
        <v>R</v>
      </c>
      <c r="K48" s="10" t="str">
        <f>IF(VLOOKUP(A48,'RACI Deliverables'!$C$7:$K$86,9,FALSE)="","",VLOOKUP(A48,'RACI Deliverables'!$C$7:$K$86,9,FALSE))</f>
        <v/>
      </c>
      <c r="L48" s="25">
        <f>VLOOKUP(A48,'RACI Deliverables'!$C$7:$O$86,11,FALSE)</f>
        <v>44597</v>
      </c>
      <c r="M48" s="25">
        <f>VLOOKUP(A48,'RACI Deliverables'!$C$7:$O$86,12,FALSE)</f>
        <v>44600</v>
      </c>
      <c r="N48">
        <f t="shared" si="0"/>
        <v>3</v>
      </c>
      <c r="O48" s="46">
        <f>SUMIF('Total Efforts'!$D$5:$D$126,'RACI Tasks'!B48,'Total Efforts'!$I$5:$I$127)</f>
        <v>0</v>
      </c>
      <c r="P48" s="7"/>
      <c r="Q48" s="18"/>
    </row>
    <row r="49" spans="1:17" ht="30">
      <c r="A49" t="s">
        <v>126</v>
      </c>
      <c r="B49">
        <v>17.3</v>
      </c>
      <c r="C49" s="2" t="str">
        <f>VLOOKUP(A49,'RACI Deliverables'!$C$7:$D$86,2,FALSE)</f>
        <v>Measuring Success and Failure in Changing the Executive Decision Making Process</v>
      </c>
      <c r="D49" t="s">
        <v>302</v>
      </c>
      <c r="E49" t="s">
        <v>307</v>
      </c>
      <c r="F49" s="10" t="str">
        <f>IF(VLOOKUP(A49,'RACI Deliverables'!$C$7:$K$86,4,FALSE)="","",VLOOKUP(A49,'RACI Deliverables'!$C$7:$K$86,4,FALSE))</f>
        <v/>
      </c>
      <c r="G49" s="10" t="str">
        <f>IF(VLOOKUP(A49,'RACI Deliverables'!$C$7:$K$86,5,FALSE)="","",VLOOKUP(A49,'RACI Deliverables'!$C$7:$K$86,5,FALSE))</f>
        <v>A</v>
      </c>
      <c r="H49" s="10" t="str">
        <f>IF(VLOOKUP(A49,'RACI Deliverables'!$C$7:$K$86,6,FALSE)="","",VLOOKUP(A49,'RACI Deliverables'!$C$7:$K$86,6,FALSE))</f>
        <v/>
      </c>
      <c r="I49" s="10" t="str">
        <f>IF(VLOOKUP(A49,'RACI Deliverables'!$C$7:$K$86,7,FALSE)="","",VLOOKUP(A49,'RACI Deliverables'!$C$7:$K$86,7,FALSE))</f>
        <v/>
      </c>
      <c r="J49" s="10" t="str">
        <f>IF(VLOOKUP(A49,'RACI Deliverables'!$C$7:$K$86,8,FALSE)="","",VLOOKUP(A49,'RACI Deliverables'!$C$7:$K$86,8,FALSE))</f>
        <v>R</v>
      </c>
      <c r="K49" s="10" t="str">
        <f>IF(VLOOKUP(A49,'RACI Deliverables'!$C$7:$K$86,9,FALSE)="","",VLOOKUP(A49,'RACI Deliverables'!$C$7:$K$86,9,FALSE))</f>
        <v/>
      </c>
      <c r="L49" s="25">
        <f>VLOOKUP(A49,'RACI Deliverables'!$C$7:$O$86,11,FALSE)</f>
        <v>44597</v>
      </c>
      <c r="M49" s="25">
        <f>VLOOKUP(A49,'RACI Deliverables'!$C$7:$O$86,12,FALSE)</f>
        <v>44600</v>
      </c>
      <c r="N49">
        <f t="shared" si="0"/>
        <v>3</v>
      </c>
      <c r="O49" s="46">
        <f>SUMIF('Total Efforts'!$D$5:$D$126,'RACI Tasks'!B49,'Total Efforts'!$I$5:$I$127)</f>
        <v>0</v>
      </c>
      <c r="P49" s="7"/>
      <c r="Q49" s="18"/>
    </row>
    <row r="50" spans="1:17" ht="30">
      <c r="A50" t="s">
        <v>93</v>
      </c>
      <c r="B50">
        <v>18.100000000000001</v>
      </c>
      <c r="C50" s="2" t="str">
        <f>VLOOKUP(A50,'RACI Deliverables'!$C$7:$D$86,2,FALSE)</f>
        <v>Probable Benefits of Changing the Executive Decision Making Process</v>
      </c>
      <c r="D50" t="s">
        <v>312</v>
      </c>
      <c r="E50" t="s">
        <v>277</v>
      </c>
      <c r="F50" s="10" t="str">
        <f>IF(VLOOKUP(A50,'RACI Deliverables'!$C$7:$K$86,4,FALSE)="","",VLOOKUP(A50,'RACI Deliverables'!$C$7:$K$86,4,FALSE))</f>
        <v>A</v>
      </c>
      <c r="G50" s="10" t="str">
        <f>IF(VLOOKUP(A50,'RACI Deliverables'!$C$7:$K$86,5,FALSE)="","",VLOOKUP(A50,'RACI Deliverables'!$C$7:$K$86,5,FALSE))</f>
        <v/>
      </c>
      <c r="H50" s="10" t="str">
        <f>IF(VLOOKUP(A50,'RACI Deliverables'!$C$7:$K$86,6,FALSE)="","",VLOOKUP(A50,'RACI Deliverables'!$C$7:$K$86,6,FALSE))</f>
        <v>R</v>
      </c>
      <c r="I50" s="10" t="str">
        <f>IF(VLOOKUP(A50,'RACI Deliverables'!$C$7:$K$86,7,FALSE)="","",VLOOKUP(A50,'RACI Deliverables'!$C$7:$K$86,7,FALSE))</f>
        <v/>
      </c>
      <c r="J50" s="10" t="str">
        <f>IF(VLOOKUP(A50,'RACI Deliverables'!$C$7:$K$86,8,FALSE)="","",VLOOKUP(A50,'RACI Deliverables'!$C$7:$K$86,8,FALSE))</f>
        <v/>
      </c>
      <c r="K50" s="10" t="str">
        <f>IF(VLOOKUP(A50,'RACI Deliverables'!$C$7:$K$86,9,FALSE)="","",VLOOKUP(A50,'RACI Deliverables'!$C$7:$K$86,9,FALSE))</f>
        <v/>
      </c>
      <c r="L50" s="25">
        <f>VLOOKUP(A50,'RACI Deliverables'!$C$7:$O$86,11,FALSE)</f>
        <v>44597</v>
      </c>
      <c r="M50" s="25">
        <f>VLOOKUP(A50,'RACI Deliverables'!$C$7:$O$86,12,FALSE)</f>
        <v>44600</v>
      </c>
      <c r="N50">
        <f t="shared" si="0"/>
        <v>3</v>
      </c>
      <c r="O50" s="46">
        <f>SUMIF('Total Efforts'!$D$5:$D$126,'RACI Tasks'!B50,'Total Efforts'!$I$5:$I$127)</f>
        <v>1.9999999999999996</v>
      </c>
      <c r="P50" s="7"/>
      <c r="Q50" s="18"/>
    </row>
    <row r="51" spans="1:17" ht="30">
      <c r="A51" t="s">
        <v>93</v>
      </c>
      <c r="B51">
        <v>18.2</v>
      </c>
      <c r="C51" s="2" t="str">
        <f>VLOOKUP(A51,'RACI Deliverables'!$C$7:$D$86,2,FALSE)</f>
        <v>Probable Benefits of Changing the Executive Decision Making Process</v>
      </c>
      <c r="D51" t="s">
        <v>313</v>
      </c>
      <c r="E51" t="s">
        <v>285</v>
      </c>
      <c r="F51" s="10" t="str">
        <f>IF(VLOOKUP(A51,'RACI Deliverables'!$C$7:$K$86,4,FALSE)="","",VLOOKUP(A51,'RACI Deliverables'!$C$7:$K$86,4,FALSE))</f>
        <v>A</v>
      </c>
      <c r="G51" s="10" t="str">
        <f>IF(VLOOKUP(A51,'RACI Deliverables'!$C$7:$K$86,5,FALSE)="","",VLOOKUP(A51,'RACI Deliverables'!$C$7:$K$86,5,FALSE))</f>
        <v/>
      </c>
      <c r="H51" s="10" t="str">
        <f>IF(VLOOKUP(A51,'RACI Deliverables'!$C$7:$K$86,6,FALSE)="","",VLOOKUP(A51,'RACI Deliverables'!$C$7:$K$86,6,FALSE))</f>
        <v>R</v>
      </c>
      <c r="I51" s="10" t="str">
        <f>IF(VLOOKUP(A51,'RACI Deliverables'!$C$7:$K$86,7,FALSE)="","",VLOOKUP(A51,'RACI Deliverables'!$C$7:$K$86,7,FALSE))</f>
        <v/>
      </c>
      <c r="J51" s="10" t="str">
        <f>IF(VLOOKUP(A51,'RACI Deliverables'!$C$7:$K$86,8,FALSE)="","",VLOOKUP(A51,'RACI Deliverables'!$C$7:$K$86,8,FALSE))</f>
        <v/>
      </c>
      <c r="K51" s="10" t="str">
        <f>IF(VLOOKUP(A51,'RACI Deliverables'!$C$7:$K$86,9,FALSE)="","",VLOOKUP(A51,'RACI Deliverables'!$C$7:$K$86,9,FALSE))</f>
        <v/>
      </c>
      <c r="L51" s="25">
        <f>VLOOKUP(A51,'RACI Deliverables'!$C$7:$O$86,11,FALSE)</f>
        <v>44597</v>
      </c>
      <c r="M51" s="25">
        <f>VLOOKUP(A51,'RACI Deliverables'!$C$7:$O$86,12,FALSE)</f>
        <v>44600</v>
      </c>
      <c r="N51">
        <f t="shared" si="0"/>
        <v>3</v>
      </c>
      <c r="O51" s="46">
        <f>SUMIF('Total Efforts'!$D$5:$D$126,'RACI Tasks'!B51,'Total Efforts'!$I$5:$I$127)</f>
        <v>0.99999999999999911</v>
      </c>
      <c r="P51" s="7"/>
      <c r="Q51" s="18"/>
    </row>
    <row r="52" spans="1:17" ht="30">
      <c r="A52" t="s">
        <v>93</v>
      </c>
      <c r="B52">
        <v>18.3</v>
      </c>
      <c r="C52" s="2" t="str">
        <f>VLOOKUP(A52,'RACI Deliverables'!$C$7:$D$86,2,FALSE)</f>
        <v>Probable Benefits of Changing the Executive Decision Making Process</v>
      </c>
      <c r="D52" t="s">
        <v>302</v>
      </c>
      <c r="E52" t="s">
        <v>307</v>
      </c>
      <c r="F52" s="10" t="str">
        <f>IF(VLOOKUP(A52,'RACI Deliverables'!$C$7:$K$86,4,FALSE)="","",VLOOKUP(A52,'RACI Deliverables'!$C$7:$K$86,4,FALSE))</f>
        <v>A</v>
      </c>
      <c r="G52" s="10" t="str">
        <f>IF(VLOOKUP(A52,'RACI Deliverables'!$C$7:$K$86,5,FALSE)="","",VLOOKUP(A52,'RACI Deliverables'!$C$7:$K$86,5,FALSE))</f>
        <v/>
      </c>
      <c r="H52" s="10" t="str">
        <f>IF(VLOOKUP(A52,'RACI Deliverables'!$C$7:$K$86,6,FALSE)="","",VLOOKUP(A52,'RACI Deliverables'!$C$7:$K$86,6,FALSE))</f>
        <v>R</v>
      </c>
      <c r="I52" s="10" t="str">
        <f>IF(VLOOKUP(A52,'RACI Deliverables'!$C$7:$K$86,7,FALSE)="","",VLOOKUP(A52,'RACI Deliverables'!$C$7:$K$86,7,FALSE))</f>
        <v/>
      </c>
      <c r="J52" s="10" t="str">
        <f>IF(VLOOKUP(A52,'RACI Deliverables'!$C$7:$K$86,8,FALSE)="","",VLOOKUP(A52,'RACI Deliverables'!$C$7:$K$86,8,FALSE))</f>
        <v/>
      </c>
      <c r="K52" s="10" t="str">
        <f>IF(VLOOKUP(A52,'RACI Deliverables'!$C$7:$K$86,9,FALSE)="","",VLOOKUP(A52,'RACI Deliverables'!$C$7:$K$86,9,FALSE))</f>
        <v/>
      </c>
      <c r="L52" s="25">
        <f>VLOOKUP(A52,'RACI Deliverables'!$C$7:$O$86,11,FALSE)</f>
        <v>44597</v>
      </c>
      <c r="M52" s="25">
        <f>VLOOKUP(A52,'RACI Deliverables'!$C$7:$O$86,12,FALSE)</f>
        <v>44600</v>
      </c>
      <c r="N52">
        <f t="shared" si="0"/>
        <v>3</v>
      </c>
      <c r="O52" s="46">
        <f>SUMIF('Total Efforts'!$D$5:$D$126,'RACI Tasks'!B52,'Total Efforts'!$I$5:$I$127)</f>
        <v>0.99999999999999911</v>
      </c>
      <c r="P52" s="7"/>
      <c r="Q52" s="18"/>
    </row>
    <row r="53" spans="1:17">
      <c r="A53" t="s">
        <v>129</v>
      </c>
      <c r="B53">
        <v>19.100000000000001</v>
      </c>
      <c r="C53" s="2" t="str">
        <f>VLOOKUP(A53,'RACI Deliverables'!$C$7:$D$86,2,FALSE)</f>
        <v>Detailed References</v>
      </c>
      <c r="D53" t="s">
        <v>312</v>
      </c>
      <c r="E53" t="s">
        <v>277</v>
      </c>
      <c r="F53" s="10" t="str">
        <f>IF(VLOOKUP(A53,'RACI Deliverables'!$C$7:$K$86,4,FALSE)="","",VLOOKUP(A53,'RACI Deliverables'!$C$7:$K$86,4,FALSE))</f>
        <v/>
      </c>
      <c r="G53" s="10" t="str">
        <f>IF(VLOOKUP(A53,'RACI Deliverables'!$C$7:$K$86,5,FALSE)="","",VLOOKUP(A53,'RACI Deliverables'!$C$7:$K$86,5,FALSE))</f>
        <v/>
      </c>
      <c r="H53" s="10" t="str">
        <f>IF(VLOOKUP(A53,'RACI Deliverables'!$C$7:$K$86,6,FALSE)="","",VLOOKUP(A53,'RACI Deliverables'!$C$7:$K$86,6,FALSE))</f>
        <v>R</v>
      </c>
      <c r="I53" s="10" t="str">
        <f>IF(VLOOKUP(A53,'RACI Deliverables'!$C$7:$K$86,7,FALSE)="","",VLOOKUP(A53,'RACI Deliverables'!$C$7:$K$86,7,FALSE))</f>
        <v>A</v>
      </c>
      <c r="J53" s="10" t="str">
        <f>IF(VLOOKUP(A53,'RACI Deliverables'!$C$7:$K$86,8,FALSE)="","",VLOOKUP(A53,'RACI Deliverables'!$C$7:$K$86,8,FALSE))</f>
        <v/>
      </c>
      <c r="K53" s="10" t="str">
        <f>IF(VLOOKUP(A53,'RACI Deliverables'!$C$7:$K$86,9,FALSE)="","",VLOOKUP(A53,'RACI Deliverables'!$C$7:$K$86,9,FALSE))</f>
        <v/>
      </c>
      <c r="L53" s="25">
        <f>VLOOKUP(A53,'RACI Deliverables'!$C$7:$O$86,11,FALSE)</f>
        <v>44602</v>
      </c>
      <c r="M53" s="25">
        <f>VLOOKUP(A53,'RACI Deliverables'!$C$7:$O$86,12,FALSE)</f>
        <v>44609</v>
      </c>
      <c r="N53">
        <f t="shared" si="0"/>
        <v>7</v>
      </c>
      <c r="O53" s="46">
        <f>SUMIF('Total Efforts'!$D$5:$D$126,'RACI Tasks'!B53,'Total Efforts'!$I$5:$I$127)</f>
        <v>1.0000000000000018</v>
      </c>
      <c r="P53" s="7"/>
      <c r="Q53" s="18"/>
    </row>
    <row r="54" spans="1:17">
      <c r="A54" t="s">
        <v>129</v>
      </c>
      <c r="B54">
        <v>19.2</v>
      </c>
      <c r="C54" s="2" t="str">
        <f>VLOOKUP(A54,'RACI Deliverables'!$C$7:$D$86,2,FALSE)</f>
        <v>Detailed References</v>
      </c>
      <c r="D54" t="s">
        <v>302</v>
      </c>
      <c r="E54" t="s">
        <v>307</v>
      </c>
      <c r="F54" s="10" t="str">
        <f>IF(VLOOKUP(A54,'RACI Deliverables'!$C$7:$K$86,4,FALSE)="","",VLOOKUP(A54,'RACI Deliverables'!$C$7:$K$86,4,FALSE))</f>
        <v/>
      </c>
      <c r="G54" s="10" t="str">
        <f>IF(VLOOKUP(A54,'RACI Deliverables'!$C$7:$K$86,5,FALSE)="","",VLOOKUP(A54,'RACI Deliverables'!$C$7:$K$86,5,FALSE))</f>
        <v/>
      </c>
      <c r="H54" s="10" t="str">
        <f>IF(VLOOKUP(A54,'RACI Deliverables'!$C$7:$K$86,6,FALSE)="","",VLOOKUP(A54,'RACI Deliverables'!$C$7:$K$86,6,FALSE))</f>
        <v>R</v>
      </c>
      <c r="I54" s="10" t="str">
        <f>IF(VLOOKUP(A54,'RACI Deliverables'!$C$7:$K$86,7,FALSE)="","",VLOOKUP(A54,'RACI Deliverables'!$C$7:$K$86,7,FALSE))</f>
        <v>A</v>
      </c>
      <c r="J54" s="10" t="str">
        <f>IF(VLOOKUP(A54,'RACI Deliverables'!$C$7:$K$86,8,FALSE)="","",VLOOKUP(A54,'RACI Deliverables'!$C$7:$K$86,8,FALSE))</f>
        <v/>
      </c>
      <c r="K54" s="10" t="str">
        <f>IF(VLOOKUP(A54,'RACI Deliverables'!$C$7:$K$86,9,FALSE)="","",VLOOKUP(A54,'RACI Deliverables'!$C$7:$K$86,9,FALSE))</f>
        <v/>
      </c>
      <c r="L54" s="25">
        <f>VLOOKUP(A54,'RACI Deliverables'!$C$7:$O$86,11,FALSE)</f>
        <v>44602</v>
      </c>
      <c r="M54" s="25">
        <f>VLOOKUP(A54,'RACI Deliverables'!$C$7:$O$86,12,FALSE)</f>
        <v>44609</v>
      </c>
      <c r="N54">
        <f t="shared" si="0"/>
        <v>7</v>
      </c>
      <c r="O54" s="46">
        <f>SUMIF('Total Efforts'!$D$5:$D$126,'RACI Tasks'!B54,'Total Efforts'!$I$5:$I$127)</f>
        <v>0.99999999999999911</v>
      </c>
      <c r="P54" s="7"/>
      <c r="Q54" s="18"/>
    </row>
    <row r="55" spans="1:17" ht="20.25" customHeight="1">
      <c r="A55" t="s">
        <v>131</v>
      </c>
      <c r="B55">
        <v>20.100000000000001</v>
      </c>
      <c r="C55" s="2" t="str">
        <f>VLOOKUP(A55,'RACI Deliverables'!$C$7:$D$86,2,FALSE)</f>
        <v>Business Challenges</v>
      </c>
      <c r="D55" t="s">
        <v>312</v>
      </c>
      <c r="E55" t="s">
        <v>277</v>
      </c>
      <c r="F55" s="10" t="str">
        <f>IF(VLOOKUP(A55,'RACI Deliverables'!$C$7:$K$86,4,FALSE)="","",VLOOKUP(A55,'RACI Deliverables'!$C$7:$K$86,4,FALSE))</f>
        <v>R</v>
      </c>
      <c r="G55" s="10" t="str">
        <f>IF(VLOOKUP(A55,'RACI Deliverables'!$C$7:$K$86,5,FALSE)="","",VLOOKUP(A55,'RACI Deliverables'!$C$7:$K$86,5,FALSE))</f>
        <v/>
      </c>
      <c r="H55" s="10" t="str">
        <f>IF(VLOOKUP(A55,'RACI Deliverables'!$C$7:$K$86,6,FALSE)="","",VLOOKUP(A55,'RACI Deliverables'!$C$7:$K$86,6,FALSE))</f>
        <v>A</v>
      </c>
      <c r="I55" s="10" t="str">
        <f>IF(VLOOKUP(A55,'RACI Deliverables'!$C$7:$K$86,7,FALSE)="","",VLOOKUP(A55,'RACI Deliverables'!$C$7:$K$86,7,FALSE))</f>
        <v/>
      </c>
      <c r="J55" s="10" t="str">
        <f>IF(VLOOKUP(A55,'RACI Deliverables'!$C$7:$K$86,8,FALSE)="","",VLOOKUP(A55,'RACI Deliverables'!$C$7:$K$86,8,FALSE))</f>
        <v/>
      </c>
      <c r="K55" s="10" t="str">
        <f>IF(VLOOKUP(A55,'RACI Deliverables'!$C$7:$K$86,9,FALSE)="","",VLOOKUP(A55,'RACI Deliverables'!$C$7:$K$86,9,FALSE))</f>
        <v/>
      </c>
      <c r="L55" s="25">
        <f>VLOOKUP(A55,'RACI Deliverables'!$C$7:$O$86,11,FALSE)</f>
        <v>44595</v>
      </c>
      <c r="M55" s="25">
        <f>VLOOKUP(A55,'RACI Deliverables'!$C$7:$O$86,12,FALSE)</f>
        <v>44602</v>
      </c>
      <c r="N55">
        <f t="shared" si="0"/>
        <v>7</v>
      </c>
      <c r="O55" s="46">
        <f>SUMIF('Total Efforts'!$D$5:$D$126,'RACI Tasks'!B55,'Total Efforts'!$I$5:$I$127)</f>
        <v>0</v>
      </c>
      <c r="P55" s="7"/>
      <c r="Q55" s="18"/>
    </row>
    <row r="56" spans="1:17" ht="20.25" customHeight="1">
      <c r="A56" t="s">
        <v>131</v>
      </c>
      <c r="B56">
        <v>20.2</v>
      </c>
      <c r="C56" s="2" t="str">
        <f>VLOOKUP(A56,'RACI Deliverables'!$C$7:$D$86,2,FALSE)</f>
        <v>Business Challenges</v>
      </c>
      <c r="D56" t="s">
        <v>313</v>
      </c>
      <c r="E56" t="s">
        <v>285</v>
      </c>
      <c r="F56" s="10" t="str">
        <f>IF(VLOOKUP(A56,'RACI Deliverables'!$C$7:$K$86,4,FALSE)="","",VLOOKUP(A56,'RACI Deliverables'!$C$7:$K$86,4,FALSE))</f>
        <v>R</v>
      </c>
      <c r="G56" s="10" t="str">
        <f>IF(VLOOKUP(A56,'RACI Deliverables'!$C$7:$K$86,5,FALSE)="","",VLOOKUP(A56,'RACI Deliverables'!$C$7:$K$86,5,FALSE))</f>
        <v/>
      </c>
      <c r="H56" s="10" t="str">
        <f>IF(VLOOKUP(A56,'RACI Deliverables'!$C$7:$K$86,6,FALSE)="","",VLOOKUP(A56,'RACI Deliverables'!$C$7:$K$86,6,FALSE))</f>
        <v>A</v>
      </c>
      <c r="I56" s="10" t="str">
        <f>IF(VLOOKUP(A56,'RACI Deliverables'!$C$7:$K$86,7,FALSE)="","",VLOOKUP(A56,'RACI Deliverables'!$C$7:$K$86,7,FALSE))</f>
        <v/>
      </c>
      <c r="J56" s="10" t="str">
        <f>IF(VLOOKUP(A56,'RACI Deliverables'!$C$7:$K$86,8,FALSE)="","",VLOOKUP(A56,'RACI Deliverables'!$C$7:$K$86,8,FALSE))</f>
        <v/>
      </c>
      <c r="K56" s="10" t="str">
        <f>IF(VLOOKUP(A56,'RACI Deliverables'!$C$7:$K$86,9,FALSE)="","",VLOOKUP(A56,'RACI Deliverables'!$C$7:$K$86,9,FALSE))</f>
        <v/>
      </c>
      <c r="L56" s="25">
        <f>VLOOKUP(A56,'RACI Deliverables'!$C$7:$O$86,11,FALSE)</f>
        <v>44595</v>
      </c>
      <c r="M56" s="25">
        <f>VLOOKUP(A56,'RACI Deliverables'!$C$7:$O$86,12,FALSE)</f>
        <v>44602</v>
      </c>
      <c r="N56">
        <f t="shared" si="0"/>
        <v>7</v>
      </c>
      <c r="O56" s="46">
        <f>SUMIF('Total Efforts'!$D$5:$D$126,'RACI Tasks'!B56,'Total Efforts'!$I$5:$I$127)</f>
        <v>0</v>
      </c>
      <c r="P56" s="7"/>
      <c r="Q56" s="18"/>
    </row>
    <row r="57" spans="1:17" ht="20.25" customHeight="1">
      <c r="A57" t="s">
        <v>131</v>
      </c>
      <c r="B57">
        <v>20.3</v>
      </c>
      <c r="C57" s="2" t="str">
        <f>VLOOKUP(A57,'RACI Deliverables'!$C$7:$D$86,2,FALSE)</f>
        <v>Business Challenges</v>
      </c>
      <c r="D57" t="s">
        <v>302</v>
      </c>
      <c r="E57" t="s">
        <v>307</v>
      </c>
      <c r="F57" s="10" t="str">
        <f>IF(VLOOKUP(A57,'RACI Deliverables'!$C$7:$K$86,4,FALSE)="","",VLOOKUP(A57,'RACI Deliverables'!$C$7:$K$86,4,FALSE))</f>
        <v>R</v>
      </c>
      <c r="G57" s="10" t="str">
        <f>IF(VLOOKUP(A57,'RACI Deliverables'!$C$7:$K$86,5,FALSE)="","",VLOOKUP(A57,'RACI Deliverables'!$C$7:$K$86,5,FALSE))</f>
        <v/>
      </c>
      <c r="H57" s="10" t="str">
        <f>IF(VLOOKUP(A57,'RACI Deliverables'!$C$7:$K$86,6,FALSE)="","",VLOOKUP(A57,'RACI Deliverables'!$C$7:$K$86,6,FALSE))</f>
        <v>A</v>
      </c>
      <c r="I57" s="10" t="str">
        <f>IF(VLOOKUP(A57,'RACI Deliverables'!$C$7:$K$86,7,FALSE)="","",VLOOKUP(A57,'RACI Deliverables'!$C$7:$K$86,7,FALSE))</f>
        <v/>
      </c>
      <c r="J57" s="10" t="str">
        <f>IF(VLOOKUP(A57,'RACI Deliverables'!$C$7:$K$86,8,FALSE)="","",VLOOKUP(A57,'RACI Deliverables'!$C$7:$K$86,8,FALSE))</f>
        <v/>
      </c>
      <c r="K57" s="10" t="str">
        <f>IF(VLOOKUP(A57,'RACI Deliverables'!$C$7:$K$86,9,FALSE)="","",VLOOKUP(A57,'RACI Deliverables'!$C$7:$K$86,9,FALSE))</f>
        <v/>
      </c>
      <c r="L57" s="25">
        <f>VLOOKUP(A57,'RACI Deliverables'!$C$7:$O$86,11,FALSE)</f>
        <v>44595</v>
      </c>
      <c r="M57" s="25">
        <f>VLOOKUP(A57,'RACI Deliverables'!$C$7:$O$86,12,FALSE)</f>
        <v>44602</v>
      </c>
      <c r="N57">
        <f t="shared" si="0"/>
        <v>7</v>
      </c>
      <c r="O57" s="46">
        <f>SUMIF('Total Efforts'!$D$5:$D$126,'RACI Tasks'!B57,'Total Efforts'!$I$5:$I$127)</f>
        <v>0</v>
      </c>
      <c r="P57" s="7"/>
      <c r="Q57" s="18"/>
    </row>
    <row r="58" spans="1:17">
      <c r="A58" t="s">
        <v>133</v>
      </c>
      <c r="B58">
        <v>21.1</v>
      </c>
      <c r="C58" s="2" t="str">
        <f>VLOOKUP(A58,'RACI Deliverables'!$C$7:$D$86,2,FALSE)</f>
        <v>Current Brands Involved and their Statuses</v>
      </c>
      <c r="D58" t="s">
        <v>312</v>
      </c>
      <c r="E58" t="s">
        <v>277</v>
      </c>
      <c r="F58" s="10" t="str">
        <f>IF(VLOOKUP(A58,'RACI Deliverables'!$C$7:$K$86,4,FALSE)="","",VLOOKUP(A58,'RACI Deliverables'!$C$7:$K$86,4,FALSE))</f>
        <v/>
      </c>
      <c r="G58" s="10" t="str">
        <f>IF(VLOOKUP(A58,'RACI Deliverables'!$C$7:$K$86,5,FALSE)="","",VLOOKUP(A58,'RACI Deliverables'!$C$7:$K$86,5,FALSE))</f>
        <v/>
      </c>
      <c r="H58" s="10" t="str">
        <f>IF(VLOOKUP(A58,'RACI Deliverables'!$C$7:$K$86,6,FALSE)="","",VLOOKUP(A58,'RACI Deliverables'!$C$7:$K$86,6,FALSE))</f>
        <v/>
      </c>
      <c r="I58" s="10" t="str">
        <f>IF(VLOOKUP(A58,'RACI Deliverables'!$C$7:$K$86,7,FALSE)="","",VLOOKUP(A58,'RACI Deliverables'!$C$7:$K$86,7,FALSE))</f>
        <v/>
      </c>
      <c r="J58" s="10" t="str">
        <f>IF(VLOOKUP(A58,'RACI Deliverables'!$C$7:$K$86,8,FALSE)="","",VLOOKUP(A58,'RACI Deliverables'!$C$7:$K$86,8,FALSE))</f>
        <v>A</v>
      </c>
      <c r="K58" s="10" t="str">
        <f>IF(VLOOKUP(A58,'RACI Deliverables'!$C$7:$K$86,9,FALSE)="","",VLOOKUP(A58,'RACI Deliverables'!$C$7:$K$86,9,FALSE))</f>
        <v>R</v>
      </c>
      <c r="L58" s="25">
        <f>VLOOKUP(A58,'RACI Deliverables'!$C$7:$O$86,11,FALSE)</f>
        <v>44595</v>
      </c>
      <c r="M58" s="25">
        <f>VLOOKUP(A58,'RACI Deliverables'!$C$7:$O$86,12,FALSE)</f>
        <v>44598</v>
      </c>
      <c r="N58">
        <f t="shared" si="0"/>
        <v>3</v>
      </c>
      <c r="O58" s="46">
        <f>SUMIF('Total Efforts'!$D$5:$D$126,'RACI Tasks'!B58,'Total Efforts'!$I$5:$I$127)</f>
        <v>0.91666666666666341</v>
      </c>
      <c r="P58" s="7"/>
      <c r="Q58" s="18"/>
    </row>
    <row r="59" spans="1:17">
      <c r="A59" t="s">
        <v>133</v>
      </c>
      <c r="B59">
        <v>21.2</v>
      </c>
      <c r="C59" s="2" t="str">
        <f>VLOOKUP(A59,'RACI Deliverables'!$C$7:$D$86,2,FALSE)</f>
        <v>Current Brands Involved and their Statuses</v>
      </c>
      <c r="D59" t="s">
        <v>313</v>
      </c>
      <c r="E59" t="s">
        <v>285</v>
      </c>
      <c r="F59" s="10" t="str">
        <f>IF(VLOOKUP(A59,'RACI Deliverables'!$C$7:$K$86,4,FALSE)="","",VLOOKUP(A59,'RACI Deliverables'!$C$7:$K$86,4,FALSE))</f>
        <v/>
      </c>
      <c r="G59" s="10" t="str">
        <f>IF(VLOOKUP(A59,'RACI Deliverables'!$C$7:$K$86,5,FALSE)="","",VLOOKUP(A59,'RACI Deliverables'!$C$7:$K$86,5,FALSE))</f>
        <v/>
      </c>
      <c r="H59" s="10" t="str">
        <f>IF(VLOOKUP(A59,'RACI Deliverables'!$C$7:$K$86,6,FALSE)="","",VLOOKUP(A59,'RACI Deliverables'!$C$7:$K$86,6,FALSE))</f>
        <v/>
      </c>
      <c r="I59" s="10" t="str">
        <f>IF(VLOOKUP(A59,'RACI Deliverables'!$C$7:$K$86,7,FALSE)="","",VLOOKUP(A59,'RACI Deliverables'!$C$7:$K$86,7,FALSE))</f>
        <v/>
      </c>
      <c r="J59" s="10" t="str">
        <f>IF(VLOOKUP(A59,'RACI Deliverables'!$C$7:$K$86,8,FALSE)="","",VLOOKUP(A59,'RACI Deliverables'!$C$7:$K$86,8,FALSE))</f>
        <v>A</v>
      </c>
      <c r="K59" s="10" t="str">
        <f>IF(VLOOKUP(A59,'RACI Deliverables'!$C$7:$K$86,9,FALSE)="","",VLOOKUP(A59,'RACI Deliverables'!$C$7:$K$86,9,FALSE))</f>
        <v>R</v>
      </c>
      <c r="L59" s="25">
        <f>VLOOKUP(A59,'RACI Deliverables'!$C$7:$O$86,11,FALSE)</f>
        <v>44595</v>
      </c>
      <c r="M59" s="25">
        <f>VLOOKUP(A59,'RACI Deliverables'!$C$7:$O$86,12,FALSE)</f>
        <v>44598</v>
      </c>
      <c r="N59">
        <f t="shared" si="0"/>
        <v>3</v>
      </c>
      <c r="O59" s="46">
        <f>SUMIF('Total Efforts'!$D$5:$D$126,'RACI Tasks'!B59,'Total Efforts'!$I$5:$I$127)</f>
        <v>0.66666666666666696</v>
      </c>
      <c r="P59" s="7"/>
      <c r="Q59" s="18"/>
    </row>
    <row r="60" spans="1:17">
      <c r="A60" t="s">
        <v>133</v>
      </c>
      <c r="B60">
        <v>21.3</v>
      </c>
      <c r="C60" s="2" t="str">
        <f>VLOOKUP(A60,'RACI Deliverables'!$C$7:$D$86,2,FALSE)</f>
        <v>Current Brands Involved and their Statuses</v>
      </c>
      <c r="D60" t="s">
        <v>302</v>
      </c>
      <c r="E60" t="s">
        <v>307</v>
      </c>
      <c r="F60" s="10" t="str">
        <f>IF(VLOOKUP(A60,'RACI Deliverables'!$C$7:$K$86,4,FALSE)="","",VLOOKUP(A60,'RACI Deliverables'!$C$7:$K$86,4,FALSE))</f>
        <v/>
      </c>
      <c r="G60" s="10" t="str">
        <f>IF(VLOOKUP(A60,'RACI Deliverables'!$C$7:$K$86,5,FALSE)="","",VLOOKUP(A60,'RACI Deliverables'!$C$7:$K$86,5,FALSE))</f>
        <v/>
      </c>
      <c r="H60" s="10" t="str">
        <f>IF(VLOOKUP(A60,'RACI Deliverables'!$C$7:$K$86,6,FALSE)="","",VLOOKUP(A60,'RACI Deliverables'!$C$7:$K$86,6,FALSE))</f>
        <v/>
      </c>
      <c r="I60" s="10" t="str">
        <f>IF(VLOOKUP(A60,'RACI Deliverables'!$C$7:$K$86,7,FALSE)="","",VLOOKUP(A60,'RACI Deliverables'!$C$7:$K$86,7,FALSE))</f>
        <v/>
      </c>
      <c r="J60" s="10" t="str">
        <f>IF(VLOOKUP(A60,'RACI Deliverables'!$C$7:$K$86,8,FALSE)="","",VLOOKUP(A60,'RACI Deliverables'!$C$7:$K$86,8,FALSE))</f>
        <v>A</v>
      </c>
      <c r="K60" s="10" t="str">
        <f>IF(VLOOKUP(A60,'RACI Deliverables'!$C$7:$K$86,9,FALSE)="","",VLOOKUP(A60,'RACI Deliverables'!$C$7:$K$86,9,FALSE))</f>
        <v>R</v>
      </c>
      <c r="L60" s="25">
        <f>VLOOKUP(A60,'RACI Deliverables'!$C$7:$O$86,11,FALSE)</f>
        <v>44595</v>
      </c>
      <c r="M60" s="25">
        <f>VLOOKUP(A60,'RACI Deliverables'!$C$7:$O$86,12,FALSE)</f>
        <v>44598</v>
      </c>
      <c r="N60">
        <f t="shared" si="0"/>
        <v>3</v>
      </c>
      <c r="O60" s="46">
        <f>SUMIF('Total Efforts'!$D$5:$D$126,'RACI Tasks'!B60,'Total Efforts'!$I$5:$I$127)</f>
        <v>1.2500000000000009</v>
      </c>
      <c r="P60" s="7"/>
      <c r="Q60" s="18"/>
    </row>
    <row r="61" spans="1:17" ht="30">
      <c r="A61" t="s">
        <v>135</v>
      </c>
      <c r="B61">
        <v>22.1</v>
      </c>
      <c r="C61" s="2" t="str">
        <f>VLOOKUP(A61,'RACI Deliverables'!$C$7:$D$86,2,FALSE)</f>
        <v>Executive Dashboard Operation Process - 3+ Risks and Possible Mitigations</v>
      </c>
      <c r="D61" t="s">
        <v>312</v>
      </c>
      <c r="E61" t="s">
        <v>277</v>
      </c>
      <c r="F61" s="10" t="str">
        <f>IF(VLOOKUP(A61,'RACI Deliverables'!$C$7:$K$86,4,FALSE)="","",VLOOKUP(A61,'RACI Deliverables'!$C$7:$K$86,4,FALSE))</f>
        <v/>
      </c>
      <c r="G61" s="10" t="str">
        <f>IF(VLOOKUP(A61,'RACI Deliverables'!$C$7:$K$86,5,FALSE)="","",VLOOKUP(A61,'RACI Deliverables'!$C$7:$K$86,5,FALSE))</f>
        <v/>
      </c>
      <c r="H61" s="10" t="str">
        <f>IF(VLOOKUP(A61,'RACI Deliverables'!$C$7:$K$86,6,FALSE)="","",VLOOKUP(A61,'RACI Deliverables'!$C$7:$K$86,6,FALSE))</f>
        <v/>
      </c>
      <c r="I61" s="10" t="str">
        <f>IF(VLOOKUP(A61,'RACI Deliverables'!$C$7:$K$86,7,FALSE)="","",VLOOKUP(A61,'RACI Deliverables'!$C$7:$K$86,7,FALSE))</f>
        <v>R</v>
      </c>
      <c r="J61" s="10" t="str">
        <f>IF(VLOOKUP(A61,'RACI Deliverables'!$C$7:$K$86,8,FALSE)="","",VLOOKUP(A61,'RACI Deliverables'!$C$7:$K$86,8,FALSE))</f>
        <v/>
      </c>
      <c r="K61" s="10" t="str">
        <f>IF(VLOOKUP(A61,'RACI Deliverables'!$C$7:$K$86,9,FALSE)="","",VLOOKUP(A61,'RACI Deliverables'!$C$7:$K$86,9,FALSE))</f>
        <v>A</v>
      </c>
      <c r="L61" s="25">
        <f>VLOOKUP(A61,'RACI Deliverables'!$C$7:$O$86,11,FALSE)</f>
        <v>44596</v>
      </c>
      <c r="M61" s="25">
        <f>VLOOKUP(A61,'RACI Deliverables'!$C$7:$O$86,12,FALSE)</f>
        <v>44602</v>
      </c>
      <c r="N61">
        <f t="shared" si="0"/>
        <v>6</v>
      </c>
      <c r="O61" s="46">
        <f>SUMIF('Total Efforts'!$D$5:$D$126,'RACI Tasks'!B61,'Total Efforts'!$I$5:$I$127)</f>
        <v>0.41666666666666785</v>
      </c>
      <c r="P61" s="7"/>
      <c r="Q61" s="18"/>
    </row>
    <row r="62" spans="1:17" ht="30">
      <c r="A62" t="s">
        <v>135</v>
      </c>
      <c r="B62">
        <v>22.2</v>
      </c>
      <c r="C62" s="2" t="str">
        <f>VLOOKUP(A62,'RACI Deliverables'!$C$7:$D$86,2,FALSE)</f>
        <v>Executive Dashboard Operation Process - 3+ Risks and Possible Mitigations</v>
      </c>
      <c r="D62" t="s">
        <v>314</v>
      </c>
      <c r="E62" t="s">
        <v>285</v>
      </c>
      <c r="F62" s="10" t="str">
        <f>IF(VLOOKUP(A62,'RACI Deliverables'!$C$7:$K$86,4,FALSE)="","",VLOOKUP(A62,'RACI Deliverables'!$C$7:$K$86,4,FALSE))</f>
        <v/>
      </c>
      <c r="G62" s="10" t="str">
        <f>IF(VLOOKUP(A62,'RACI Deliverables'!$C$7:$K$86,5,FALSE)="","",VLOOKUP(A62,'RACI Deliverables'!$C$7:$K$86,5,FALSE))</f>
        <v/>
      </c>
      <c r="H62" s="10" t="str">
        <f>IF(VLOOKUP(A62,'RACI Deliverables'!$C$7:$K$86,6,FALSE)="","",VLOOKUP(A62,'RACI Deliverables'!$C$7:$K$86,6,FALSE))</f>
        <v/>
      </c>
      <c r="I62" s="10" t="str">
        <f>IF(VLOOKUP(A62,'RACI Deliverables'!$C$7:$K$86,7,FALSE)="","",VLOOKUP(A62,'RACI Deliverables'!$C$7:$K$86,7,FALSE))</f>
        <v>R</v>
      </c>
      <c r="J62" s="10" t="str">
        <f>IF(VLOOKUP(A62,'RACI Deliverables'!$C$7:$K$86,8,FALSE)="","",VLOOKUP(A62,'RACI Deliverables'!$C$7:$K$86,8,FALSE))</f>
        <v/>
      </c>
      <c r="K62" s="10" t="str">
        <f>IF(VLOOKUP(A62,'RACI Deliverables'!$C$7:$K$86,9,FALSE)="","",VLOOKUP(A62,'RACI Deliverables'!$C$7:$K$86,9,FALSE))</f>
        <v>A</v>
      </c>
      <c r="L62" s="25">
        <f>VLOOKUP(A62,'RACI Deliverables'!$C$7:$O$86,11,FALSE)</f>
        <v>44596</v>
      </c>
      <c r="M62" s="25">
        <f>VLOOKUP(A62,'RACI Deliverables'!$C$7:$O$86,12,FALSE)</f>
        <v>44602</v>
      </c>
      <c r="N62">
        <f t="shared" si="0"/>
        <v>6</v>
      </c>
      <c r="O62" s="46">
        <f>SUMIF('Total Efforts'!$D$5:$D$126,'RACI Tasks'!B62,'Total Efforts'!$I$5:$I$127)</f>
        <v>0.58333333333333126</v>
      </c>
      <c r="P62" s="7"/>
      <c r="Q62" s="18"/>
    </row>
    <row r="63" spans="1:17" ht="30">
      <c r="A63" t="s">
        <v>135</v>
      </c>
      <c r="B63">
        <v>22.3</v>
      </c>
      <c r="C63" s="2" t="str">
        <f>VLOOKUP(A63,'RACI Deliverables'!$C$7:$D$86,2,FALSE)</f>
        <v>Executive Dashboard Operation Process - 3+ Risks and Possible Mitigations</v>
      </c>
      <c r="D63" t="s">
        <v>302</v>
      </c>
      <c r="E63" t="s">
        <v>307</v>
      </c>
      <c r="F63" s="10" t="str">
        <f>IF(VLOOKUP(A63,'RACI Deliverables'!$C$7:$K$86,4,FALSE)="","",VLOOKUP(A63,'RACI Deliverables'!$C$7:$K$86,4,FALSE))</f>
        <v/>
      </c>
      <c r="G63" s="10" t="str">
        <f>IF(VLOOKUP(A63,'RACI Deliverables'!$C$7:$K$86,5,FALSE)="","",VLOOKUP(A63,'RACI Deliverables'!$C$7:$K$86,5,FALSE))</f>
        <v/>
      </c>
      <c r="H63" s="10" t="str">
        <f>IF(VLOOKUP(A63,'RACI Deliverables'!$C$7:$K$86,6,FALSE)="","",VLOOKUP(A63,'RACI Deliverables'!$C$7:$K$86,6,FALSE))</f>
        <v/>
      </c>
      <c r="I63" s="10" t="str">
        <f>IF(VLOOKUP(A63,'RACI Deliverables'!$C$7:$K$86,7,FALSE)="","",VLOOKUP(A63,'RACI Deliverables'!$C$7:$K$86,7,FALSE))</f>
        <v>R</v>
      </c>
      <c r="J63" s="10" t="str">
        <f>IF(VLOOKUP(A63,'RACI Deliverables'!$C$7:$K$86,8,FALSE)="","",VLOOKUP(A63,'RACI Deliverables'!$C$7:$K$86,8,FALSE))</f>
        <v/>
      </c>
      <c r="K63" s="10" t="str">
        <f>IF(VLOOKUP(A63,'RACI Deliverables'!$C$7:$K$86,9,FALSE)="","",VLOOKUP(A63,'RACI Deliverables'!$C$7:$K$86,9,FALSE))</f>
        <v>A</v>
      </c>
      <c r="L63" s="25">
        <f>VLOOKUP(A63,'RACI Deliverables'!$C$7:$O$86,11,FALSE)</f>
        <v>44596</v>
      </c>
      <c r="M63" s="25">
        <f>VLOOKUP(A63,'RACI Deliverables'!$C$7:$O$86,12,FALSE)</f>
        <v>44602</v>
      </c>
      <c r="N63">
        <f t="shared" si="0"/>
        <v>6</v>
      </c>
      <c r="O63" s="46">
        <f>SUMIF('Total Efforts'!$D$5:$D$126,'RACI Tasks'!B63,'Total Efforts'!$I$5:$I$127)</f>
        <v>0.53333333333333144</v>
      </c>
      <c r="P63" s="7"/>
      <c r="Q63" s="18"/>
    </row>
    <row r="64" spans="1:17">
      <c r="A64" t="s">
        <v>137</v>
      </c>
      <c r="B64">
        <v>23.1</v>
      </c>
      <c r="C64" s="2" t="str">
        <f>VLOOKUP(A64,'RACI Deliverables'!$C$7:$D$86,2,FALSE)</f>
        <v>Known Client Requirements</v>
      </c>
      <c r="D64" t="s">
        <v>312</v>
      </c>
      <c r="E64" t="s">
        <v>277</v>
      </c>
      <c r="F64" s="10" t="str">
        <f>IF(VLOOKUP(A64,'RACI Deliverables'!$C$7:$K$86,4,FALSE)="","",VLOOKUP(A64,'RACI Deliverables'!$C$7:$K$86,4,FALSE))</f>
        <v/>
      </c>
      <c r="G64" s="10" t="str">
        <f>IF(VLOOKUP(A64,'RACI Deliverables'!$C$7:$K$86,5,FALSE)="","",VLOOKUP(A64,'RACI Deliverables'!$C$7:$K$86,5,FALSE))</f>
        <v>R</v>
      </c>
      <c r="H64" s="10" t="str">
        <f>IF(VLOOKUP(A64,'RACI Deliverables'!$C$7:$K$86,6,FALSE)="","",VLOOKUP(A64,'RACI Deliverables'!$C$7:$K$86,6,FALSE))</f>
        <v/>
      </c>
      <c r="I64" s="10" t="str">
        <f>IF(VLOOKUP(A64,'RACI Deliverables'!$C$7:$K$86,7,FALSE)="","",VLOOKUP(A64,'RACI Deliverables'!$C$7:$K$86,7,FALSE))</f>
        <v/>
      </c>
      <c r="J64" s="10" t="str">
        <f>IF(VLOOKUP(A64,'RACI Deliverables'!$C$7:$K$86,8,FALSE)="","",VLOOKUP(A64,'RACI Deliverables'!$C$7:$K$86,8,FALSE))</f>
        <v>A</v>
      </c>
      <c r="K64" s="10" t="str">
        <f>IF(VLOOKUP(A64,'RACI Deliverables'!$C$7:$K$86,9,FALSE)="","",VLOOKUP(A64,'RACI Deliverables'!$C$7:$K$86,9,FALSE))</f>
        <v/>
      </c>
      <c r="L64" s="25">
        <f>VLOOKUP(A64,'RACI Deliverables'!$C$7:$O$86,11,FALSE)</f>
        <v>44590</v>
      </c>
      <c r="M64" s="25">
        <f>VLOOKUP(A64,'RACI Deliverables'!$C$7:$O$86,12,FALSE)</f>
        <v>44598</v>
      </c>
      <c r="N64">
        <f t="shared" si="0"/>
        <v>8</v>
      </c>
      <c r="O64" s="46">
        <f>SUMIF('Total Efforts'!$D$5:$D$126,'RACI Tasks'!B64,'Total Efforts'!$I$5:$I$127)</f>
        <v>0</v>
      </c>
      <c r="P64" s="7"/>
      <c r="Q64" s="18"/>
    </row>
    <row r="65" spans="1:17">
      <c r="A65" t="s">
        <v>315</v>
      </c>
      <c r="B65">
        <v>23.2</v>
      </c>
      <c r="C65" s="2" t="str">
        <f>VLOOKUP(A65,'RACI Deliverables'!$C$7:$D$86,2,FALSE)</f>
        <v>Known Client Requirements</v>
      </c>
      <c r="D65" t="s">
        <v>302</v>
      </c>
      <c r="E65" t="s">
        <v>307</v>
      </c>
      <c r="F65" s="10" t="str">
        <f>IF(VLOOKUP(A65,'RACI Deliverables'!$C$7:$K$86,4,FALSE)="","",VLOOKUP(A65,'RACI Deliverables'!$C$7:$K$86,4,FALSE))</f>
        <v/>
      </c>
      <c r="G65" s="10" t="str">
        <f>IF(VLOOKUP(A65,'RACI Deliverables'!$C$7:$K$86,5,FALSE)="","",VLOOKUP(A65,'RACI Deliverables'!$C$7:$K$86,5,FALSE))</f>
        <v>R</v>
      </c>
      <c r="H65" s="10" t="str">
        <f>IF(VLOOKUP(A65,'RACI Deliverables'!$C$7:$K$86,6,FALSE)="","",VLOOKUP(A65,'RACI Deliverables'!$C$7:$K$86,6,FALSE))</f>
        <v/>
      </c>
      <c r="I65" s="10" t="str">
        <f>IF(VLOOKUP(A65,'RACI Deliverables'!$C$7:$K$86,7,FALSE)="","",VLOOKUP(A65,'RACI Deliverables'!$C$7:$K$86,7,FALSE))</f>
        <v/>
      </c>
      <c r="J65" s="10" t="str">
        <f>IF(VLOOKUP(A65,'RACI Deliverables'!$C$7:$K$86,8,FALSE)="","",VLOOKUP(A65,'RACI Deliverables'!$C$7:$K$86,8,FALSE))</f>
        <v>A</v>
      </c>
      <c r="K65" s="10" t="str">
        <f>IF(VLOOKUP(A65,'RACI Deliverables'!$C$7:$K$86,9,FALSE)="","",VLOOKUP(A65,'RACI Deliverables'!$C$7:$K$86,9,FALSE))</f>
        <v/>
      </c>
      <c r="L65" s="25">
        <f>VLOOKUP(A65,'RACI Deliverables'!$C$7:$O$86,11,FALSE)</f>
        <v>44590</v>
      </c>
      <c r="M65" s="25">
        <f>VLOOKUP(A65,'RACI Deliverables'!$C$7:$O$86,12,FALSE)</f>
        <v>44598</v>
      </c>
      <c r="N65">
        <f t="shared" si="0"/>
        <v>8</v>
      </c>
      <c r="O65" s="46">
        <f>SUMIF('Total Efforts'!$D$5:$D$126,'RACI Tasks'!B65,'Total Efforts'!$I$5:$I$127)</f>
        <v>0</v>
      </c>
      <c r="P65" s="7"/>
      <c r="Q65" s="18"/>
    </row>
    <row r="66" spans="1:17" ht="30">
      <c r="A66" t="s">
        <v>139</v>
      </c>
      <c r="B66">
        <v>24.1</v>
      </c>
      <c r="C66" s="2" t="str">
        <f>VLOOKUP(A66,'RACI Deliverables'!$C$7:$D$86,2,FALSE)</f>
        <v>Initial Project Scope in an Appendix, Changes to Scope in a Report Section</v>
      </c>
      <c r="D66" t="s">
        <v>312</v>
      </c>
      <c r="E66" t="s">
        <v>277</v>
      </c>
      <c r="F66" s="10" t="str">
        <f>IF(VLOOKUP(A66,'RACI Deliverables'!$C$7:$K$86,4,FALSE)="","",VLOOKUP(A66,'RACI Deliverables'!$C$7:$K$86,4,FALSE))</f>
        <v/>
      </c>
      <c r="G66" s="10" t="str">
        <f>IF(VLOOKUP(A66,'RACI Deliverables'!$C$7:$K$86,5,FALSE)="","",VLOOKUP(A66,'RACI Deliverables'!$C$7:$K$86,5,FALSE))</f>
        <v/>
      </c>
      <c r="H66" s="10" t="str">
        <f>IF(VLOOKUP(A66,'RACI Deliverables'!$C$7:$K$86,6,FALSE)="","",VLOOKUP(A66,'RACI Deliverables'!$C$7:$K$86,6,FALSE))</f>
        <v>R</v>
      </c>
      <c r="I66" s="10" t="str">
        <f>IF(VLOOKUP(A66,'RACI Deliverables'!$C$7:$K$86,7,FALSE)="","",VLOOKUP(A66,'RACI Deliverables'!$C$7:$K$86,7,FALSE))</f>
        <v>R</v>
      </c>
      <c r="J66" s="10" t="str">
        <f>IF(VLOOKUP(A66,'RACI Deliverables'!$C$7:$K$86,8,FALSE)="","",VLOOKUP(A66,'RACI Deliverables'!$C$7:$K$86,8,FALSE))</f>
        <v>A</v>
      </c>
      <c r="K66" s="10" t="str">
        <f>IF(VLOOKUP(A66,'RACI Deliverables'!$C$7:$K$86,9,FALSE)="","",VLOOKUP(A66,'RACI Deliverables'!$C$7:$K$86,9,FALSE))</f>
        <v/>
      </c>
      <c r="L66" s="25">
        <f>VLOOKUP(A66,'RACI Deliverables'!$C$7:$O$86,11,FALSE)</f>
        <v>44588</v>
      </c>
      <c r="M66" s="25">
        <f>VLOOKUP(A66,'RACI Deliverables'!$C$7:$O$86,12,FALSE)</f>
        <v>44589</v>
      </c>
      <c r="N66">
        <f t="shared" si="0"/>
        <v>1</v>
      </c>
      <c r="O66" s="46">
        <f>SUMIF('Total Efforts'!$D$5:$D$126,'RACI Tasks'!B66,'Total Efforts'!$I$5:$I$127)</f>
        <v>0.33333333333333331</v>
      </c>
      <c r="P66" s="7"/>
      <c r="Q66" s="18"/>
    </row>
    <row r="67" spans="1:17" ht="30">
      <c r="A67" t="s">
        <v>139</v>
      </c>
      <c r="B67">
        <v>24.2</v>
      </c>
      <c r="C67" s="2" t="str">
        <f>VLOOKUP(A67,'RACI Deliverables'!$C$7:$D$86,2,FALSE)</f>
        <v>Initial Project Scope in an Appendix, Changes to Scope in a Report Section</v>
      </c>
      <c r="D67" t="s">
        <v>316</v>
      </c>
      <c r="E67" t="s">
        <v>285</v>
      </c>
      <c r="F67" s="10" t="str">
        <f>IF(VLOOKUP(A67,'RACI Deliverables'!$C$7:$K$86,4,FALSE)="","",VLOOKUP(A67,'RACI Deliverables'!$C$7:$K$86,4,FALSE))</f>
        <v/>
      </c>
      <c r="G67" s="10" t="str">
        <f>IF(VLOOKUP(A67,'RACI Deliverables'!$C$7:$K$86,5,FALSE)="","",VLOOKUP(A67,'RACI Deliverables'!$C$7:$K$86,5,FALSE))</f>
        <v/>
      </c>
      <c r="H67" s="10" t="str">
        <f>IF(VLOOKUP(A67,'RACI Deliverables'!$C$7:$K$86,6,FALSE)="","",VLOOKUP(A67,'RACI Deliverables'!$C$7:$K$86,6,FALSE))</f>
        <v>R</v>
      </c>
      <c r="I67" s="10" t="str">
        <f>IF(VLOOKUP(A67,'RACI Deliverables'!$C$7:$K$86,7,FALSE)="","",VLOOKUP(A67,'RACI Deliverables'!$C$7:$K$86,7,FALSE))</f>
        <v>R</v>
      </c>
      <c r="J67" s="10" t="str">
        <f>IF(VLOOKUP(A67,'RACI Deliverables'!$C$7:$K$86,8,FALSE)="","",VLOOKUP(A67,'RACI Deliverables'!$C$7:$K$86,8,FALSE))</f>
        <v>A</v>
      </c>
      <c r="K67" s="10" t="str">
        <f>IF(VLOOKUP(A67,'RACI Deliverables'!$C$7:$K$86,9,FALSE)="","",VLOOKUP(A67,'RACI Deliverables'!$C$7:$K$86,9,FALSE))</f>
        <v/>
      </c>
      <c r="L67" s="25">
        <f>VLOOKUP(A67,'RACI Deliverables'!$C$7:$O$86,11,FALSE)</f>
        <v>44588</v>
      </c>
      <c r="M67" s="25">
        <f>VLOOKUP(A67,'RACI Deliverables'!$C$7:$O$86,12,FALSE)</f>
        <v>44589</v>
      </c>
      <c r="N67">
        <f t="shared" si="0"/>
        <v>1</v>
      </c>
      <c r="O67" s="46">
        <f>SUMIF('Total Efforts'!$D$5:$D$126,'RACI Tasks'!B67,'Total Efforts'!$I$5:$I$127)</f>
        <v>0.33333333333333331</v>
      </c>
      <c r="P67" s="7"/>
      <c r="Q67" s="18"/>
    </row>
    <row r="68" spans="1:17" ht="30">
      <c r="A68" t="s">
        <v>139</v>
      </c>
      <c r="B68">
        <v>24.3</v>
      </c>
      <c r="C68" s="2" t="str">
        <f>VLOOKUP(A68,'RACI Deliverables'!$C$7:$D$86,2,FALSE)</f>
        <v>Initial Project Scope in an Appendix, Changes to Scope in a Report Section</v>
      </c>
      <c r="D68" t="s">
        <v>302</v>
      </c>
      <c r="E68" t="s">
        <v>307</v>
      </c>
      <c r="F68" s="10" t="str">
        <f>IF(VLOOKUP(A68,'RACI Deliverables'!$C$7:$K$86,4,FALSE)="","",VLOOKUP(A68,'RACI Deliverables'!$C$7:$K$86,4,FALSE))</f>
        <v/>
      </c>
      <c r="G68" s="10" t="str">
        <f>IF(VLOOKUP(A68,'RACI Deliverables'!$C$7:$K$86,5,FALSE)="","",VLOOKUP(A68,'RACI Deliverables'!$C$7:$K$86,5,FALSE))</f>
        <v/>
      </c>
      <c r="H68" s="10" t="str">
        <f>IF(VLOOKUP(A68,'RACI Deliverables'!$C$7:$K$86,6,FALSE)="","",VLOOKUP(A68,'RACI Deliverables'!$C$7:$K$86,6,FALSE))</f>
        <v>R</v>
      </c>
      <c r="I68" s="10" t="str">
        <f>IF(VLOOKUP(A68,'RACI Deliverables'!$C$7:$K$86,7,FALSE)="","",VLOOKUP(A68,'RACI Deliverables'!$C$7:$K$86,7,FALSE))</f>
        <v>R</v>
      </c>
      <c r="J68" s="10" t="str">
        <f>IF(VLOOKUP(A68,'RACI Deliverables'!$C$7:$K$86,8,FALSE)="","",VLOOKUP(A68,'RACI Deliverables'!$C$7:$K$86,8,FALSE))</f>
        <v>A</v>
      </c>
      <c r="K68" s="10" t="str">
        <f>IF(VLOOKUP(A68,'RACI Deliverables'!$C$7:$K$86,9,FALSE)="","",VLOOKUP(A68,'RACI Deliverables'!$C$7:$K$86,9,FALSE))</f>
        <v/>
      </c>
      <c r="L68" s="25">
        <f>VLOOKUP(A68,'RACI Deliverables'!$C$7:$O$86,11,FALSE)</f>
        <v>44588</v>
      </c>
      <c r="M68" s="25">
        <f>VLOOKUP(A68,'RACI Deliverables'!$C$7:$O$86,12,FALSE)</f>
        <v>44589</v>
      </c>
      <c r="N68">
        <f t="shared" si="0"/>
        <v>1</v>
      </c>
      <c r="O68" s="46">
        <f>SUMIF('Total Efforts'!$D$5:$D$126,'RACI Tasks'!B68,'Total Efforts'!$I$5:$I$127)</f>
        <v>0.33333333333333348</v>
      </c>
      <c r="P68" s="7"/>
      <c r="Q68" s="18"/>
    </row>
    <row r="69" spans="1:17">
      <c r="A69" t="s">
        <v>141</v>
      </c>
      <c r="B69">
        <v>25.1</v>
      </c>
      <c r="C69" s="2" t="str">
        <f>VLOOKUP(A69,'RACI Deliverables'!$C$7:$D$86,2,FALSE)</f>
        <v>Gantt Chart</v>
      </c>
      <c r="D69" t="s">
        <v>312</v>
      </c>
      <c r="E69" t="s">
        <v>277</v>
      </c>
      <c r="F69" s="10" t="str">
        <f>IF(VLOOKUP(A69,'RACI Deliverables'!$C$7:$K$86,4,FALSE)="","",VLOOKUP(A69,'RACI Deliverables'!$C$7:$K$86,4,FALSE))</f>
        <v>A</v>
      </c>
      <c r="G69" s="10" t="str">
        <f>IF(VLOOKUP(A69,'RACI Deliverables'!$C$7:$K$86,5,FALSE)="","",VLOOKUP(A69,'RACI Deliverables'!$C$7:$K$86,5,FALSE))</f>
        <v>R</v>
      </c>
      <c r="H69" s="10" t="str">
        <f>IF(VLOOKUP(A69,'RACI Deliverables'!$C$7:$K$86,6,FALSE)="","",VLOOKUP(A69,'RACI Deliverables'!$C$7:$K$86,6,FALSE))</f>
        <v/>
      </c>
      <c r="I69" s="10" t="str">
        <f>IF(VLOOKUP(A69,'RACI Deliverables'!$C$7:$K$86,7,FALSE)="","",VLOOKUP(A69,'RACI Deliverables'!$C$7:$K$86,7,FALSE))</f>
        <v/>
      </c>
      <c r="J69" s="10" t="str">
        <f>IF(VLOOKUP(A69,'RACI Deliverables'!$C$7:$K$86,8,FALSE)="","",VLOOKUP(A69,'RACI Deliverables'!$C$7:$K$86,8,FALSE))</f>
        <v>R</v>
      </c>
      <c r="K69" s="10" t="str">
        <f>IF(VLOOKUP(A69,'RACI Deliverables'!$C$7:$K$86,9,FALSE)="","",VLOOKUP(A69,'RACI Deliverables'!$C$7:$K$86,9,FALSE))</f>
        <v/>
      </c>
      <c r="L69" s="25">
        <f>VLOOKUP(A69,'RACI Deliverables'!$C$7:$O$86,11,FALSE)</f>
        <v>44588</v>
      </c>
      <c r="M69" s="25">
        <f>VLOOKUP(A69,'RACI Deliverables'!$C$7:$O$86,12,FALSE)</f>
        <v>44589</v>
      </c>
      <c r="N69">
        <f t="shared" si="0"/>
        <v>1</v>
      </c>
      <c r="O69" s="46">
        <f>SUMIF('Total Efforts'!$D$5:$D$126,'RACI Tasks'!B69,'Total Efforts'!$I$5:$I$127)</f>
        <v>0.25000000000000178</v>
      </c>
      <c r="P69" s="7"/>
      <c r="Q69" s="18"/>
    </row>
    <row r="70" spans="1:17">
      <c r="A70" t="s">
        <v>141</v>
      </c>
      <c r="B70">
        <v>25.2</v>
      </c>
      <c r="C70" s="2" t="str">
        <f>VLOOKUP(A70,'RACI Deliverables'!$C$7:$D$86,2,FALSE)</f>
        <v>Gantt Chart</v>
      </c>
      <c r="D70" t="s">
        <v>317</v>
      </c>
      <c r="E70" t="s">
        <v>285</v>
      </c>
      <c r="F70" s="10" t="str">
        <f>IF(VLOOKUP(A70,'RACI Deliverables'!$C$7:$K$86,4,FALSE)="","",VLOOKUP(A70,'RACI Deliverables'!$C$7:$K$86,4,FALSE))</f>
        <v>A</v>
      </c>
      <c r="G70" s="10" t="str">
        <f>IF(VLOOKUP(A70,'RACI Deliverables'!$C$7:$K$86,5,FALSE)="","",VLOOKUP(A70,'RACI Deliverables'!$C$7:$K$86,5,FALSE))</f>
        <v>R</v>
      </c>
      <c r="H70" s="10" t="str">
        <f>IF(VLOOKUP(A70,'RACI Deliverables'!$C$7:$K$86,6,FALSE)="","",VLOOKUP(A70,'RACI Deliverables'!$C$7:$K$86,6,FALSE))</f>
        <v/>
      </c>
      <c r="I70" s="10" t="str">
        <f>IF(VLOOKUP(A70,'RACI Deliverables'!$C$7:$K$86,7,FALSE)="","",VLOOKUP(A70,'RACI Deliverables'!$C$7:$K$86,7,FALSE))</f>
        <v/>
      </c>
      <c r="J70" s="10" t="str">
        <f>IF(VLOOKUP(A70,'RACI Deliverables'!$C$7:$K$86,8,FALSE)="","",VLOOKUP(A70,'RACI Deliverables'!$C$7:$K$86,8,FALSE))</f>
        <v>R</v>
      </c>
      <c r="K70" s="10" t="str">
        <f>IF(VLOOKUP(A70,'RACI Deliverables'!$C$7:$K$86,9,FALSE)="","",VLOOKUP(A70,'RACI Deliverables'!$C$7:$K$86,9,FALSE))</f>
        <v/>
      </c>
      <c r="L70" s="25">
        <f>VLOOKUP(A70,'RACI Deliverables'!$C$7:$O$86,11,FALSE)</f>
        <v>44588</v>
      </c>
      <c r="M70" s="25">
        <f>VLOOKUP(A70,'RACI Deliverables'!$C$7:$O$86,12,FALSE)</f>
        <v>44589</v>
      </c>
      <c r="N70">
        <f t="shared" si="0"/>
        <v>1</v>
      </c>
      <c r="O70" s="46">
        <f>SUMIF('Total Efforts'!$D$5:$D$126,'RACI Tasks'!B70,'Total Efforts'!$I$5:$I$127)</f>
        <v>0.91666666666666341</v>
      </c>
      <c r="P70" s="7"/>
      <c r="Q70" s="18"/>
    </row>
    <row r="71" spans="1:17">
      <c r="A71" t="s">
        <v>141</v>
      </c>
      <c r="B71">
        <v>25.3</v>
      </c>
      <c r="C71" s="2" t="str">
        <f>VLOOKUP(A71,'RACI Deliverables'!$C$7:$D$86,2,FALSE)</f>
        <v>Gantt Chart</v>
      </c>
      <c r="D71" t="s">
        <v>302</v>
      </c>
      <c r="E71" t="s">
        <v>307</v>
      </c>
      <c r="F71" s="10" t="str">
        <f>IF(VLOOKUP(A71,'RACI Deliverables'!$C$7:$K$86,4,FALSE)="","",VLOOKUP(A71,'RACI Deliverables'!$C$7:$K$86,4,FALSE))</f>
        <v>A</v>
      </c>
      <c r="G71" s="10" t="str">
        <f>IF(VLOOKUP(A71,'RACI Deliverables'!$C$7:$K$86,5,FALSE)="","",VLOOKUP(A71,'RACI Deliverables'!$C$7:$K$86,5,FALSE))</f>
        <v>R</v>
      </c>
      <c r="H71" s="10" t="str">
        <f>IF(VLOOKUP(A71,'RACI Deliverables'!$C$7:$K$86,6,FALSE)="","",VLOOKUP(A71,'RACI Deliverables'!$C$7:$K$86,6,FALSE))</f>
        <v/>
      </c>
      <c r="I71" s="10" t="str">
        <f>IF(VLOOKUP(A71,'RACI Deliverables'!$C$7:$K$86,7,FALSE)="","",VLOOKUP(A71,'RACI Deliverables'!$C$7:$K$86,7,FALSE))</f>
        <v/>
      </c>
      <c r="J71" s="10" t="str">
        <f>IF(VLOOKUP(A71,'RACI Deliverables'!$C$7:$K$86,8,FALSE)="","",VLOOKUP(A71,'RACI Deliverables'!$C$7:$K$86,8,FALSE))</f>
        <v>R</v>
      </c>
      <c r="K71" s="10" t="str">
        <f>IF(VLOOKUP(A71,'RACI Deliverables'!$C$7:$K$86,9,FALSE)="","",VLOOKUP(A71,'RACI Deliverables'!$C$7:$K$86,9,FALSE))</f>
        <v/>
      </c>
      <c r="L71" s="25">
        <f>VLOOKUP(A71,'RACI Deliverables'!$C$7:$O$86,11,FALSE)</f>
        <v>44588</v>
      </c>
      <c r="M71" s="25">
        <f>VLOOKUP(A71,'RACI Deliverables'!$C$7:$O$86,12,FALSE)</f>
        <v>44589</v>
      </c>
      <c r="N71">
        <f t="shared" si="0"/>
        <v>1</v>
      </c>
      <c r="O71" s="46">
        <f>SUMIF('Total Efforts'!$D$5:$D$126,'RACI Tasks'!B71,'Total Efforts'!$I$5:$I$127)</f>
        <v>0.66666666666666696</v>
      </c>
      <c r="P71" s="7"/>
      <c r="Q71" s="18"/>
    </row>
    <row r="72" spans="1:17">
      <c r="A72" t="s">
        <v>143</v>
      </c>
      <c r="B72">
        <v>26.1</v>
      </c>
      <c r="C72" s="2" t="str">
        <f>VLOOKUP(A72,'RACI Deliverables'!$C$7:$D$86,2,FALSE)</f>
        <v>Persona For Executive Dashbaord</v>
      </c>
      <c r="D72" t="s">
        <v>312</v>
      </c>
      <c r="E72" t="s">
        <v>277</v>
      </c>
      <c r="F72" s="10" t="str">
        <f>IF(VLOOKUP(A72,'RACI Deliverables'!$C$7:$K$86,4,FALSE)="","",VLOOKUP(A72,'RACI Deliverables'!$C$7:$K$86,4,FALSE))</f>
        <v/>
      </c>
      <c r="G72" s="10" t="str">
        <f>IF(VLOOKUP(A72,'RACI Deliverables'!$C$7:$K$86,5,FALSE)="","",VLOOKUP(A72,'RACI Deliverables'!$C$7:$K$86,5,FALSE))</f>
        <v>A</v>
      </c>
      <c r="H72" s="10" t="str">
        <f>IF(VLOOKUP(A72,'RACI Deliverables'!$C$7:$K$86,6,FALSE)="","",VLOOKUP(A72,'RACI Deliverables'!$C$7:$K$86,6,FALSE))</f>
        <v/>
      </c>
      <c r="I72" s="10" t="str">
        <f>IF(VLOOKUP(A72,'RACI Deliverables'!$C$7:$K$86,7,FALSE)="","",VLOOKUP(A72,'RACI Deliverables'!$C$7:$K$86,7,FALSE))</f>
        <v/>
      </c>
      <c r="J72" s="10" t="str">
        <f>IF(VLOOKUP(A72,'RACI Deliverables'!$C$7:$K$86,8,FALSE)="","",VLOOKUP(A72,'RACI Deliverables'!$C$7:$K$86,8,FALSE))</f>
        <v>R</v>
      </c>
      <c r="K72" s="10" t="str">
        <f>IF(VLOOKUP(A72,'RACI Deliverables'!$C$7:$K$86,9,FALSE)="","",VLOOKUP(A72,'RACI Deliverables'!$C$7:$K$86,9,FALSE))</f>
        <v/>
      </c>
      <c r="L72" s="25">
        <f>VLOOKUP(A72,'RACI Deliverables'!$C$7:$O$86,11,FALSE)</f>
        <v>44607</v>
      </c>
      <c r="M72" s="25">
        <f>VLOOKUP(A72,'RACI Deliverables'!$C$7:$O$86,12,FALSE)</f>
        <v>44609</v>
      </c>
      <c r="N72">
        <f t="shared" si="0"/>
        <v>2</v>
      </c>
      <c r="O72" s="46">
        <f>SUMIF('Total Efforts'!$D$5:$D$126,'RACI Tasks'!B72,'Total Efforts'!$I$5:$I$127)</f>
        <v>0</v>
      </c>
      <c r="P72" s="7"/>
      <c r="Q72" s="18"/>
    </row>
    <row r="73" spans="1:17">
      <c r="A73" t="s">
        <v>143</v>
      </c>
      <c r="B73">
        <v>26.2</v>
      </c>
      <c r="C73" s="2" t="str">
        <f>VLOOKUP(A73,'RACI Deliverables'!$C$7:$D$86,2,FALSE)</f>
        <v>Persona For Executive Dashbaord</v>
      </c>
      <c r="D73" t="s">
        <v>302</v>
      </c>
      <c r="E73" t="s">
        <v>307</v>
      </c>
      <c r="F73" s="10" t="str">
        <f>IF(VLOOKUP(A73,'RACI Deliverables'!$C$7:$K$86,4,FALSE)="","",VLOOKUP(A73,'RACI Deliverables'!$C$7:$K$86,4,FALSE))</f>
        <v/>
      </c>
      <c r="G73" s="10" t="str">
        <f>IF(VLOOKUP(A73,'RACI Deliverables'!$C$7:$K$86,5,FALSE)="","",VLOOKUP(A73,'RACI Deliverables'!$C$7:$K$86,5,FALSE))</f>
        <v>A</v>
      </c>
      <c r="H73" s="10" t="str">
        <f>IF(VLOOKUP(A73,'RACI Deliverables'!$C$7:$K$86,6,FALSE)="","",VLOOKUP(A73,'RACI Deliverables'!$C$7:$K$86,6,FALSE))</f>
        <v/>
      </c>
      <c r="I73" s="10" t="str">
        <f>IF(VLOOKUP(A73,'RACI Deliverables'!$C$7:$K$86,7,FALSE)="","",VLOOKUP(A73,'RACI Deliverables'!$C$7:$K$86,7,FALSE))</f>
        <v/>
      </c>
      <c r="J73" s="10" t="str">
        <f>IF(VLOOKUP(A73,'RACI Deliverables'!$C$7:$K$86,8,FALSE)="","",VLOOKUP(A73,'RACI Deliverables'!$C$7:$K$86,8,FALSE))</f>
        <v>R</v>
      </c>
      <c r="K73" s="10" t="str">
        <f>IF(VLOOKUP(A73,'RACI Deliverables'!$C$7:$K$86,9,FALSE)="","",VLOOKUP(A73,'RACI Deliverables'!$C$7:$K$86,9,FALSE))</f>
        <v/>
      </c>
      <c r="L73" s="25">
        <f>VLOOKUP(A73,'RACI Deliverables'!$C$7:$O$86,11,FALSE)</f>
        <v>44607</v>
      </c>
      <c r="M73" s="25">
        <f>VLOOKUP(A73,'RACI Deliverables'!$C$7:$O$86,12,FALSE)</f>
        <v>44609</v>
      </c>
      <c r="N73">
        <f t="shared" si="0"/>
        <v>2</v>
      </c>
      <c r="O73" s="46">
        <f>SUMIF('Total Efforts'!$D$5:$D$126,'RACI Tasks'!B73,'Total Efforts'!$I$5:$I$127)</f>
        <v>0</v>
      </c>
      <c r="P73" s="7"/>
      <c r="Q73" s="18"/>
    </row>
    <row r="74" spans="1:17" ht="45">
      <c r="A74" t="s">
        <v>145</v>
      </c>
      <c r="B74">
        <v>27.1</v>
      </c>
      <c r="C74" s="2" t="str">
        <f>VLOOKUP(A74,'RACI Deliverables'!$C$7:$D$86,2,FALSE)</f>
        <v>USE CASE Diagram(s) for all involved persons, roles, actors, and systems showing their interactions</v>
      </c>
      <c r="D74" t="s">
        <v>318</v>
      </c>
      <c r="E74" t="s">
        <v>277</v>
      </c>
      <c r="F74" s="10" t="str">
        <f>IF(VLOOKUP(A74,'RACI Deliverables'!$C$7:$K$86,4,FALSE)="","",VLOOKUP(A74,'RACI Deliverables'!$C$7:$K$86,4,FALSE))</f>
        <v/>
      </c>
      <c r="G74" s="10" t="str">
        <f>IF(VLOOKUP(A74,'RACI Deliverables'!$C$7:$K$86,5,FALSE)="","",VLOOKUP(A74,'RACI Deliverables'!$C$7:$K$86,5,FALSE))</f>
        <v/>
      </c>
      <c r="H74" s="10" t="str">
        <f>IF(VLOOKUP(A74,'RACI Deliverables'!$C$7:$K$86,6,FALSE)="","",VLOOKUP(A74,'RACI Deliverables'!$C$7:$K$86,6,FALSE))</f>
        <v/>
      </c>
      <c r="I74" s="10" t="str">
        <f>IF(VLOOKUP(A74,'RACI Deliverables'!$C$7:$K$86,7,FALSE)="","",VLOOKUP(A74,'RACI Deliverables'!$C$7:$K$86,7,FALSE))</f>
        <v>A</v>
      </c>
      <c r="J74" s="10" t="str">
        <f>IF(VLOOKUP(A74,'RACI Deliverables'!$C$7:$K$86,8,FALSE)="","",VLOOKUP(A74,'RACI Deliverables'!$C$7:$K$86,8,FALSE))</f>
        <v/>
      </c>
      <c r="K74" s="10" t="str">
        <f>IF(VLOOKUP(A74,'RACI Deliverables'!$C$7:$K$86,9,FALSE)="","",VLOOKUP(A74,'RACI Deliverables'!$C$7:$K$86,9,FALSE))</f>
        <v>R</v>
      </c>
      <c r="L74" s="25">
        <f>VLOOKUP(A74,'RACI Deliverables'!$C$7:$O$86,11,FALSE)</f>
        <v>44596</v>
      </c>
      <c r="M74" s="25">
        <f>VLOOKUP(A74,'RACI Deliverables'!$C$7:$O$86,12,FALSE)</f>
        <v>44599</v>
      </c>
      <c r="N74">
        <f t="shared" si="0"/>
        <v>3</v>
      </c>
      <c r="O74" s="46">
        <f>SUMIF('Total Efforts'!$D$5:$D$126,'RACI Tasks'!B74,'Total Efforts'!$I$5:$I$127)</f>
        <v>1.5</v>
      </c>
      <c r="P74" s="7"/>
      <c r="Q74" s="18"/>
    </row>
    <row r="75" spans="1:17" ht="45">
      <c r="A75" t="s">
        <v>145</v>
      </c>
      <c r="B75">
        <v>27.2</v>
      </c>
      <c r="C75" s="2" t="str">
        <f>VLOOKUP(A75,'RACI Deliverables'!$C$7:$D$86,2,FALSE)</f>
        <v>USE CASE Diagram(s) for all involved persons, roles, actors, and systems showing their interactions</v>
      </c>
      <c r="D75" t="s">
        <v>319</v>
      </c>
      <c r="E75" t="s">
        <v>285</v>
      </c>
      <c r="F75" s="10" t="str">
        <f>IF(VLOOKUP(A75,'RACI Deliverables'!$C$7:$K$86,4,FALSE)="","",VLOOKUP(A75,'RACI Deliverables'!$C$7:$K$86,4,FALSE))</f>
        <v/>
      </c>
      <c r="G75" s="10" t="str">
        <f>IF(VLOOKUP(A75,'RACI Deliverables'!$C$7:$K$86,5,FALSE)="","",VLOOKUP(A75,'RACI Deliverables'!$C$7:$K$86,5,FALSE))</f>
        <v/>
      </c>
      <c r="H75" s="10" t="str">
        <f>IF(VLOOKUP(A75,'RACI Deliverables'!$C$7:$K$86,6,FALSE)="","",VLOOKUP(A75,'RACI Deliverables'!$C$7:$K$86,6,FALSE))</f>
        <v/>
      </c>
      <c r="I75" s="10" t="str">
        <f>IF(VLOOKUP(A75,'RACI Deliverables'!$C$7:$K$86,7,FALSE)="","",VLOOKUP(A75,'RACI Deliverables'!$C$7:$K$86,7,FALSE))</f>
        <v>A</v>
      </c>
      <c r="J75" s="10" t="str">
        <f>IF(VLOOKUP(A75,'RACI Deliverables'!$C$7:$K$86,8,FALSE)="","",VLOOKUP(A75,'RACI Deliverables'!$C$7:$K$86,8,FALSE))</f>
        <v/>
      </c>
      <c r="K75" s="10" t="str">
        <f>IF(VLOOKUP(A75,'RACI Deliverables'!$C$7:$K$86,9,FALSE)="","",VLOOKUP(A75,'RACI Deliverables'!$C$7:$K$86,9,FALSE))</f>
        <v>R</v>
      </c>
      <c r="L75" s="25">
        <f>VLOOKUP(A75,'RACI Deliverables'!$C$7:$O$86,11,FALSE)</f>
        <v>44596</v>
      </c>
      <c r="M75" s="25">
        <f>VLOOKUP(A75,'RACI Deliverables'!$C$7:$O$86,12,FALSE)</f>
        <v>44599</v>
      </c>
      <c r="N75">
        <f t="shared" si="0"/>
        <v>3</v>
      </c>
      <c r="O75" s="46">
        <f>SUMIF('Total Efforts'!$D$5:$D$126,'RACI Tasks'!B75,'Total Efforts'!$I$5:$I$127)</f>
        <v>1.8333333333333321</v>
      </c>
      <c r="P75" s="7"/>
      <c r="Q75" s="18"/>
    </row>
    <row r="76" spans="1:17" ht="45">
      <c r="A76" t="s">
        <v>145</v>
      </c>
      <c r="B76">
        <v>27.3</v>
      </c>
      <c r="C76" s="2" t="str">
        <f>VLOOKUP(A76,'RACI Deliverables'!$C$7:$D$86,2,FALSE)</f>
        <v>USE CASE Diagram(s) for all involved persons, roles, actors, and systems showing their interactions</v>
      </c>
      <c r="D76" t="s">
        <v>302</v>
      </c>
      <c r="E76" t="s">
        <v>307</v>
      </c>
      <c r="F76" s="10" t="str">
        <f>IF(VLOOKUP(A76,'RACI Deliverables'!$C$7:$K$86,4,FALSE)="","",VLOOKUP(A76,'RACI Deliverables'!$C$7:$K$86,4,FALSE))</f>
        <v/>
      </c>
      <c r="G76" s="10" t="str">
        <f>IF(VLOOKUP(A76,'RACI Deliverables'!$C$7:$K$86,5,FALSE)="","",VLOOKUP(A76,'RACI Deliverables'!$C$7:$K$86,5,FALSE))</f>
        <v/>
      </c>
      <c r="H76" s="10" t="str">
        <f>IF(VLOOKUP(A76,'RACI Deliverables'!$C$7:$K$86,6,FALSE)="","",VLOOKUP(A76,'RACI Deliverables'!$C$7:$K$86,6,FALSE))</f>
        <v/>
      </c>
      <c r="I76" s="10" t="str">
        <f>IF(VLOOKUP(A76,'RACI Deliverables'!$C$7:$K$86,7,FALSE)="","",VLOOKUP(A76,'RACI Deliverables'!$C$7:$K$86,7,FALSE))</f>
        <v>A</v>
      </c>
      <c r="J76" s="10" t="str">
        <f>IF(VLOOKUP(A76,'RACI Deliverables'!$C$7:$K$86,8,FALSE)="","",VLOOKUP(A76,'RACI Deliverables'!$C$7:$K$86,8,FALSE))</f>
        <v/>
      </c>
      <c r="K76" s="10" t="str">
        <f>IF(VLOOKUP(A76,'RACI Deliverables'!$C$7:$K$86,9,FALSE)="","",VLOOKUP(A76,'RACI Deliverables'!$C$7:$K$86,9,FALSE))</f>
        <v>R</v>
      </c>
      <c r="L76" s="25">
        <f>VLOOKUP(A76,'RACI Deliverables'!$C$7:$O$86,11,FALSE)</f>
        <v>44596</v>
      </c>
      <c r="M76" s="25">
        <f>VLOOKUP(A76,'RACI Deliverables'!$C$7:$O$86,12,FALSE)</f>
        <v>44599</v>
      </c>
      <c r="N76">
        <f t="shared" si="0"/>
        <v>3</v>
      </c>
      <c r="O76" s="46">
        <f>SUMIF('Total Efforts'!$D$5:$D$126,'RACI Tasks'!B76,'Total Efforts'!$I$5:$I$127)</f>
        <v>1.2500000000000009</v>
      </c>
      <c r="P76" s="7"/>
      <c r="Q76" s="18"/>
    </row>
    <row r="77" spans="1:17" ht="30">
      <c r="A77" t="s">
        <v>150</v>
      </c>
      <c r="B77">
        <v>29.1</v>
      </c>
      <c r="C77" s="2" t="str">
        <f>VLOOKUP(A77,'RACI Deliverables'!$C$7:$D$86,2,FALSE)</f>
        <v>Guidance on Using the Dashboard - Video or Text+Graphics</v>
      </c>
      <c r="D77" t="s">
        <v>321</v>
      </c>
      <c r="E77" t="s">
        <v>277</v>
      </c>
      <c r="F77" s="10" t="str">
        <f>IF(VLOOKUP(A77,'RACI Deliverables'!$C$7:$K$86,4,FALSE)="","",VLOOKUP(A77,'RACI Deliverables'!$C$7:$K$86,4,FALSE))</f>
        <v/>
      </c>
      <c r="G77" s="10" t="str">
        <f>IF(VLOOKUP(A77,'RACI Deliverables'!$C$7:$K$86,5,FALSE)="","",VLOOKUP(A77,'RACI Deliverables'!$C$7:$K$86,5,FALSE))</f>
        <v>R</v>
      </c>
      <c r="H77" s="10" t="str">
        <f>IF(VLOOKUP(A77,'RACI Deliverables'!$C$7:$K$86,6,FALSE)="","",VLOOKUP(A77,'RACI Deliverables'!$C$7:$K$86,6,FALSE))</f>
        <v/>
      </c>
      <c r="I77" s="10" t="str">
        <f>IF(VLOOKUP(A77,'RACI Deliverables'!$C$7:$K$86,7,FALSE)="","",VLOOKUP(A77,'RACI Deliverables'!$C$7:$K$86,7,FALSE))</f>
        <v/>
      </c>
      <c r="J77" s="10" t="str">
        <f>IF(VLOOKUP(A77,'RACI Deliverables'!$C$7:$K$86,8,FALSE)="","",VLOOKUP(A77,'RACI Deliverables'!$C$7:$K$86,8,FALSE))</f>
        <v>A</v>
      </c>
      <c r="K77" s="10" t="str">
        <f>IF(VLOOKUP(A77,'RACI Deliverables'!$C$7:$K$86,9,FALSE)="","",VLOOKUP(A77,'RACI Deliverables'!$C$7:$K$86,9,FALSE))</f>
        <v/>
      </c>
      <c r="L77" s="25">
        <f>VLOOKUP(A77,'RACI Deliverables'!$C$7:$O$86,11,FALSE)</f>
        <v>44600</v>
      </c>
      <c r="M77" s="25">
        <f>VLOOKUP(A77,'RACI Deliverables'!$C$7:$O$86,12,FALSE)</f>
        <v>44603</v>
      </c>
      <c r="N77">
        <f t="shared" si="0"/>
        <v>3</v>
      </c>
      <c r="O77" s="46">
        <f>SUMIF('Total Efforts'!$D$5:$D$126,'RACI Tasks'!B80,'Total Efforts'!$I$5:$I$127)</f>
        <v>0.33333333333333481</v>
      </c>
      <c r="P77" s="7"/>
      <c r="Q77" s="18"/>
    </row>
    <row r="78" spans="1:17" ht="30">
      <c r="A78" t="s">
        <v>150</v>
      </c>
      <c r="B78">
        <v>29.2</v>
      </c>
      <c r="C78" s="2" t="str">
        <f>VLOOKUP(A78,'RACI Deliverables'!$C$7:$D$86,2,FALSE)</f>
        <v>Guidance on Using the Dashboard - Video or Text+Graphics</v>
      </c>
      <c r="D78" t="s">
        <v>322</v>
      </c>
      <c r="E78" t="s">
        <v>285</v>
      </c>
      <c r="F78" s="10" t="str">
        <f>IF(VLOOKUP(A78,'RACI Deliverables'!$C$7:$K$86,4,FALSE)="","",VLOOKUP(A78,'RACI Deliverables'!$C$7:$K$86,4,FALSE))</f>
        <v/>
      </c>
      <c r="G78" s="10" t="str">
        <f>IF(VLOOKUP(A78,'RACI Deliverables'!$C$7:$K$86,5,FALSE)="","",VLOOKUP(A78,'RACI Deliverables'!$C$7:$K$86,5,FALSE))</f>
        <v>R</v>
      </c>
      <c r="H78" s="10" t="str">
        <f>IF(VLOOKUP(A78,'RACI Deliverables'!$C$7:$K$86,6,FALSE)="","",VLOOKUP(A78,'RACI Deliverables'!$C$7:$K$86,6,FALSE))</f>
        <v/>
      </c>
      <c r="I78" s="10" t="str">
        <f>IF(VLOOKUP(A78,'RACI Deliverables'!$C$7:$K$86,7,FALSE)="","",VLOOKUP(A78,'RACI Deliverables'!$C$7:$K$86,7,FALSE))</f>
        <v/>
      </c>
      <c r="J78" s="10" t="str">
        <f>IF(VLOOKUP(A78,'RACI Deliverables'!$C$7:$K$86,8,FALSE)="","",VLOOKUP(A78,'RACI Deliverables'!$C$7:$K$86,8,FALSE))</f>
        <v>A</v>
      </c>
      <c r="K78" s="10" t="str">
        <f>IF(VLOOKUP(A78,'RACI Deliverables'!$C$7:$K$86,9,FALSE)="","",VLOOKUP(A78,'RACI Deliverables'!$C$7:$K$86,9,FALSE))</f>
        <v/>
      </c>
      <c r="L78" s="25">
        <f>VLOOKUP(A78,'RACI Deliverables'!$C$7:$O$86,11,FALSE)</f>
        <v>44600</v>
      </c>
      <c r="M78" s="25">
        <f>VLOOKUP(A78,'RACI Deliverables'!$C$7:$O$86,12,FALSE)</f>
        <v>44603</v>
      </c>
      <c r="N78">
        <f t="shared" si="0"/>
        <v>3</v>
      </c>
      <c r="O78" s="46">
        <f>SUMIF('Total Efforts'!$D$5:$D$126,'RACI Tasks'!B81,'Total Efforts'!$I$5:$I$127)</f>
        <v>0.83333333333333304</v>
      </c>
      <c r="P78" s="7"/>
      <c r="Q78" s="18"/>
    </row>
    <row r="79" spans="1:17" ht="30">
      <c r="A79" t="s">
        <v>150</v>
      </c>
      <c r="B79">
        <v>29.3</v>
      </c>
      <c r="C79" s="2" t="str">
        <f>VLOOKUP(A79,'RACI Deliverables'!$C$7:$D$86,2,FALSE)</f>
        <v>Guidance on Using the Dashboard - Video or Text+Graphics</v>
      </c>
      <c r="D79" t="s">
        <v>302</v>
      </c>
      <c r="E79" t="s">
        <v>307</v>
      </c>
      <c r="F79" s="10" t="str">
        <f>IF(VLOOKUP(A79,'RACI Deliverables'!$C$7:$K$86,4,FALSE)="","",VLOOKUP(A79,'RACI Deliverables'!$C$7:$K$86,4,FALSE))</f>
        <v/>
      </c>
      <c r="G79" s="10" t="str">
        <f>IF(VLOOKUP(A79,'RACI Deliverables'!$C$7:$K$86,5,FALSE)="","",VLOOKUP(A79,'RACI Deliverables'!$C$7:$K$86,5,FALSE))</f>
        <v>R</v>
      </c>
      <c r="H79" s="10" t="str">
        <f>IF(VLOOKUP(A79,'RACI Deliverables'!$C$7:$K$86,6,FALSE)="","",VLOOKUP(A79,'RACI Deliverables'!$C$7:$K$86,6,FALSE))</f>
        <v/>
      </c>
      <c r="I79" s="10" t="str">
        <f>IF(VLOOKUP(A79,'RACI Deliverables'!$C$7:$K$86,7,FALSE)="","",VLOOKUP(A79,'RACI Deliverables'!$C$7:$K$86,7,FALSE))</f>
        <v/>
      </c>
      <c r="J79" s="10" t="str">
        <f>IF(VLOOKUP(A79,'RACI Deliverables'!$C$7:$K$86,8,FALSE)="","",VLOOKUP(A79,'RACI Deliverables'!$C$7:$K$86,8,FALSE))</f>
        <v>A</v>
      </c>
      <c r="K79" s="10" t="str">
        <f>IF(VLOOKUP(A79,'RACI Deliverables'!$C$7:$K$86,9,FALSE)="","",VLOOKUP(A79,'RACI Deliverables'!$C$7:$K$86,9,FALSE))</f>
        <v/>
      </c>
      <c r="L79" s="25">
        <f>VLOOKUP(A79,'RACI Deliverables'!$C$7:$O$86,11,FALSE)</f>
        <v>44600</v>
      </c>
      <c r="M79" s="25">
        <f>VLOOKUP(A79,'RACI Deliverables'!$C$7:$O$86,12,FALSE)</f>
        <v>44603</v>
      </c>
      <c r="N79">
        <f t="shared" si="0"/>
        <v>3</v>
      </c>
      <c r="O79" s="46">
        <f>SUMIF('Total Efforts'!$D$5:$D$126,'RACI Tasks'!B82,'Total Efforts'!$I$5:$I$127)</f>
        <v>1.8333333333333335</v>
      </c>
      <c r="P79" s="7"/>
      <c r="Q79" s="18"/>
    </row>
    <row r="80" spans="1:17" ht="30">
      <c r="A80" t="s">
        <v>152</v>
      </c>
      <c r="B80">
        <v>30.1</v>
      </c>
      <c r="C80" s="2" t="str">
        <f>VLOOKUP(A80,'RACI Deliverables'!$C$7:$D$86,2,FALSE)</f>
        <v>TrackR Data Gen metric Data Sources List and DB Schema</v>
      </c>
      <c r="D80" t="s">
        <v>323</v>
      </c>
      <c r="E80" t="s">
        <v>277</v>
      </c>
      <c r="F80" s="10" t="str">
        <f>IF(VLOOKUP(A80,'RACI Deliverables'!$C$7:$K$86,4,FALSE)="","",VLOOKUP(A80,'RACI Deliverables'!$C$7:$K$86,4,FALSE))</f>
        <v>R</v>
      </c>
      <c r="G80" s="10" t="str">
        <f>IF(VLOOKUP(A80,'RACI Deliverables'!$C$7:$K$86,5,FALSE)="","",VLOOKUP(A80,'RACI Deliverables'!$C$7:$K$86,5,FALSE))</f>
        <v/>
      </c>
      <c r="H80" s="10" t="str">
        <f>IF(VLOOKUP(A80,'RACI Deliverables'!$C$7:$K$86,6,FALSE)="","",VLOOKUP(A80,'RACI Deliverables'!$C$7:$K$86,6,FALSE))</f>
        <v/>
      </c>
      <c r="I80" s="10" t="str">
        <f>IF(VLOOKUP(A80,'RACI Deliverables'!$C$7:$K$86,7,FALSE)="","",VLOOKUP(A80,'RACI Deliverables'!$C$7:$K$86,7,FALSE))</f>
        <v/>
      </c>
      <c r="J80" s="10" t="str">
        <f>IF(VLOOKUP(A80,'RACI Deliverables'!$C$7:$K$86,8,FALSE)="","",VLOOKUP(A80,'RACI Deliverables'!$C$7:$K$86,8,FALSE))</f>
        <v/>
      </c>
      <c r="K80" s="10" t="str">
        <f>IF(VLOOKUP(A80,'RACI Deliverables'!$C$7:$K$86,9,FALSE)="","",VLOOKUP(A80,'RACI Deliverables'!$C$7:$K$86,9,FALSE))</f>
        <v/>
      </c>
      <c r="L80" s="25">
        <f>VLOOKUP(A80,'RACI Deliverables'!$C$7:$O$86,11,FALSE)</f>
        <v>44597</v>
      </c>
      <c r="M80" s="25">
        <f>VLOOKUP(A80,'RACI Deliverables'!$C$7:$O$86,12,FALSE)</f>
        <v>44602</v>
      </c>
      <c r="N80">
        <f t="shared" si="0"/>
        <v>5</v>
      </c>
      <c r="O80" s="46">
        <f>SUMIF('Total Efforts'!$D$5:$D$126,'RACI Tasks'!B83,'Total Efforts'!$I$5:$I$127)</f>
        <v>0</v>
      </c>
      <c r="P80" s="7"/>
      <c r="Q80" s="18"/>
    </row>
    <row r="81" spans="1:17" ht="30">
      <c r="A81" t="s">
        <v>152</v>
      </c>
      <c r="B81">
        <v>30.2</v>
      </c>
      <c r="C81" s="2" t="str">
        <f>VLOOKUP(A81,'RACI Deliverables'!$C$7:$D$86,2,FALSE)</f>
        <v>TrackR Data Gen metric Data Sources List and DB Schema</v>
      </c>
      <c r="D81" t="s">
        <v>324</v>
      </c>
      <c r="E81" t="s">
        <v>285</v>
      </c>
      <c r="F81" s="10" t="str">
        <f>IF(VLOOKUP(A81,'RACI Deliverables'!$C$7:$K$86,4,FALSE)="","",VLOOKUP(A81,'RACI Deliverables'!$C$7:$K$86,4,FALSE))</f>
        <v>R</v>
      </c>
      <c r="G81" s="10" t="str">
        <f>IF(VLOOKUP(A81,'RACI Deliverables'!$C$7:$K$86,5,FALSE)="","",VLOOKUP(A81,'RACI Deliverables'!$C$7:$K$86,5,FALSE))</f>
        <v/>
      </c>
      <c r="H81" s="10" t="str">
        <f>IF(VLOOKUP(A81,'RACI Deliverables'!$C$7:$K$86,6,FALSE)="","",VLOOKUP(A81,'RACI Deliverables'!$C$7:$K$86,6,FALSE))</f>
        <v/>
      </c>
      <c r="I81" s="10" t="str">
        <f>IF(VLOOKUP(A81,'RACI Deliverables'!$C$7:$K$86,7,FALSE)="","",VLOOKUP(A81,'RACI Deliverables'!$C$7:$K$86,7,FALSE))</f>
        <v/>
      </c>
      <c r="J81" s="10" t="str">
        <f>IF(VLOOKUP(A81,'RACI Deliverables'!$C$7:$K$86,8,FALSE)="","",VLOOKUP(A81,'RACI Deliverables'!$C$7:$K$86,8,FALSE))</f>
        <v/>
      </c>
      <c r="K81" s="10" t="str">
        <f>IF(VLOOKUP(A81,'RACI Deliverables'!$C$7:$K$86,9,FALSE)="","",VLOOKUP(A81,'RACI Deliverables'!$C$7:$K$86,9,FALSE))</f>
        <v/>
      </c>
      <c r="L81" s="25">
        <f>VLOOKUP(A81,'RACI Deliverables'!$C$7:$O$86,11,FALSE)</f>
        <v>44597</v>
      </c>
      <c r="M81" s="25">
        <f>VLOOKUP(A81,'RACI Deliverables'!$C$7:$O$86,12,FALSE)</f>
        <v>44602</v>
      </c>
      <c r="N81">
        <f t="shared" si="0"/>
        <v>5</v>
      </c>
      <c r="O81" s="46">
        <f>SUMIF('Total Efforts'!$D$5:$D$126,'RACI Tasks'!B84,'Total Efforts'!$I$5:$I$127)</f>
        <v>0</v>
      </c>
      <c r="P81" s="7"/>
      <c r="Q81" s="18"/>
    </row>
    <row r="82" spans="1:17" ht="30">
      <c r="A82" t="s">
        <v>152</v>
      </c>
      <c r="B82">
        <v>30.3</v>
      </c>
      <c r="C82" s="2" t="str">
        <f>VLOOKUP(A82,'RACI Deliverables'!$C$7:$D$86,2,FALSE)</f>
        <v>TrackR Data Gen metric Data Sources List and DB Schema</v>
      </c>
      <c r="D82" t="s">
        <v>283</v>
      </c>
      <c r="E82" t="s">
        <v>307</v>
      </c>
      <c r="F82" s="10" t="str">
        <f>IF(VLOOKUP(A82,'RACI Deliverables'!$C$7:$K$86,4,FALSE)="","",VLOOKUP(A82,'RACI Deliverables'!$C$7:$K$86,4,FALSE))</f>
        <v>R</v>
      </c>
      <c r="G82" s="10" t="str">
        <f>IF(VLOOKUP(A82,'RACI Deliverables'!$C$7:$K$86,5,FALSE)="","",VLOOKUP(A82,'RACI Deliverables'!$C$7:$K$86,5,FALSE))</f>
        <v/>
      </c>
      <c r="H82" s="10" t="str">
        <f>IF(VLOOKUP(A82,'RACI Deliverables'!$C$7:$K$86,6,FALSE)="","",VLOOKUP(A82,'RACI Deliverables'!$C$7:$K$86,6,FALSE))</f>
        <v/>
      </c>
      <c r="I82" s="10" t="str">
        <f>IF(VLOOKUP(A82,'RACI Deliverables'!$C$7:$K$86,7,FALSE)="","",VLOOKUP(A82,'RACI Deliverables'!$C$7:$K$86,7,FALSE))</f>
        <v/>
      </c>
      <c r="J82" s="10" t="str">
        <f>IF(VLOOKUP(A82,'RACI Deliverables'!$C$7:$K$86,8,FALSE)="","",VLOOKUP(A82,'RACI Deliverables'!$C$7:$K$86,8,FALSE))</f>
        <v/>
      </c>
      <c r="K82" s="10" t="str">
        <f>IF(VLOOKUP(A82,'RACI Deliverables'!$C$7:$K$86,9,FALSE)="","",VLOOKUP(A82,'RACI Deliverables'!$C$7:$K$86,9,FALSE))</f>
        <v/>
      </c>
      <c r="L82" s="25">
        <f>VLOOKUP(A82,'RACI Deliverables'!$C$7:$O$86,11,FALSE)</f>
        <v>44597</v>
      </c>
      <c r="M82" s="25">
        <f>VLOOKUP(A82,'RACI Deliverables'!$C$7:$O$86,12,FALSE)</f>
        <v>44602</v>
      </c>
      <c r="N82">
        <f t="shared" si="0"/>
        <v>5</v>
      </c>
      <c r="O82" s="46">
        <f>SUMIF('Total Efforts'!$D$5:$D$126,'RACI Tasks'!B85,'Total Efforts'!$I$5:$I$127)</f>
        <v>0</v>
      </c>
      <c r="P82" s="7"/>
      <c r="Q82" s="18"/>
    </row>
    <row r="83" spans="1:17" ht="30">
      <c r="A83" t="s">
        <v>154</v>
      </c>
      <c r="B83">
        <v>31.1</v>
      </c>
      <c r="C83" s="2" t="str">
        <f>VLOOKUP(A83,'RACI Deliverables'!$C$7:$D$86,2,FALSE)</f>
        <v>TrackR Data Gen metric Data Sources Data Overview / Profile</v>
      </c>
      <c r="D83" t="s">
        <v>323</v>
      </c>
      <c r="E83" t="s">
        <v>277</v>
      </c>
      <c r="F83" s="10" t="str">
        <f>IF(VLOOKUP(A83,'RACI Deliverables'!$C$7:$K$86,4,FALSE)="","",VLOOKUP(A83,'RACI Deliverables'!$C$7:$K$86,4,FALSE))</f>
        <v/>
      </c>
      <c r="G83" s="10" t="str">
        <f>IF(VLOOKUP(A83,'RACI Deliverables'!$C$7:$K$86,5,FALSE)="","",VLOOKUP(A83,'RACI Deliverables'!$C$7:$K$86,5,FALSE))</f>
        <v>R</v>
      </c>
      <c r="H83" s="10" t="str">
        <f>IF(VLOOKUP(A83,'RACI Deliverables'!$C$7:$K$86,6,FALSE)="","",VLOOKUP(A83,'RACI Deliverables'!$C$7:$K$86,6,FALSE))</f>
        <v/>
      </c>
      <c r="I83" s="10" t="str">
        <f>IF(VLOOKUP(A83,'RACI Deliverables'!$C$7:$K$86,7,FALSE)="","",VLOOKUP(A83,'RACI Deliverables'!$C$7:$K$86,7,FALSE))</f>
        <v>A</v>
      </c>
      <c r="J83" s="10" t="str">
        <f>IF(VLOOKUP(A83,'RACI Deliverables'!$C$7:$K$86,8,FALSE)="","",VLOOKUP(A83,'RACI Deliverables'!$C$7:$K$86,8,FALSE))</f>
        <v/>
      </c>
      <c r="K83" s="10" t="str">
        <f>IF(VLOOKUP(A83,'RACI Deliverables'!$C$7:$K$86,9,FALSE)="","",VLOOKUP(A83,'RACI Deliverables'!$C$7:$K$86,9,FALSE))</f>
        <v/>
      </c>
      <c r="L83" s="25">
        <f>VLOOKUP(A83,'RACI Deliverables'!$C$7:$O$86,11,FALSE)</f>
        <v>44597</v>
      </c>
      <c r="M83" s="25">
        <f>VLOOKUP(A83,'RACI Deliverables'!$C$7:$O$86,12,FALSE)</f>
        <v>44602</v>
      </c>
      <c r="N83">
        <f t="shared" si="0"/>
        <v>5</v>
      </c>
      <c r="O83" s="46">
        <f>SUMIF('Total Efforts'!$D$5:$D$126,'RACI Tasks'!B86,'Total Efforts'!$I$5:$I$127)</f>
        <v>0</v>
      </c>
      <c r="P83" s="7"/>
      <c r="Q83" s="18"/>
    </row>
    <row r="84" spans="1:17" ht="30">
      <c r="A84" t="s">
        <v>154</v>
      </c>
      <c r="B84">
        <v>31.2</v>
      </c>
      <c r="C84" s="2" t="str">
        <f>VLOOKUP(A84,'RACI Deliverables'!$C$7:$D$86,2,FALSE)</f>
        <v>TrackR Data Gen metric Data Sources Data Overview / Profile</v>
      </c>
      <c r="D84" t="s">
        <v>283</v>
      </c>
      <c r="E84" t="s">
        <v>307</v>
      </c>
      <c r="F84" s="10" t="str">
        <f>IF(VLOOKUP(A84,'RACI Deliverables'!$C$7:$K$86,4,FALSE)="","",VLOOKUP(A84,'RACI Deliverables'!$C$7:$K$86,4,FALSE))</f>
        <v/>
      </c>
      <c r="G84" s="10" t="str">
        <f>IF(VLOOKUP(A84,'RACI Deliverables'!$C$7:$K$86,5,FALSE)="","",VLOOKUP(A84,'RACI Deliverables'!$C$7:$K$86,5,FALSE))</f>
        <v>R</v>
      </c>
      <c r="H84" s="10" t="str">
        <f>IF(VLOOKUP(A84,'RACI Deliverables'!$C$7:$K$86,6,FALSE)="","",VLOOKUP(A84,'RACI Deliverables'!$C$7:$K$86,6,FALSE))</f>
        <v/>
      </c>
      <c r="I84" s="10" t="str">
        <f>IF(VLOOKUP(A84,'RACI Deliverables'!$C$7:$K$86,7,FALSE)="","",VLOOKUP(A84,'RACI Deliverables'!$C$7:$K$86,7,FALSE))</f>
        <v>A</v>
      </c>
      <c r="J84" s="10" t="str">
        <f>IF(VLOOKUP(A84,'RACI Deliverables'!$C$7:$K$86,8,FALSE)="","",VLOOKUP(A84,'RACI Deliverables'!$C$7:$K$86,8,FALSE))</f>
        <v/>
      </c>
      <c r="K84" s="10" t="str">
        <f>IF(VLOOKUP(A84,'RACI Deliverables'!$C$7:$K$86,9,FALSE)="","",VLOOKUP(A84,'RACI Deliverables'!$C$7:$K$86,9,FALSE))</f>
        <v/>
      </c>
      <c r="L84" s="25">
        <f>VLOOKUP(A84,'RACI Deliverables'!$C$7:$O$86,11,FALSE)</f>
        <v>44597</v>
      </c>
      <c r="M84" s="25">
        <f>VLOOKUP(A84,'RACI Deliverables'!$C$7:$O$86,12,FALSE)</f>
        <v>44602</v>
      </c>
      <c r="N84">
        <f t="shared" si="0"/>
        <v>5</v>
      </c>
      <c r="O84" s="46">
        <f>SUMIF('Total Efforts'!$D$5:$D$126,'RACI Tasks'!B87,'Total Efforts'!$I$5:$I$127)</f>
        <v>0</v>
      </c>
      <c r="P84" s="7"/>
      <c r="Q84" s="18"/>
    </row>
    <row r="85" spans="1:17" ht="30">
      <c r="A85" t="s">
        <v>156</v>
      </c>
      <c r="B85">
        <v>32.1</v>
      </c>
      <c r="C85" s="2" t="str">
        <f>VLOOKUP(A85,'RACI Deliverables'!$C$7:$D$86,2,FALSE)</f>
        <v>Executive Dashboard Style Guide for Navigation Principles, Colours, Fonts</v>
      </c>
      <c r="D85" t="s">
        <v>325</v>
      </c>
      <c r="E85" t="s">
        <v>277</v>
      </c>
      <c r="F85" s="10" t="str">
        <f>IF(VLOOKUP(A85,'RACI Deliverables'!$C$7:$K$86,4,FALSE)="","",VLOOKUP(A85,'RACI Deliverables'!$C$7:$K$86,4,FALSE))</f>
        <v/>
      </c>
      <c r="G85" s="10" t="str">
        <f>IF(VLOOKUP(A85,'RACI Deliverables'!$C$7:$K$86,5,FALSE)="","",VLOOKUP(A85,'RACI Deliverables'!$C$7:$K$86,5,FALSE))</f>
        <v>R</v>
      </c>
      <c r="H85" s="10" t="str">
        <f>IF(VLOOKUP(A85,'RACI Deliverables'!$C$7:$K$86,6,FALSE)="","",VLOOKUP(A85,'RACI Deliverables'!$C$7:$K$86,6,FALSE))</f>
        <v/>
      </c>
      <c r="I85" s="10" t="str">
        <f>IF(VLOOKUP(A85,'RACI Deliverables'!$C$7:$K$86,7,FALSE)="","",VLOOKUP(A85,'RACI Deliverables'!$C$7:$K$86,7,FALSE))</f>
        <v/>
      </c>
      <c r="J85" s="10" t="str">
        <f>IF(VLOOKUP(A85,'RACI Deliverables'!$C$7:$K$86,8,FALSE)="","",VLOOKUP(A85,'RACI Deliverables'!$C$7:$K$86,8,FALSE))</f>
        <v>A</v>
      </c>
      <c r="K85" s="10" t="str">
        <f>IF(VLOOKUP(A85,'RACI Deliverables'!$C$7:$K$86,9,FALSE)="","",VLOOKUP(A85,'RACI Deliverables'!$C$7:$K$86,9,FALSE))</f>
        <v/>
      </c>
      <c r="L85" s="25">
        <f>VLOOKUP(A85,'RACI Deliverables'!$C$7:$O$86,11,FALSE)</f>
        <v>44598</v>
      </c>
      <c r="M85" s="25">
        <f>VLOOKUP(A85,'RACI Deliverables'!$C$7:$O$86,12,FALSE)</f>
        <v>44602</v>
      </c>
      <c r="N85">
        <f t="shared" si="0"/>
        <v>4</v>
      </c>
      <c r="O85" s="46">
        <f>SUMIF('Total Efforts'!$D$5:$D$126,'RACI Tasks'!B88,'Total Efforts'!$I$5:$I$127)</f>
        <v>0</v>
      </c>
      <c r="P85" s="7"/>
      <c r="Q85" s="18"/>
    </row>
    <row r="86" spans="1:17" ht="30">
      <c r="A86" t="s">
        <v>156</v>
      </c>
      <c r="B86">
        <v>32.200000000000003</v>
      </c>
      <c r="C86" s="2" t="str">
        <f>VLOOKUP(A86,'RACI Deliverables'!$C$7:$D$86,2,FALSE)</f>
        <v>Executive Dashboard Style Guide for Navigation Principles, Colours, Fonts</v>
      </c>
      <c r="D86" t="s">
        <v>326</v>
      </c>
      <c r="E86" t="s">
        <v>307</v>
      </c>
      <c r="F86" s="10" t="str">
        <f>IF(VLOOKUP(A86,'RACI Deliverables'!$C$7:$K$86,4,FALSE)="","",VLOOKUP(A86,'RACI Deliverables'!$C$7:$K$86,4,FALSE))</f>
        <v/>
      </c>
      <c r="G86" s="10" t="str">
        <f>IF(VLOOKUP(A86,'RACI Deliverables'!$C$7:$K$86,5,FALSE)="","",VLOOKUP(A86,'RACI Deliverables'!$C$7:$K$86,5,FALSE))</f>
        <v>R</v>
      </c>
      <c r="H86" s="10" t="str">
        <f>IF(VLOOKUP(A86,'RACI Deliverables'!$C$7:$K$86,6,FALSE)="","",VLOOKUP(A86,'RACI Deliverables'!$C$7:$K$86,6,FALSE))</f>
        <v/>
      </c>
      <c r="I86" s="10" t="str">
        <f>IF(VLOOKUP(A86,'RACI Deliverables'!$C$7:$K$86,7,FALSE)="","",VLOOKUP(A86,'RACI Deliverables'!$C$7:$K$86,7,FALSE))</f>
        <v/>
      </c>
      <c r="J86" s="10" t="str">
        <f>IF(VLOOKUP(A86,'RACI Deliverables'!$C$7:$K$86,8,FALSE)="","",VLOOKUP(A86,'RACI Deliverables'!$C$7:$K$86,8,FALSE))</f>
        <v>A</v>
      </c>
      <c r="K86" s="10" t="str">
        <f>IF(VLOOKUP(A86,'RACI Deliverables'!$C$7:$K$86,9,FALSE)="","",VLOOKUP(A86,'RACI Deliverables'!$C$7:$K$86,9,FALSE))</f>
        <v/>
      </c>
      <c r="L86" s="25">
        <f>VLOOKUP(A86,'RACI Deliverables'!$C$7:$O$86,11,FALSE)</f>
        <v>44598</v>
      </c>
      <c r="M86" s="25">
        <f>VLOOKUP(A86,'RACI Deliverables'!$C$7:$O$86,12,FALSE)</f>
        <v>44602</v>
      </c>
      <c r="N86">
        <f t="shared" si="0"/>
        <v>4</v>
      </c>
      <c r="O86" s="46">
        <f>SUMIF('Total Efforts'!$D$5:$D$126,'RACI Tasks'!B89,'Total Efforts'!$I$5:$I$127)</f>
        <v>0</v>
      </c>
      <c r="P86" s="7"/>
      <c r="Q86" s="18"/>
    </row>
    <row r="87" spans="1:17" ht="45">
      <c r="A87" t="s">
        <v>159</v>
      </c>
      <c r="B87">
        <v>33.1</v>
      </c>
      <c r="C87" s="2" t="str">
        <f>VLOOKUP(A87,'RACI Deliverables'!$C$7:$D$86,2,FALSE)</f>
        <v>Executive Dashboard Navigation Guide using Text, Wireframes and Mockups for Moving forward</v>
      </c>
      <c r="D87" t="s">
        <v>327</v>
      </c>
      <c r="E87" t="s">
        <v>277</v>
      </c>
      <c r="F87" s="10" t="str">
        <f>IF(VLOOKUP(A87,'RACI Deliverables'!$C$7:$K$86,4,FALSE)="","",VLOOKUP(A87,'RACI Deliverables'!$C$7:$K$86,4,FALSE))</f>
        <v/>
      </c>
      <c r="G87" s="10" t="str">
        <f>IF(VLOOKUP(A87,'RACI Deliverables'!$C$7:$K$86,5,FALSE)="","",VLOOKUP(A87,'RACI Deliverables'!$C$7:$K$86,5,FALSE))</f>
        <v>A</v>
      </c>
      <c r="H87" s="10" t="str">
        <f>IF(VLOOKUP(A87,'RACI Deliverables'!$C$7:$K$86,6,FALSE)="","",VLOOKUP(A87,'RACI Deliverables'!$C$7:$K$86,6,FALSE))</f>
        <v/>
      </c>
      <c r="I87" s="10" t="str">
        <f>IF(VLOOKUP(A87,'RACI Deliverables'!$C$7:$K$86,7,FALSE)="","",VLOOKUP(A87,'RACI Deliverables'!$C$7:$K$86,7,FALSE))</f>
        <v/>
      </c>
      <c r="J87" s="10" t="str">
        <f>IF(VLOOKUP(A87,'RACI Deliverables'!$C$7:$K$86,8,FALSE)="","",VLOOKUP(A87,'RACI Deliverables'!$C$7:$K$86,8,FALSE))</f>
        <v/>
      </c>
      <c r="K87" s="10" t="str">
        <f>IF(VLOOKUP(A87,'RACI Deliverables'!$C$7:$K$86,9,FALSE)="","",VLOOKUP(A87,'RACI Deliverables'!$C$7:$K$86,9,FALSE))</f>
        <v>R</v>
      </c>
      <c r="L87" s="25">
        <f>VLOOKUP(A87,'RACI Deliverables'!$C$7:$O$86,11,FALSE)</f>
        <v>44600</v>
      </c>
      <c r="M87" s="25">
        <f>VLOOKUP(A87,'RACI Deliverables'!$C$7:$O$86,12,FALSE)</f>
        <v>44602</v>
      </c>
      <c r="N87">
        <f t="shared" si="0"/>
        <v>2</v>
      </c>
      <c r="O87" s="46">
        <f>SUMIF('Total Efforts'!$D$5:$D$126,'RACI Tasks'!B90,'Total Efforts'!$I$5:$I$127)</f>
        <v>0.75</v>
      </c>
      <c r="P87" s="7"/>
      <c r="Q87" s="18"/>
    </row>
    <row r="88" spans="1:17" ht="45">
      <c r="A88" t="s">
        <v>159</v>
      </c>
      <c r="B88">
        <v>33.200000000000003</v>
      </c>
      <c r="C88" s="2" t="str">
        <f>VLOOKUP(A88,'RACI Deliverables'!$C$7:$D$86,2,FALSE)</f>
        <v>Executive Dashboard Navigation Guide using Text, Wireframes and Mockups for Moving forward</v>
      </c>
      <c r="D88" t="s">
        <v>328</v>
      </c>
      <c r="E88" t="s">
        <v>307</v>
      </c>
      <c r="F88" s="10" t="str">
        <f>IF(VLOOKUP(A88,'RACI Deliverables'!$C$7:$K$86,4,FALSE)="","",VLOOKUP(A88,'RACI Deliverables'!$C$7:$K$86,4,FALSE))</f>
        <v/>
      </c>
      <c r="G88" s="10" t="str">
        <f>IF(VLOOKUP(A88,'RACI Deliverables'!$C$7:$K$86,5,FALSE)="","",VLOOKUP(A88,'RACI Deliverables'!$C$7:$K$86,5,FALSE))</f>
        <v>A</v>
      </c>
      <c r="H88" s="10" t="str">
        <f>IF(VLOOKUP(A88,'RACI Deliverables'!$C$7:$K$86,6,FALSE)="","",VLOOKUP(A88,'RACI Deliverables'!$C$7:$K$86,6,FALSE))</f>
        <v/>
      </c>
      <c r="I88" s="10" t="str">
        <f>IF(VLOOKUP(A88,'RACI Deliverables'!$C$7:$K$86,7,FALSE)="","",VLOOKUP(A88,'RACI Deliverables'!$C$7:$K$86,7,FALSE))</f>
        <v/>
      </c>
      <c r="J88" s="10" t="str">
        <f>IF(VLOOKUP(A88,'RACI Deliverables'!$C$7:$K$86,8,FALSE)="","",VLOOKUP(A88,'RACI Deliverables'!$C$7:$K$86,8,FALSE))</f>
        <v/>
      </c>
      <c r="K88" s="10" t="str">
        <f>IF(VLOOKUP(A88,'RACI Deliverables'!$C$7:$K$86,9,FALSE)="","",VLOOKUP(A88,'RACI Deliverables'!$C$7:$K$86,9,FALSE))</f>
        <v>R</v>
      </c>
      <c r="L88" s="25">
        <f>VLOOKUP(A88,'RACI Deliverables'!$C$7:$O$86,11,FALSE)</f>
        <v>44600</v>
      </c>
      <c r="M88" s="25">
        <f>VLOOKUP(A88,'RACI Deliverables'!$C$7:$O$86,12,FALSE)</f>
        <v>44602</v>
      </c>
      <c r="N88">
        <f t="shared" si="0"/>
        <v>2</v>
      </c>
      <c r="O88" s="46">
        <f>SUMIF('Total Efforts'!$D$5:$D$126,'RACI Tasks'!B91,'Total Efforts'!$I$5:$I$127)</f>
        <v>1.6666666666666687</v>
      </c>
      <c r="P88" s="7"/>
      <c r="Q88" s="18"/>
    </row>
    <row r="89" spans="1:17" ht="45">
      <c r="A89" t="s">
        <v>161</v>
      </c>
      <c r="B89">
        <v>34.1</v>
      </c>
      <c r="C89" s="2" t="str">
        <f>VLOOKUP(A89,'RACI Deliverables'!$C$7:$D$86,2,FALSE)</f>
        <v>Executive Dashboard Navigation Guide using Text, Wireframes and Mockups for Moving backward</v>
      </c>
      <c r="D89" t="s">
        <v>329</v>
      </c>
      <c r="E89" t="s">
        <v>277</v>
      </c>
      <c r="F89" s="10" t="str">
        <f>IF(VLOOKUP(A89,'RACI Deliverables'!$C$7:$K$86,4,FALSE)="","",VLOOKUP(A89,'RACI Deliverables'!$C$7:$K$86,4,FALSE))</f>
        <v/>
      </c>
      <c r="G89" s="10" t="str">
        <f>IF(VLOOKUP(A89,'RACI Deliverables'!$C$7:$K$86,5,FALSE)="","",VLOOKUP(A89,'RACI Deliverables'!$C$7:$K$86,5,FALSE))</f>
        <v/>
      </c>
      <c r="H89" s="10" t="str">
        <f>IF(VLOOKUP(A89,'RACI Deliverables'!$C$7:$K$86,6,FALSE)="","",VLOOKUP(A89,'RACI Deliverables'!$C$7:$K$86,6,FALSE))</f>
        <v>A</v>
      </c>
      <c r="I89" s="10" t="str">
        <f>IF(VLOOKUP(A89,'RACI Deliverables'!$C$7:$K$86,7,FALSE)="","",VLOOKUP(A89,'RACI Deliverables'!$C$7:$K$86,7,FALSE))</f>
        <v>R</v>
      </c>
      <c r="J89" s="10" t="str">
        <f>IF(VLOOKUP(A89,'RACI Deliverables'!$C$7:$K$86,8,FALSE)="","",VLOOKUP(A89,'RACI Deliverables'!$C$7:$K$86,8,FALSE))</f>
        <v/>
      </c>
      <c r="K89" s="10" t="str">
        <f>IF(VLOOKUP(A89,'RACI Deliverables'!$C$7:$K$86,9,FALSE)="","",VLOOKUP(A89,'RACI Deliverables'!$C$7:$K$86,9,FALSE))</f>
        <v/>
      </c>
      <c r="L89" s="25">
        <f>VLOOKUP(A89,'RACI Deliverables'!$C$7:$O$86,11,FALSE)</f>
        <v>44600</v>
      </c>
      <c r="M89" s="25">
        <f>VLOOKUP(A89,'RACI Deliverables'!$C$7:$O$86,12,FALSE)</f>
        <v>44602</v>
      </c>
      <c r="N89">
        <f t="shared" si="0"/>
        <v>2</v>
      </c>
      <c r="O89" s="46">
        <f>SUMIF('Total Efforts'!$D$5:$D$126,'RACI Tasks'!B92,'Total Efforts'!$I$5:$I$127)</f>
        <v>0</v>
      </c>
      <c r="P89" s="7"/>
      <c r="Q89" s="18"/>
    </row>
    <row r="90" spans="1:17" ht="45">
      <c r="A90" t="s">
        <v>161</v>
      </c>
      <c r="B90">
        <v>34.200000000000003</v>
      </c>
      <c r="C90" s="2" t="str">
        <f>VLOOKUP(A90,'RACI Deliverables'!$C$7:$D$86,2,FALSE)</f>
        <v>Executive Dashboard Navigation Guide using Text, Wireframes and Mockups for Moving backward</v>
      </c>
      <c r="D90" t="s">
        <v>328</v>
      </c>
      <c r="E90" t="s">
        <v>307</v>
      </c>
      <c r="F90" s="10" t="str">
        <f>IF(VLOOKUP(A90,'RACI Deliverables'!$C$7:$K$86,4,FALSE)="","",VLOOKUP(A90,'RACI Deliverables'!$C$7:$K$86,4,FALSE))</f>
        <v/>
      </c>
      <c r="G90" s="10" t="str">
        <f>IF(VLOOKUP(A90,'RACI Deliverables'!$C$7:$K$86,5,FALSE)="","",VLOOKUP(A90,'RACI Deliverables'!$C$7:$K$86,5,FALSE))</f>
        <v/>
      </c>
      <c r="H90" s="10" t="str">
        <f>IF(VLOOKUP(A90,'RACI Deliverables'!$C$7:$K$86,6,FALSE)="","",VLOOKUP(A90,'RACI Deliverables'!$C$7:$K$86,6,FALSE))</f>
        <v>A</v>
      </c>
      <c r="I90" s="10" t="str">
        <f>IF(VLOOKUP(A90,'RACI Deliverables'!$C$7:$K$86,7,FALSE)="","",VLOOKUP(A90,'RACI Deliverables'!$C$7:$K$86,7,FALSE))</f>
        <v>R</v>
      </c>
      <c r="J90" s="10" t="str">
        <f>IF(VLOOKUP(A90,'RACI Deliverables'!$C$7:$K$86,8,FALSE)="","",VLOOKUP(A90,'RACI Deliverables'!$C$7:$K$86,8,FALSE))</f>
        <v/>
      </c>
      <c r="K90" s="10" t="str">
        <f>IF(VLOOKUP(A90,'RACI Deliverables'!$C$7:$K$86,9,FALSE)="","",VLOOKUP(A90,'RACI Deliverables'!$C$7:$K$86,9,FALSE))</f>
        <v/>
      </c>
      <c r="L90" s="25">
        <f>VLOOKUP(A90,'RACI Deliverables'!$C$7:$O$86,11,FALSE)</f>
        <v>44600</v>
      </c>
      <c r="M90" s="25">
        <f>VLOOKUP(A90,'RACI Deliverables'!$C$7:$O$86,12,FALSE)</f>
        <v>44602</v>
      </c>
      <c r="N90">
        <f t="shared" si="0"/>
        <v>2</v>
      </c>
      <c r="O90" s="46">
        <f>SUMIF('Total Efforts'!$D$5:$D$126,'RACI Tasks'!B93,'Total Efforts'!$I$5:$I$127)</f>
        <v>0</v>
      </c>
      <c r="P90" s="7"/>
      <c r="Q90" s="18"/>
    </row>
    <row r="91" spans="1:17" ht="45">
      <c r="A91" t="s">
        <v>163</v>
      </c>
      <c r="B91">
        <v>35.1</v>
      </c>
      <c r="C91" s="2" t="str">
        <f>VLOOKUP(A91,'RACI Deliverables'!$C$7:$D$86,2,FALSE)</f>
        <v>Executive Dashboard Navigation Guide using Text, Wireframes and Mockups for Changing Time Frames</v>
      </c>
      <c r="D91" t="s">
        <v>330</v>
      </c>
      <c r="E91" t="s">
        <v>277</v>
      </c>
      <c r="F91" s="10" t="str">
        <f>IF(VLOOKUP(A91,'RACI Deliverables'!$C$7:$K$86,4,FALSE)="","",VLOOKUP(A91,'RACI Deliverables'!$C$7:$K$86,4,FALSE))</f>
        <v/>
      </c>
      <c r="G91" s="10" t="str">
        <f>IF(VLOOKUP(A91,'RACI Deliverables'!$C$7:$K$86,5,FALSE)="","",VLOOKUP(A91,'RACI Deliverables'!$C$7:$K$86,5,FALSE))</f>
        <v/>
      </c>
      <c r="H91" s="10" t="str">
        <f>IF(VLOOKUP(A91,'RACI Deliverables'!$C$7:$K$86,6,FALSE)="","",VLOOKUP(A91,'RACI Deliverables'!$C$7:$K$86,6,FALSE))</f>
        <v/>
      </c>
      <c r="I91" s="10" t="str">
        <f>IF(VLOOKUP(A91,'RACI Deliverables'!$C$7:$K$86,7,FALSE)="","",VLOOKUP(A91,'RACI Deliverables'!$C$7:$K$86,7,FALSE))</f>
        <v>A</v>
      </c>
      <c r="J91" s="10" t="str">
        <f>IF(VLOOKUP(A91,'RACI Deliverables'!$C$7:$K$86,8,FALSE)="","",VLOOKUP(A91,'RACI Deliverables'!$C$7:$K$86,8,FALSE))</f>
        <v>R</v>
      </c>
      <c r="K91" s="10" t="str">
        <f>IF(VLOOKUP(A91,'RACI Deliverables'!$C$7:$K$86,9,FALSE)="","",VLOOKUP(A91,'RACI Deliverables'!$C$7:$K$86,9,FALSE))</f>
        <v/>
      </c>
      <c r="L91" s="25">
        <f>VLOOKUP(A91,'RACI Deliverables'!$C$7:$O$86,11,FALSE)</f>
        <v>44600</v>
      </c>
      <c r="M91" s="25">
        <f>VLOOKUP(A91,'RACI Deliverables'!$C$7:$O$86,12,FALSE)</f>
        <v>44602</v>
      </c>
      <c r="N91">
        <f t="shared" si="0"/>
        <v>2</v>
      </c>
      <c r="O91" s="46">
        <f>SUMIF('Total Efforts'!$D$5:$D$126,'RACI Tasks'!B94,'Total Efforts'!$I$5:$I$127)</f>
        <v>0</v>
      </c>
      <c r="P91" s="7"/>
      <c r="Q91" s="18"/>
    </row>
    <row r="92" spans="1:17" ht="45">
      <c r="A92" t="s">
        <v>163</v>
      </c>
      <c r="B92">
        <v>35.200000000000003</v>
      </c>
      <c r="C92" s="2" t="str">
        <f>VLOOKUP(A92,'RACI Deliverables'!$C$7:$D$86,2,FALSE)</f>
        <v>Executive Dashboard Navigation Guide using Text, Wireframes and Mockups for Changing Time Frames</v>
      </c>
      <c r="D92" t="s">
        <v>328</v>
      </c>
      <c r="E92" t="s">
        <v>307</v>
      </c>
      <c r="F92" s="10" t="str">
        <f>IF(VLOOKUP(A92,'RACI Deliverables'!$C$7:$K$86,4,FALSE)="","",VLOOKUP(A92,'RACI Deliverables'!$C$7:$K$86,4,FALSE))</f>
        <v/>
      </c>
      <c r="G92" s="10" t="str">
        <f>IF(VLOOKUP(A92,'RACI Deliverables'!$C$7:$K$86,5,FALSE)="","",VLOOKUP(A92,'RACI Deliverables'!$C$7:$K$86,5,FALSE))</f>
        <v/>
      </c>
      <c r="H92" s="10" t="str">
        <f>IF(VLOOKUP(A92,'RACI Deliverables'!$C$7:$K$86,6,FALSE)="","",VLOOKUP(A92,'RACI Deliverables'!$C$7:$K$86,6,FALSE))</f>
        <v/>
      </c>
      <c r="I92" s="10" t="str">
        <f>IF(VLOOKUP(A92,'RACI Deliverables'!$C$7:$K$86,7,FALSE)="","",VLOOKUP(A92,'RACI Deliverables'!$C$7:$K$86,7,FALSE))</f>
        <v>A</v>
      </c>
      <c r="J92" s="10" t="str">
        <f>IF(VLOOKUP(A92,'RACI Deliverables'!$C$7:$K$86,8,FALSE)="","",VLOOKUP(A92,'RACI Deliverables'!$C$7:$K$86,8,FALSE))</f>
        <v>R</v>
      </c>
      <c r="K92" s="10" t="str">
        <f>IF(VLOOKUP(A92,'RACI Deliverables'!$C$7:$K$86,9,FALSE)="","",VLOOKUP(A92,'RACI Deliverables'!$C$7:$K$86,9,FALSE))</f>
        <v/>
      </c>
      <c r="L92" s="25">
        <f>VLOOKUP(A92,'RACI Deliverables'!$C$7:$O$86,11,FALSE)</f>
        <v>44600</v>
      </c>
      <c r="M92" s="25">
        <f>VLOOKUP(A92,'RACI Deliverables'!$C$7:$O$86,12,FALSE)</f>
        <v>44602</v>
      </c>
      <c r="N92">
        <f t="shared" si="0"/>
        <v>2</v>
      </c>
      <c r="O92" s="46">
        <f>SUMIF('Total Efforts'!$D$5:$D$126,'RACI Tasks'!B95,'Total Efforts'!$I$5:$I$127)</f>
        <v>0</v>
      </c>
      <c r="P92" s="7"/>
      <c r="Q92" s="18"/>
    </row>
    <row r="93" spans="1:17">
      <c r="A93" t="s">
        <v>165</v>
      </c>
      <c r="B93">
        <v>36.1</v>
      </c>
      <c r="C93" s="2" t="str">
        <f>VLOOKUP(A93,'RACI Deliverables'!$C$7:$D$86,2,FALSE)</f>
        <v>ERD Diagram</v>
      </c>
      <c r="D93" t="s">
        <v>295</v>
      </c>
      <c r="E93" t="s">
        <v>277</v>
      </c>
      <c r="F93" s="10" t="str">
        <f>IF(VLOOKUP(A93,'RACI Deliverables'!$C$7:$K$86,4,FALSE)="","",VLOOKUP(A93,'RACI Deliverables'!$C$7:$K$86,4,FALSE))</f>
        <v>R</v>
      </c>
      <c r="G93" s="10" t="str">
        <f>IF(VLOOKUP(A93,'RACI Deliverables'!$C$7:$K$86,5,FALSE)="","",VLOOKUP(A93,'RACI Deliverables'!$C$7:$K$86,5,FALSE))</f>
        <v>A</v>
      </c>
      <c r="H93" s="10" t="str">
        <f>IF(VLOOKUP(A93,'RACI Deliverables'!$C$7:$K$86,6,FALSE)="","",VLOOKUP(A93,'RACI Deliverables'!$C$7:$K$86,6,FALSE))</f>
        <v/>
      </c>
      <c r="I93" s="10" t="str">
        <f>IF(VLOOKUP(A93,'RACI Deliverables'!$C$7:$K$86,7,FALSE)="","",VLOOKUP(A93,'RACI Deliverables'!$C$7:$K$86,7,FALSE))</f>
        <v/>
      </c>
      <c r="J93" s="10" t="str">
        <f>IF(VLOOKUP(A93,'RACI Deliverables'!$C$7:$K$86,8,FALSE)="","",VLOOKUP(A93,'RACI Deliverables'!$C$7:$K$86,8,FALSE))</f>
        <v/>
      </c>
      <c r="K93" s="10" t="str">
        <f>IF(VLOOKUP(A93,'RACI Deliverables'!$C$7:$K$86,9,FALSE)="","",VLOOKUP(A93,'RACI Deliverables'!$C$7:$K$86,9,FALSE))</f>
        <v/>
      </c>
      <c r="L93" s="25">
        <f>VLOOKUP(A93,'RACI Deliverables'!$C$7:$O$86,11,FALSE)</f>
        <v>44596</v>
      </c>
      <c r="M93" s="25">
        <f>VLOOKUP(A93,'RACI Deliverables'!$C$7:$O$86,12,FALSE)</f>
        <v>44600</v>
      </c>
      <c r="N93">
        <f t="shared" si="0"/>
        <v>4</v>
      </c>
      <c r="O93" s="46">
        <f>SUMIF('Total Efforts'!$D$5:$D$126,'RACI Tasks'!B96,'Total Efforts'!$I$5:$I$127)</f>
        <v>0</v>
      </c>
      <c r="P93" s="7"/>
      <c r="Q93" s="18"/>
    </row>
    <row r="94" spans="1:17">
      <c r="A94" t="s">
        <v>165</v>
      </c>
      <c r="B94">
        <v>36.200000000000003</v>
      </c>
      <c r="C94" s="2" t="str">
        <f>VLOOKUP(A94,'RACI Deliverables'!$C$7:$D$86,2,FALSE)</f>
        <v>ERD Diagram</v>
      </c>
      <c r="D94" t="s">
        <v>331</v>
      </c>
      <c r="E94" t="s">
        <v>285</v>
      </c>
      <c r="F94" s="10" t="str">
        <f>IF(VLOOKUP(A94,'RACI Deliverables'!$C$7:$K$86,4,FALSE)="","",VLOOKUP(A94,'RACI Deliverables'!$C$7:$K$86,4,FALSE))</f>
        <v>R</v>
      </c>
      <c r="G94" s="10" t="str">
        <f>IF(VLOOKUP(A94,'RACI Deliverables'!$C$7:$K$86,5,FALSE)="","",VLOOKUP(A94,'RACI Deliverables'!$C$7:$K$86,5,FALSE))</f>
        <v>A</v>
      </c>
      <c r="H94" s="10" t="str">
        <f>IF(VLOOKUP(A94,'RACI Deliverables'!$C$7:$K$86,6,FALSE)="","",VLOOKUP(A94,'RACI Deliverables'!$C$7:$K$86,6,FALSE))</f>
        <v/>
      </c>
      <c r="I94" s="10" t="str">
        <f>IF(VLOOKUP(A94,'RACI Deliverables'!$C$7:$K$86,7,FALSE)="","",VLOOKUP(A94,'RACI Deliverables'!$C$7:$K$86,7,FALSE))</f>
        <v/>
      </c>
      <c r="J94" s="10" t="str">
        <f>IF(VLOOKUP(A94,'RACI Deliverables'!$C$7:$K$86,8,FALSE)="","",VLOOKUP(A94,'RACI Deliverables'!$C$7:$K$86,8,FALSE))</f>
        <v/>
      </c>
      <c r="K94" s="10" t="str">
        <f>IF(VLOOKUP(A94,'RACI Deliverables'!$C$7:$K$86,9,FALSE)="","",VLOOKUP(A94,'RACI Deliverables'!$C$7:$K$86,9,FALSE))</f>
        <v/>
      </c>
      <c r="L94" s="25">
        <f>VLOOKUP(A94,'RACI Deliverables'!$C$7:$O$86,11,FALSE)</f>
        <v>44596</v>
      </c>
      <c r="M94" s="25">
        <f>VLOOKUP(A94,'RACI Deliverables'!$C$7:$O$86,12,FALSE)</f>
        <v>44600</v>
      </c>
      <c r="N94">
        <f t="shared" si="0"/>
        <v>4</v>
      </c>
      <c r="O94" s="46">
        <f>SUMIF('Total Efforts'!$D$5:$D$126,'RACI Tasks'!B97,'Total Efforts'!$I$5:$I$127)</f>
        <v>0</v>
      </c>
      <c r="P94" s="7"/>
      <c r="Q94" s="18"/>
    </row>
    <row r="95" spans="1:17">
      <c r="A95" t="s">
        <v>165</v>
      </c>
      <c r="B95">
        <v>36.299999999999997</v>
      </c>
      <c r="C95" s="2" t="str">
        <f>VLOOKUP(A95,'RACI Deliverables'!$C$7:$D$86,2,FALSE)</f>
        <v>ERD Diagram</v>
      </c>
      <c r="D95" t="s">
        <v>302</v>
      </c>
      <c r="E95" t="s">
        <v>307</v>
      </c>
      <c r="F95" s="10" t="str">
        <f>IF(VLOOKUP(A95,'RACI Deliverables'!$C$7:$K$86,4,FALSE)="","",VLOOKUP(A95,'RACI Deliverables'!$C$7:$K$86,4,FALSE))</f>
        <v>R</v>
      </c>
      <c r="G95" s="10" t="str">
        <f>IF(VLOOKUP(A95,'RACI Deliverables'!$C$7:$K$86,5,FALSE)="","",VLOOKUP(A95,'RACI Deliverables'!$C$7:$K$86,5,FALSE))</f>
        <v>A</v>
      </c>
      <c r="H95" s="10" t="str">
        <f>IF(VLOOKUP(A95,'RACI Deliverables'!$C$7:$K$86,6,FALSE)="","",VLOOKUP(A95,'RACI Deliverables'!$C$7:$K$86,6,FALSE))</f>
        <v/>
      </c>
      <c r="I95" s="10" t="str">
        <f>IF(VLOOKUP(A95,'RACI Deliverables'!$C$7:$K$86,7,FALSE)="","",VLOOKUP(A95,'RACI Deliverables'!$C$7:$K$86,7,FALSE))</f>
        <v/>
      </c>
      <c r="J95" s="10" t="str">
        <f>IF(VLOOKUP(A95,'RACI Deliverables'!$C$7:$K$86,8,FALSE)="","",VLOOKUP(A95,'RACI Deliverables'!$C$7:$K$86,8,FALSE))</f>
        <v/>
      </c>
      <c r="K95" s="10" t="str">
        <f>IF(VLOOKUP(A95,'RACI Deliverables'!$C$7:$K$86,9,FALSE)="","",VLOOKUP(A95,'RACI Deliverables'!$C$7:$K$86,9,FALSE))</f>
        <v/>
      </c>
      <c r="L95" s="25">
        <f>VLOOKUP(A95,'RACI Deliverables'!$C$7:$O$86,11,FALSE)</f>
        <v>44596</v>
      </c>
      <c r="M95" s="25">
        <f>VLOOKUP(A95,'RACI Deliverables'!$C$7:$O$86,12,FALSE)</f>
        <v>44600</v>
      </c>
      <c r="N95">
        <f t="shared" si="0"/>
        <v>4</v>
      </c>
      <c r="O95" s="46">
        <f>SUMIF('Total Efforts'!$D$5:$D$126,'RACI Tasks'!B98,'Total Efforts'!$I$5:$I$127)</f>
        <v>0</v>
      </c>
      <c r="P95" s="7"/>
      <c r="Q95" s="18"/>
    </row>
    <row r="96" spans="1:17" ht="30">
      <c r="A96" t="s">
        <v>171</v>
      </c>
      <c r="B96">
        <v>39.1</v>
      </c>
      <c r="C96" s="2" t="str">
        <f>VLOOKUP(A96,'RACI Deliverables'!$C$7:$D$86,2,FALSE)</f>
        <v>Cockburn templates for all identified interactions</v>
      </c>
      <c r="D96" t="s">
        <v>335</v>
      </c>
      <c r="E96" t="s">
        <v>277</v>
      </c>
      <c r="F96" s="10" t="str">
        <f>IF(VLOOKUP(A96,'RACI Deliverables'!$C$7:$K$86,4,FALSE)="","",VLOOKUP(A96,'RACI Deliverables'!$C$7:$K$86,4,FALSE))</f>
        <v>A</v>
      </c>
      <c r="G96" s="10" t="str">
        <f>IF(VLOOKUP(A96,'RACI Deliverables'!$C$7:$K$86,5,FALSE)="","",VLOOKUP(A96,'RACI Deliverables'!$C$7:$K$86,5,FALSE))</f>
        <v/>
      </c>
      <c r="H96" s="10" t="str">
        <f>IF(VLOOKUP(A96,'RACI Deliverables'!$C$7:$K$86,6,FALSE)="","",VLOOKUP(A96,'RACI Deliverables'!$C$7:$K$86,6,FALSE))</f>
        <v/>
      </c>
      <c r="I96" s="10" t="str">
        <f>IF(VLOOKUP(A96,'RACI Deliverables'!$C$7:$K$86,7,FALSE)="","",VLOOKUP(A96,'RACI Deliverables'!$C$7:$K$86,7,FALSE))</f>
        <v/>
      </c>
      <c r="J96" s="10" t="str">
        <f>IF(VLOOKUP(A96,'RACI Deliverables'!$C$7:$K$86,8,FALSE)="","",VLOOKUP(A96,'RACI Deliverables'!$C$7:$K$86,8,FALSE))</f>
        <v/>
      </c>
      <c r="K96" s="10" t="str">
        <f>IF(VLOOKUP(A96,'RACI Deliverables'!$C$7:$K$86,9,FALSE)="","",VLOOKUP(A96,'RACI Deliverables'!$C$7:$K$86,9,FALSE))</f>
        <v>R</v>
      </c>
      <c r="L96" s="25">
        <f>VLOOKUP(A96,'RACI Deliverables'!$C$7:$O$86,11,FALSE)</f>
        <v>44597</v>
      </c>
      <c r="M96" s="25">
        <f>VLOOKUP(A96,'RACI Deliverables'!$C$7:$O$86,12,FALSE)</f>
        <v>44600</v>
      </c>
      <c r="N96">
        <f t="shared" si="0"/>
        <v>3</v>
      </c>
      <c r="O96" s="46">
        <f>SUMIF('Total Efforts'!$D$5:$D$126,'RACI Tasks'!B105,'Total Efforts'!$I$5:$I$127)</f>
        <v>2.0000000000000009</v>
      </c>
      <c r="P96" s="7"/>
      <c r="Q96" s="18"/>
    </row>
    <row r="97" spans="1:24" ht="30">
      <c r="A97" t="s">
        <v>171</v>
      </c>
      <c r="B97">
        <v>39.200000000000003</v>
      </c>
      <c r="C97" s="2" t="str">
        <f>VLOOKUP(A97,'RACI Deliverables'!$C$7:$D$86,2,FALSE)</f>
        <v>Cockburn templates for all identified interactions</v>
      </c>
      <c r="D97" t="s">
        <v>333</v>
      </c>
      <c r="E97" t="s">
        <v>285</v>
      </c>
      <c r="F97" s="10" t="str">
        <f>IF(VLOOKUP(A97,'RACI Deliverables'!$C$7:$K$86,4,FALSE)="","",VLOOKUP(A97,'RACI Deliverables'!$C$7:$K$86,4,FALSE))</f>
        <v>A</v>
      </c>
      <c r="G97" s="10" t="str">
        <f>IF(VLOOKUP(A97,'RACI Deliverables'!$C$7:$K$86,5,FALSE)="","",VLOOKUP(A97,'RACI Deliverables'!$C$7:$K$86,5,FALSE))</f>
        <v/>
      </c>
      <c r="H97" s="10" t="str">
        <f>IF(VLOOKUP(A97,'RACI Deliverables'!$C$7:$K$86,6,FALSE)="","",VLOOKUP(A97,'RACI Deliverables'!$C$7:$K$86,6,FALSE))</f>
        <v/>
      </c>
      <c r="I97" s="10" t="str">
        <f>IF(VLOOKUP(A97,'RACI Deliverables'!$C$7:$K$86,7,FALSE)="","",VLOOKUP(A97,'RACI Deliverables'!$C$7:$K$86,7,FALSE))</f>
        <v/>
      </c>
      <c r="J97" s="10" t="str">
        <f>IF(VLOOKUP(A97,'RACI Deliverables'!$C$7:$K$86,8,FALSE)="","",VLOOKUP(A97,'RACI Deliverables'!$C$7:$K$86,8,FALSE))</f>
        <v/>
      </c>
      <c r="K97" s="10" t="str">
        <f>IF(VLOOKUP(A97,'RACI Deliverables'!$C$7:$K$86,9,FALSE)="","",VLOOKUP(A97,'RACI Deliverables'!$C$7:$K$86,9,FALSE))</f>
        <v>R</v>
      </c>
      <c r="L97" s="25">
        <f>VLOOKUP(A97,'RACI Deliverables'!$C$7:$O$86,11,FALSE)</f>
        <v>44597</v>
      </c>
      <c r="M97" s="25">
        <f>VLOOKUP(A97,'RACI Deliverables'!$C$7:$O$86,12,FALSE)</f>
        <v>44600</v>
      </c>
      <c r="N97">
        <f t="shared" si="0"/>
        <v>3</v>
      </c>
      <c r="O97" s="46">
        <f>SUMIF('Total Efforts'!$D$5:$D$126,'RACI Tasks'!B106,'Total Efforts'!$I$5:$I$127)</f>
        <v>3</v>
      </c>
      <c r="P97" s="7"/>
      <c r="Q97" s="18"/>
    </row>
    <row r="98" spans="1:24" ht="30">
      <c r="A98" t="s">
        <v>171</v>
      </c>
      <c r="B98">
        <v>39.299999999999997</v>
      </c>
      <c r="C98" s="2" t="str">
        <f>VLOOKUP(A98,'RACI Deliverables'!$C$7:$D$86,2,FALSE)</f>
        <v>Cockburn templates for all identified interactions</v>
      </c>
      <c r="D98" t="s">
        <v>302</v>
      </c>
      <c r="E98" t="s">
        <v>307</v>
      </c>
      <c r="F98" s="10" t="str">
        <f>IF(VLOOKUP(A98,'RACI Deliverables'!$C$7:$K$86,4,FALSE)="","",VLOOKUP(A98,'RACI Deliverables'!$C$7:$K$86,4,FALSE))</f>
        <v>A</v>
      </c>
      <c r="G98" s="10" t="str">
        <f>IF(VLOOKUP(A98,'RACI Deliverables'!$C$7:$K$86,5,FALSE)="","",VLOOKUP(A98,'RACI Deliverables'!$C$7:$K$86,5,FALSE))</f>
        <v/>
      </c>
      <c r="H98" s="10" t="str">
        <f>IF(VLOOKUP(A98,'RACI Deliverables'!$C$7:$K$86,6,FALSE)="","",VLOOKUP(A98,'RACI Deliverables'!$C$7:$K$86,6,FALSE))</f>
        <v/>
      </c>
      <c r="I98" s="10" t="str">
        <f>IF(VLOOKUP(A98,'RACI Deliverables'!$C$7:$K$86,7,FALSE)="","",VLOOKUP(A98,'RACI Deliverables'!$C$7:$K$86,7,FALSE))</f>
        <v/>
      </c>
      <c r="J98" s="10" t="str">
        <f>IF(VLOOKUP(A98,'RACI Deliverables'!$C$7:$K$86,8,FALSE)="","",VLOOKUP(A98,'RACI Deliverables'!$C$7:$K$86,8,FALSE))</f>
        <v/>
      </c>
      <c r="K98" s="10" t="str">
        <f>IF(VLOOKUP(A98,'RACI Deliverables'!$C$7:$K$86,9,FALSE)="","",VLOOKUP(A98,'RACI Deliverables'!$C$7:$K$86,9,FALSE))</f>
        <v>R</v>
      </c>
      <c r="L98" s="25">
        <f>VLOOKUP(A98,'RACI Deliverables'!$C$7:$O$86,11,FALSE)</f>
        <v>44597</v>
      </c>
      <c r="M98" s="25">
        <f>VLOOKUP(A98,'RACI Deliverables'!$C$7:$O$86,12,FALSE)</f>
        <v>44600</v>
      </c>
      <c r="N98">
        <f t="shared" si="0"/>
        <v>3</v>
      </c>
      <c r="O98" s="46">
        <f>SUMIF('Total Efforts'!$D$5:$D$126,'RACI Tasks'!B107,'Total Efforts'!$I$5:$I$127)</f>
        <v>1.5</v>
      </c>
      <c r="P98" s="7"/>
      <c r="Q98" s="18"/>
    </row>
    <row r="99" spans="1:24" ht="30">
      <c r="A99" t="s">
        <v>173</v>
      </c>
      <c r="B99">
        <v>40.1</v>
      </c>
      <c r="C99" s="2" t="str">
        <f>VLOOKUP(A99,'RACI Deliverables'!$C$7:$D$86,2,FALSE)</f>
        <v>List, References and General Details of Suggested Metrics</v>
      </c>
      <c r="D99" t="s">
        <v>336</v>
      </c>
      <c r="E99" t="s">
        <v>277</v>
      </c>
      <c r="F99" s="10" t="str">
        <f>IF(VLOOKUP(A99,'RACI Deliverables'!$C$7:$K$86,4,FALSE)="","",VLOOKUP(A99,'RACI Deliverables'!$C$7:$K$86,4,FALSE))</f>
        <v/>
      </c>
      <c r="G99" s="10" t="str">
        <f>IF(VLOOKUP(A99,'RACI Deliverables'!$C$7:$K$86,5,FALSE)="","",VLOOKUP(A99,'RACI Deliverables'!$C$7:$K$86,5,FALSE))</f>
        <v>R</v>
      </c>
      <c r="H99" s="10" t="str">
        <f>IF(VLOOKUP(A99,'RACI Deliverables'!$C$7:$K$86,6,FALSE)="","",VLOOKUP(A99,'RACI Deliverables'!$C$7:$K$86,6,FALSE))</f>
        <v/>
      </c>
      <c r="I99" s="10" t="str">
        <f>IF(VLOOKUP(A99,'RACI Deliverables'!$C$7:$K$86,7,FALSE)="","",VLOOKUP(A99,'RACI Deliverables'!$C$7:$K$86,7,FALSE))</f>
        <v/>
      </c>
      <c r="J99" s="10" t="str">
        <f>IF(VLOOKUP(A99,'RACI Deliverables'!$C$7:$K$86,8,FALSE)="","",VLOOKUP(A99,'RACI Deliverables'!$C$7:$K$86,8,FALSE))</f>
        <v/>
      </c>
      <c r="K99" s="10" t="str">
        <f>IF(VLOOKUP(A99,'RACI Deliverables'!$C$7:$K$86,9,FALSE)="","",VLOOKUP(A99,'RACI Deliverables'!$C$7:$K$86,9,FALSE))</f>
        <v>A</v>
      </c>
      <c r="L99" s="25">
        <f>VLOOKUP(A99,'RACI Deliverables'!$C$7:$O$86,11,FALSE)</f>
        <v>44597</v>
      </c>
      <c r="M99" s="25">
        <f>VLOOKUP(A99,'RACI Deliverables'!$C$7:$O$86,12,FALSE)</f>
        <v>44601</v>
      </c>
      <c r="N99">
        <f t="shared" si="0"/>
        <v>4</v>
      </c>
      <c r="O99" s="46">
        <f>SUMIF('Total Efforts'!$D$5:$D$126,'RACI Tasks'!B108,'Total Efforts'!$I$5:$I$127)</f>
        <v>1.2500000000000009</v>
      </c>
      <c r="P99" s="7"/>
      <c r="Q99" s="18"/>
    </row>
    <row r="100" spans="1:24" ht="30">
      <c r="A100" t="s">
        <v>173</v>
      </c>
      <c r="B100">
        <v>40.200000000000003</v>
      </c>
      <c r="C100" s="2" t="str">
        <f>VLOOKUP(A100,'RACI Deliverables'!$C$7:$D$86,2,FALSE)</f>
        <v>List, References and General Details of Suggested Metrics</v>
      </c>
      <c r="D100" t="s">
        <v>337</v>
      </c>
      <c r="E100" t="s">
        <v>285</v>
      </c>
      <c r="F100" s="10" t="str">
        <f>IF(VLOOKUP(A100,'RACI Deliverables'!$C$7:$K$86,4,FALSE)="","",VLOOKUP(A100,'RACI Deliverables'!$C$7:$K$86,4,FALSE))</f>
        <v/>
      </c>
      <c r="G100" s="10" t="str">
        <f>IF(VLOOKUP(A100,'RACI Deliverables'!$C$7:$K$86,5,FALSE)="","",VLOOKUP(A100,'RACI Deliverables'!$C$7:$K$86,5,FALSE))</f>
        <v>R</v>
      </c>
      <c r="H100" s="10" t="str">
        <f>IF(VLOOKUP(A100,'RACI Deliverables'!$C$7:$K$86,6,FALSE)="","",VLOOKUP(A100,'RACI Deliverables'!$C$7:$K$86,6,FALSE))</f>
        <v/>
      </c>
      <c r="I100" s="10" t="str">
        <f>IF(VLOOKUP(A100,'RACI Deliverables'!$C$7:$K$86,7,FALSE)="","",VLOOKUP(A100,'RACI Deliverables'!$C$7:$K$86,7,FALSE))</f>
        <v/>
      </c>
      <c r="J100" s="10" t="str">
        <f>IF(VLOOKUP(A100,'RACI Deliverables'!$C$7:$K$86,8,FALSE)="","",VLOOKUP(A100,'RACI Deliverables'!$C$7:$K$86,8,FALSE))</f>
        <v/>
      </c>
      <c r="K100" s="10" t="str">
        <f>IF(VLOOKUP(A100,'RACI Deliverables'!$C$7:$K$86,9,FALSE)="","",VLOOKUP(A100,'RACI Deliverables'!$C$7:$K$86,9,FALSE))</f>
        <v>A</v>
      </c>
      <c r="L100" s="25">
        <f>VLOOKUP(A100,'RACI Deliverables'!$C$7:$O$86,11,FALSE)</f>
        <v>44597</v>
      </c>
      <c r="M100" s="25">
        <f>VLOOKUP(A100,'RACI Deliverables'!$C$7:$O$86,12,FALSE)</f>
        <v>44601</v>
      </c>
      <c r="N100">
        <f t="shared" si="0"/>
        <v>4</v>
      </c>
      <c r="O100" s="46">
        <f>SUMIF('Total Efforts'!$D$5:$D$126,'RACI Tasks'!B109,'Total Efforts'!$I$5:$I$127)</f>
        <v>0.75</v>
      </c>
      <c r="P100" s="7"/>
      <c r="Q100" s="18"/>
    </row>
    <row r="101" spans="1:24" ht="30">
      <c r="A101" t="s">
        <v>173</v>
      </c>
      <c r="B101">
        <v>40.299999999999997</v>
      </c>
      <c r="C101" s="2" t="str">
        <f>VLOOKUP(A101,'RACI Deliverables'!$C$7:$D$86,2,FALSE)</f>
        <v>List, References and General Details of Suggested Metrics</v>
      </c>
      <c r="D101" t="s">
        <v>302</v>
      </c>
      <c r="E101" t="s">
        <v>307</v>
      </c>
      <c r="F101" s="10" t="str">
        <f>IF(VLOOKUP(A101,'RACI Deliverables'!$C$7:$K$86,4,FALSE)="","",VLOOKUP(A101,'RACI Deliverables'!$C$7:$K$86,4,FALSE))</f>
        <v/>
      </c>
      <c r="G101" s="10" t="str">
        <f>IF(VLOOKUP(A101,'RACI Deliverables'!$C$7:$K$86,5,FALSE)="","",VLOOKUP(A101,'RACI Deliverables'!$C$7:$K$86,5,FALSE))</f>
        <v>R</v>
      </c>
      <c r="H101" s="10" t="str">
        <f>IF(VLOOKUP(A101,'RACI Deliverables'!$C$7:$K$86,6,FALSE)="","",VLOOKUP(A101,'RACI Deliverables'!$C$7:$K$86,6,FALSE))</f>
        <v/>
      </c>
      <c r="I101" s="10" t="str">
        <f>IF(VLOOKUP(A101,'RACI Deliverables'!$C$7:$K$86,7,FALSE)="","",VLOOKUP(A101,'RACI Deliverables'!$C$7:$K$86,7,FALSE))</f>
        <v/>
      </c>
      <c r="J101" s="10" t="str">
        <f>IF(VLOOKUP(A101,'RACI Deliverables'!$C$7:$K$86,8,FALSE)="","",VLOOKUP(A101,'RACI Deliverables'!$C$7:$K$86,8,FALSE))</f>
        <v/>
      </c>
      <c r="K101" s="10" t="str">
        <f>IF(VLOOKUP(A101,'RACI Deliverables'!$C$7:$K$86,9,FALSE)="","",VLOOKUP(A101,'RACI Deliverables'!$C$7:$K$86,9,FALSE))</f>
        <v>A</v>
      </c>
      <c r="L101" s="25">
        <f>VLOOKUP(A101,'RACI Deliverables'!$C$7:$O$86,11,FALSE)</f>
        <v>44597</v>
      </c>
      <c r="M101" s="25">
        <f>VLOOKUP(A101,'RACI Deliverables'!$C$7:$O$86,12,FALSE)</f>
        <v>44601</v>
      </c>
      <c r="N101">
        <f t="shared" si="0"/>
        <v>4</v>
      </c>
      <c r="O101" s="46">
        <f>SUMIF('Total Efforts'!$D$5:$D$126,'RACI Tasks'!B110,'Total Efforts'!$I$5:$I$127)</f>
        <v>0.75</v>
      </c>
      <c r="P101" s="7"/>
      <c r="Q101" s="18"/>
    </row>
    <row r="102" spans="1:24" ht="30">
      <c r="A102" t="s">
        <v>176</v>
      </c>
      <c r="B102">
        <v>41.1</v>
      </c>
      <c r="C102" s="2" t="str">
        <f>VLOOKUP(A102,'RACI Deliverables'!$C$7:$D$86,2,FALSE)</f>
        <v>Metric 1 - Data needed, Interpretation, Value to Decision Makers</v>
      </c>
      <c r="D102" t="s">
        <v>338</v>
      </c>
      <c r="E102" t="s">
        <v>277</v>
      </c>
      <c r="F102" s="10" t="str">
        <f>IF(VLOOKUP(A102,'RACI Deliverables'!$C$7:$K$86,4,FALSE)="","",VLOOKUP(A102,'RACI Deliverables'!$C$7:$K$86,4,FALSE))</f>
        <v>R</v>
      </c>
      <c r="G102" s="10" t="str">
        <f>IF(VLOOKUP(A102,'RACI Deliverables'!$C$7:$K$86,5,FALSE)="","",VLOOKUP(A102,'RACI Deliverables'!$C$7:$K$86,5,FALSE))</f>
        <v/>
      </c>
      <c r="H102" s="10" t="str">
        <f>IF(VLOOKUP(A102,'RACI Deliverables'!$C$7:$K$86,6,FALSE)="","",VLOOKUP(A102,'RACI Deliverables'!$C$7:$K$86,6,FALSE))</f>
        <v/>
      </c>
      <c r="I102" s="10" t="str">
        <f>IF(VLOOKUP(A102,'RACI Deliverables'!$C$7:$K$86,7,FALSE)="","",VLOOKUP(A102,'RACI Deliverables'!$C$7:$K$86,7,FALSE))</f>
        <v/>
      </c>
      <c r="J102" s="10" t="str">
        <f>IF(VLOOKUP(A102,'RACI Deliverables'!$C$7:$K$86,8,FALSE)="","",VLOOKUP(A102,'RACI Deliverables'!$C$7:$K$86,8,FALSE))</f>
        <v/>
      </c>
      <c r="K102" s="10" t="str">
        <f>IF(VLOOKUP(A102,'RACI Deliverables'!$C$7:$K$86,9,FALSE)="","",VLOOKUP(A102,'RACI Deliverables'!$C$7:$K$86,9,FALSE))</f>
        <v>A</v>
      </c>
      <c r="L102" s="25">
        <f>VLOOKUP(A102,'RACI Deliverables'!$C$7:$O$86,11,FALSE)</f>
        <v>44597</v>
      </c>
      <c r="M102" s="25">
        <f>VLOOKUP(A102,'RACI Deliverables'!$C$7:$O$86,12,FALSE)</f>
        <v>44601</v>
      </c>
      <c r="N102">
        <f t="shared" si="0"/>
        <v>4</v>
      </c>
      <c r="O102" s="46">
        <f>SUMIF('Total Efforts'!$D$5:$D$126,'RACI Tasks'!B111,'Total Efforts'!$I$5:$I$127)</f>
        <v>0</v>
      </c>
      <c r="P102" s="7"/>
      <c r="Q102" s="18"/>
    </row>
    <row r="103" spans="1:24" ht="30">
      <c r="A103" t="s">
        <v>176</v>
      </c>
      <c r="B103">
        <v>41.2</v>
      </c>
      <c r="C103" s="2" t="str">
        <f>VLOOKUP(A103,'RACI Deliverables'!$C$7:$D$86,2,FALSE)</f>
        <v>Metric 1 - Data needed, Interpretation, Value to Decision Makers</v>
      </c>
      <c r="D103" t="s">
        <v>339</v>
      </c>
      <c r="E103" t="s">
        <v>285</v>
      </c>
      <c r="F103" s="10" t="str">
        <f>IF(VLOOKUP(A103,'RACI Deliverables'!$C$7:$K$86,4,FALSE)="","",VLOOKUP(A103,'RACI Deliverables'!$C$7:$K$86,4,FALSE))</f>
        <v>R</v>
      </c>
      <c r="G103" s="10" t="str">
        <f>IF(VLOOKUP(A103,'RACI Deliverables'!$C$7:$K$86,5,FALSE)="","",VLOOKUP(A103,'RACI Deliverables'!$C$7:$K$86,5,FALSE))</f>
        <v/>
      </c>
      <c r="H103" s="10" t="str">
        <f>IF(VLOOKUP(A103,'RACI Deliverables'!$C$7:$K$86,6,FALSE)="","",VLOOKUP(A103,'RACI Deliverables'!$C$7:$K$86,6,FALSE))</f>
        <v/>
      </c>
      <c r="I103" s="10" t="str">
        <f>IF(VLOOKUP(A103,'RACI Deliverables'!$C$7:$K$86,7,FALSE)="","",VLOOKUP(A103,'RACI Deliverables'!$C$7:$K$86,7,FALSE))</f>
        <v/>
      </c>
      <c r="J103" s="10" t="str">
        <f>IF(VLOOKUP(A103,'RACI Deliverables'!$C$7:$K$86,8,FALSE)="","",VLOOKUP(A103,'RACI Deliverables'!$C$7:$K$86,8,FALSE))</f>
        <v/>
      </c>
      <c r="K103" s="10" t="str">
        <f>IF(VLOOKUP(A103,'RACI Deliverables'!$C$7:$K$86,9,FALSE)="","",VLOOKUP(A103,'RACI Deliverables'!$C$7:$K$86,9,FALSE))</f>
        <v>A</v>
      </c>
      <c r="L103" s="25">
        <f>VLOOKUP(A103,'RACI Deliverables'!$C$7:$O$86,11,FALSE)</f>
        <v>44597</v>
      </c>
      <c r="M103" s="25">
        <f>VLOOKUP(A103,'RACI Deliverables'!$C$7:$O$86,12,FALSE)</f>
        <v>44601</v>
      </c>
      <c r="N103">
        <f t="shared" si="0"/>
        <v>4</v>
      </c>
      <c r="O103" s="46">
        <f>SUMIF('Total Efforts'!$D$5:$D$126,'RACI Tasks'!B112,'Total Efforts'!$I$5:$I$127)</f>
        <v>0</v>
      </c>
      <c r="P103" s="7"/>
      <c r="Q103" s="18"/>
    </row>
    <row r="104" spans="1:24" ht="30">
      <c r="A104" t="s">
        <v>176</v>
      </c>
      <c r="B104">
        <v>41.3</v>
      </c>
      <c r="C104" s="2" t="str">
        <f>VLOOKUP(A104,'RACI Deliverables'!$C$7:$D$86,2,FALSE)</f>
        <v>Metric 1 - Data needed, Interpretation, Value to Decision Makers</v>
      </c>
      <c r="D104" t="s">
        <v>326</v>
      </c>
      <c r="E104" t="s">
        <v>307</v>
      </c>
      <c r="F104" s="10" t="str">
        <f>IF(VLOOKUP(A104,'RACI Deliverables'!$C$7:$K$86,4,FALSE)="","",VLOOKUP(A104,'RACI Deliverables'!$C$7:$K$86,4,FALSE))</f>
        <v>R</v>
      </c>
      <c r="G104" s="10" t="str">
        <f>IF(VLOOKUP(A104,'RACI Deliverables'!$C$7:$K$86,5,FALSE)="","",VLOOKUP(A104,'RACI Deliverables'!$C$7:$K$86,5,FALSE))</f>
        <v/>
      </c>
      <c r="H104" s="10" t="str">
        <f>IF(VLOOKUP(A104,'RACI Deliverables'!$C$7:$K$86,6,FALSE)="","",VLOOKUP(A104,'RACI Deliverables'!$C$7:$K$86,6,FALSE))</f>
        <v/>
      </c>
      <c r="I104" s="10" t="str">
        <f>IF(VLOOKUP(A104,'RACI Deliverables'!$C$7:$K$86,7,FALSE)="","",VLOOKUP(A104,'RACI Deliverables'!$C$7:$K$86,7,FALSE))</f>
        <v/>
      </c>
      <c r="J104" s="10" t="str">
        <f>IF(VLOOKUP(A104,'RACI Deliverables'!$C$7:$K$86,8,FALSE)="","",VLOOKUP(A104,'RACI Deliverables'!$C$7:$K$86,8,FALSE))</f>
        <v/>
      </c>
      <c r="K104" s="10" t="str">
        <f>IF(VLOOKUP(A104,'RACI Deliverables'!$C$7:$K$86,9,FALSE)="","",VLOOKUP(A104,'RACI Deliverables'!$C$7:$K$86,9,FALSE))</f>
        <v>A</v>
      </c>
      <c r="L104" s="25">
        <f>VLOOKUP(A104,'RACI Deliverables'!$C$7:$O$86,11,FALSE)</f>
        <v>44597</v>
      </c>
      <c r="M104" s="25">
        <f>VLOOKUP(A104,'RACI Deliverables'!$C$7:$O$86,12,FALSE)</f>
        <v>44601</v>
      </c>
      <c r="N104">
        <f t="shared" si="0"/>
        <v>4</v>
      </c>
      <c r="O104" s="46">
        <f>SUMIF('Total Efforts'!$D$5:$D$126,'RACI Tasks'!B113,'Total Efforts'!$I$5:$I$127)</f>
        <v>0</v>
      </c>
      <c r="P104" s="7"/>
      <c r="Q104" s="18"/>
    </row>
    <row r="105" spans="1:24" ht="30">
      <c r="A105" t="s">
        <v>178</v>
      </c>
      <c r="B105">
        <v>42.1</v>
      </c>
      <c r="C105" s="2" t="str">
        <f>VLOOKUP(A105,'RACI Deliverables'!$C$7:$D$86,2,FALSE)</f>
        <v>Metric 2 - Data needed, Interpretation, Value to Decision Makers</v>
      </c>
      <c r="D105" t="s">
        <v>340</v>
      </c>
      <c r="E105" t="s">
        <v>277</v>
      </c>
      <c r="F105" s="10" t="str">
        <f>IF(VLOOKUP(A105,'RACI Deliverables'!$C$7:$K$86,4,FALSE)="","",VLOOKUP(A105,'RACI Deliverables'!$C$7:$K$86,4,FALSE))</f>
        <v>A</v>
      </c>
      <c r="G105" s="10" t="str">
        <f>IF(VLOOKUP(A105,'RACI Deliverables'!$C$7:$K$86,5,FALSE)="","",VLOOKUP(A105,'RACI Deliverables'!$C$7:$K$86,5,FALSE))</f>
        <v/>
      </c>
      <c r="H105" s="10" t="str">
        <f>IF(VLOOKUP(A105,'RACI Deliverables'!$C$7:$K$86,6,FALSE)="","",VLOOKUP(A105,'RACI Deliverables'!$C$7:$K$86,6,FALSE))</f>
        <v/>
      </c>
      <c r="I105" s="10" t="str">
        <f>IF(VLOOKUP(A105,'RACI Deliverables'!$C$7:$K$86,7,FALSE)="","",VLOOKUP(A105,'RACI Deliverables'!$C$7:$K$86,7,FALSE))</f>
        <v/>
      </c>
      <c r="J105" s="10" t="str">
        <f>IF(VLOOKUP(A105,'RACI Deliverables'!$C$7:$K$86,8,FALSE)="","",VLOOKUP(A105,'RACI Deliverables'!$C$7:$K$86,8,FALSE))</f>
        <v/>
      </c>
      <c r="K105" s="10" t="str">
        <f>IF(VLOOKUP(A105,'RACI Deliverables'!$C$7:$K$86,9,FALSE)="","",VLOOKUP(A105,'RACI Deliverables'!$C$7:$K$86,9,FALSE))</f>
        <v>R</v>
      </c>
      <c r="L105" s="25">
        <f>VLOOKUP(A105,'RACI Deliverables'!$C$7:$O$86,11,FALSE)</f>
        <v>44597</v>
      </c>
      <c r="M105" s="25">
        <f>VLOOKUP(A105,'RACI Deliverables'!$C$7:$O$86,12,FALSE)</f>
        <v>44601</v>
      </c>
      <c r="N105">
        <f t="shared" si="0"/>
        <v>4</v>
      </c>
      <c r="O105" s="46">
        <f>SUMIF('Total Efforts'!$D$5:$D$126,'RACI Tasks'!B114,'Total Efforts'!$I$5:$I$127)</f>
        <v>3.9999999999999991</v>
      </c>
      <c r="P105" s="7"/>
      <c r="Q105" s="18"/>
    </row>
    <row r="106" spans="1:24" ht="30">
      <c r="A106" t="s">
        <v>178</v>
      </c>
      <c r="B106">
        <v>42.2</v>
      </c>
      <c r="C106" s="2" t="str">
        <f>VLOOKUP(A106,'RACI Deliverables'!$C$7:$D$86,2,FALSE)</f>
        <v>Metric 2 - Data needed, Interpretation, Value to Decision Makers</v>
      </c>
      <c r="D106" t="s">
        <v>339</v>
      </c>
      <c r="E106" t="s">
        <v>285</v>
      </c>
      <c r="F106" s="10" t="str">
        <f>IF(VLOOKUP(A106,'RACI Deliverables'!$C$7:$K$86,4,FALSE)="","",VLOOKUP(A106,'RACI Deliverables'!$C$7:$K$86,4,FALSE))</f>
        <v>A</v>
      </c>
      <c r="G106" s="10" t="str">
        <f>IF(VLOOKUP(A106,'RACI Deliverables'!$C$7:$K$86,5,FALSE)="","",VLOOKUP(A106,'RACI Deliverables'!$C$7:$K$86,5,FALSE))</f>
        <v/>
      </c>
      <c r="H106" s="10" t="str">
        <f>IF(VLOOKUP(A106,'RACI Deliverables'!$C$7:$K$86,6,FALSE)="","",VLOOKUP(A106,'RACI Deliverables'!$C$7:$K$86,6,FALSE))</f>
        <v/>
      </c>
      <c r="I106" s="10" t="str">
        <f>IF(VLOOKUP(A106,'RACI Deliverables'!$C$7:$K$86,7,FALSE)="","",VLOOKUP(A106,'RACI Deliverables'!$C$7:$K$86,7,FALSE))</f>
        <v/>
      </c>
      <c r="J106" s="10" t="str">
        <f>IF(VLOOKUP(A106,'RACI Deliverables'!$C$7:$K$86,8,FALSE)="","",VLOOKUP(A106,'RACI Deliverables'!$C$7:$K$86,8,FALSE))</f>
        <v/>
      </c>
      <c r="K106" s="10" t="str">
        <f>IF(VLOOKUP(A106,'RACI Deliverables'!$C$7:$K$86,9,FALSE)="","",VLOOKUP(A106,'RACI Deliverables'!$C$7:$K$86,9,FALSE))</f>
        <v>R</v>
      </c>
      <c r="L106" s="25">
        <f>VLOOKUP(A106,'RACI Deliverables'!$C$7:$O$86,11,FALSE)</f>
        <v>44597</v>
      </c>
      <c r="M106" s="25">
        <f>VLOOKUP(A106,'RACI Deliverables'!$C$7:$O$86,12,FALSE)</f>
        <v>44601</v>
      </c>
      <c r="N106">
        <f t="shared" si="0"/>
        <v>4</v>
      </c>
      <c r="O106" s="46">
        <f>SUMIF('Total Efforts'!$D$5:$D$126,'RACI Tasks'!B115,'Total Efforts'!$I$5:$I$127)</f>
        <v>3.1666666666666661</v>
      </c>
      <c r="P106" s="7"/>
      <c r="Q106" s="18"/>
    </row>
    <row r="107" spans="1:24" ht="30">
      <c r="A107" t="s">
        <v>178</v>
      </c>
      <c r="B107">
        <v>42.3</v>
      </c>
      <c r="C107" s="2" t="str">
        <f>VLOOKUP(A107,'RACI Deliverables'!$C$7:$D$86,2,FALSE)</f>
        <v>Metric 2 - Data needed, Interpretation, Value to Decision Makers</v>
      </c>
      <c r="D107" t="s">
        <v>326</v>
      </c>
      <c r="E107" t="s">
        <v>307</v>
      </c>
      <c r="F107" s="10" t="str">
        <f>IF(VLOOKUP(A107,'RACI Deliverables'!$C$7:$K$86,4,FALSE)="","",VLOOKUP(A107,'RACI Deliverables'!$C$7:$K$86,4,FALSE))</f>
        <v>A</v>
      </c>
      <c r="G107" s="10" t="str">
        <f>IF(VLOOKUP(A107,'RACI Deliverables'!$C$7:$K$86,5,FALSE)="","",VLOOKUP(A107,'RACI Deliverables'!$C$7:$K$86,5,FALSE))</f>
        <v/>
      </c>
      <c r="H107" s="10" t="str">
        <f>IF(VLOOKUP(A107,'RACI Deliverables'!$C$7:$K$86,6,FALSE)="","",VLOOKUP(A107,'RACI Deliverables'!$C$7:$K$86,6,FALSE))</f>
        <v/>
      </c>
      <c r="I107" s="10" t="str">
        <f>IF(VLOOKUP(A107,'RACI Deliverables'!$C$7:$K$86,7,FALSE)="","",VLOOKUP(A107,'RACI Deliverables'!$C$7:$K$86,7,FALSE))</f>
        <v/>
      </c>
      <c r="J107" s="10" t="str">
        <f>IF(VLOOKUP(A107,'RACI Deliverables'!$C$7:$K$86,8,FALSE)="","",VLOOKUP(A107,'RACI Deliverables'!$C$7:$K$86,8,FALSE))</f>
        <v/>
      </c>
      <c r="K107" s="10" t="str">
        <f>IF(VLOOKUP(A107,'RACI Deliverables'!$C$7:$K$86,9,FALSE)="","",VLOOKUP(A107,'RACI Deliverables'!$C$7:$K$86,9,FALSE))</f>
        <v>R</v>
      </c>
      <c r="L107" s="25">
        <f>VLOOKUP(A107,'RACI Deliverables'!$C$7:$O$86,11,FALSE)</f>
        <v>44597</v>
      </c>
      <c r="M107" s="25">
        <f>VLOOKUP(A107,'RACI Deliverables'!$C$7:$O$86,12,FALSE)</f>
        <v>44601</v>
      </c>
      <c r="N107">
        <f t="shared" si="0"/>
        <v>4</v>
      </c>
      <c r="O107" s="46">
        <f>SUMIF('Total Efforts'!$D$5:$D$126,'RACI Tasks'!B116,'Total Efforts'!$I$5:$I$127)</f>
        <v>0.66666666666666563</v>
      </c>
      <c r="P107" s="7"/>
      <c r="Q107" s="18"/>
    </row>
    <row r="108" spans="1:24" ht="30">
      <c r="A108" t="s">
        <v>180</v>
      </c>
      <c r="B108">
        <v>43.1</v>
      </c>
      <c r="C108" s="2" t="str">
        <f>VLOOKUP(A108,'RACI Deliverables'!$C$7:$D$86,2,FALSE)</f>
        <v>Metric 3 - Data needed, Interpretation, Value to Decision Makers</v>
      </c>
      <c r="D108" t="s">
        <v>341</v>
      </c>
      <c r="E108" t="s">
        <v>277</v>
      </c>
      <c r="F108" s="10" t="str">
        <f>IF(VLOOKUP(A108,'RACI Deliverables'!$C$7:$K$86,4,FALSE)="","",VLOOKUP(A108,'RACI Deliverables'!$C$7:$K$86,4,FALSE))</f>
        <v/>
      </c>
      <c r="G108" s="10" t="str">
        <f>IF(VLOOKUP(A108,'RACI Deliverables'!$C$7:$K$86,5,FALSE)="","",VLOOKUP(A108,'RACI Deliverables'!$C$7:$K$86,5,FALSE))</f>
        <v/>
      </c>
      <c r="H108" s="10" t="str">
        <f>IF(VLOOKUP(A108,'RACI Deliverables'!$C$7:$K$86,6,FALSE)="","",VLOOKUP(A108,'RACI Deliverables'!$C$7:$K$86,6,FALSE))</f>
        <v/>
      </c>
      <c r="I108" s="10" t="str">
        <f>IF(VLOOKUP(A108,'RACI Deliverables'!$C$7:$K$86,7,FALSE)="","",VLOOKUP(A108,'RACI Deliverables'!$C$7:$K$86,7,FALSE))</f>
        <v>A</v>
      </c>
      <c r="J108" s="10" t="str">
        <f>IF(VLOOKUP(A108,'RACI Deliverables'!$C$7:$K$86,8,FALSE)="","",VLOOKUP(A108,'RACI Deliverables'!$C$7:$K$86,8,FALSE))</f>
        <v>R</v>
      </c>
      <c r="K108" s="10" t="str">
        <f>IF(VLOOKUP(A108,'RACI Deliverables'!$C$7:$K$86,9,FALSE)="","",VLOOKUP(A108,'RACI Deliverables'!$C$7:$K$86,9,FALSE))</f>
        <v/>
      </c>
      <c r="L108" s="25">
        <f>VLOOKUP(A108,'RACI Deliverables'!$C$7:$O$86,11,FALSE)</f>
        <v>44597</v>
      </c>
      <c r="M108" s="25">
        <f>VLOOKUP(A108,'RACI Deliverables'!$C$7:$O$86,12,FALSE)</f>
        <v>44601</v>
      </c>
      <c r="N108">
        <f t="shared" si="0"/>
        <v>4</v>
      </c>
      <c r="O108" s="46">
        <f>SUMIF('Total Efforts'!$D$5:$D$126,'RACI Tasks'!B117,'Total Efforts'!$I$5:$I$127)</f>
        <v>0</v>
      </c>
      <c r="P108" s="7"/>
      <c r="Q108" s="18"/>
    </row>
    <row r="109" spans="1:24" ht="30">
      <c r="A109" t="s">
        <v>180</v>
      </c>
      <c r="B109">
        <v>43.2</v>
      </c>
      <c r="C109" s="2" t="str">
        <f>VLOOKUP(A109,'RACI Deliverables'!$C$7:$D$86,2,FALSE)</f>
        <v>Metric 3 - Data needed, Interpretation, Value to Decision Makers</v>
      </c>
      <c r="D109" t="s">
        <v>339</v>
      </c>
      <c r="E109" t="s">
        <v>285</v>
      </c>
      <c r="F109" s="10" t="str">
        <f>IF(VLOOKUP(A109,'RACI Deliverables'!$C$7:$K$86,4,FALSE)="","",VLOOKUP(A109,'RACI Deliverables'!$C$7:$K$86,4,FALSE))</f>
        <v/>
      </c>
      <c r="G109" s="10" t="str">
        <f>IF(VLOOKUP(A109,'RACI Deliverables'!$C$7:$K$86,5,FALSE)="","",VLOOKUP(A109,'RACI Deliverables'!$C$7:$K$86,5,FALSE))</f>
        <v/>
      </c>
      <c r="H109" s="10" t="str">
        <f>IF(VLOOKUP(A109,'RACI Deliverables'!$C$7:$K$86,6,FALSE)="","",VLOOKUP(A109,'RACI Deliverables'!$C$7:$K$86,6,FALSE))</f>
        <v/>
      </c>
      <c r="I109" s="10" t="str">
        <f>IF(VLOOKUP(A109,'RACI Deliverables'!$C$7:$K$86,7,FALSE)="","",VLOOKUP(A109,'RACI Deliverables'!$C$7:$K$86,7,FALSE))</f>
        <v>A</v>
      </c>
      <c r="J109" s="10" t="str">
        <f>IF(VLOOKUP(A109,'RACI Deliverables'!$C$7:$K$86,8,FALSE)="","",VLOOKUP(A109,'RACI Deliverables'!$C$7:$K$86,8,FALSE))</f>
        <v>R</v>
      </c>
      <c r="K109" s="10" t="str">
        <f>IF(VLOOKUP(A109,'RACI Deliverables'!$C$7:$K$86,9,FALSE)="","",VLOOKUP(A109,'RACI Deliverables'!$C$7:$K$86,9,FALSE))</f>
        <v/>
      </c>
      <c r="L109" s="25">
        <f>VLOOKUP(A109,'RACI Deliverables'!$C$7:$O$86,11,FALSE)</f>
        <v>44597</v>
      </c>
      <c r="M109" s="25">
        <f>VLOOKUP(A109,'RACI Deliverables'!$C$7:$O$86,12,FALSE)</f>
        <v>44601</v>
      </c>
      <c r="N109">
        <f t="shared" si="0"/>
        <v>4</v>
      </c>
      <c r="O109" s="46">
        <f>SUMIF('Total Efforts'!$D$5:$D$126,'RACI Tasks'!B118,'Total Efforts'!$I$5:$I$127)</f>
        <v>0</v>
      </c>
      <c r="P109" s="7"/>
      <c r="Q109" s="18"/>
    </row>
    <row r="110" spans="1:24" ht="30">
      <c r="A110" t="s">
        <v>180</v>
      </c>
      <c r="B110">
        <v>43.3</v>
      </c>
      <c r="C110" s="2" t="str">
        <f>VLOOKUP(A110,'RACI Deliverables'!$C$7:$D$86,2,FALSE)</f>
        <v>Metric 3 - Data needed, Interpretation, Value to Decision Makers</v>
      </c>
      <c r="D110" t="s">
        <v>326</v>
      </c>
      <c r="E110" t="s">
        <v>307</v>
      </c>
      <c r="F110" s="10" t="str">
        <f>IF(VLOOKUP(A110,'RACI Deliverables'!$C$7:$K$86,4,FALSE)="","",VLOOKUP(A110,'RACI Deliverables'!$C$7:$K$86,4,FALSE))</f>
        <v/>
      </c>
      <c r="G110" s="10" t="str">
        <f>IF(VLOOKUP(A110,'RACI Deliverables'!$C$7:$K$86,5,FALSE)="","",VLOOKUP(A110,'RACI Deliverables'!$C$7:$K$86,5,FALSE))</f>
        <v/>
      </c>
      <c r="H110" s="10" t="str">
        <f>IF(VLOOKUP(A110,'RACI Deliverables'!$C$7:$K$86,6,FALSE)="","",VLOOKUP(A110,'RACI Deliverables'!$C$7:$K$86,6,FALSE))</f>
        <v/>
      </c>
      <c r="I110" s="10" t="str">
        <f>IF(VLOOKUP(A110,'RACI Deliverables'!$C$7:$K$86,7,FALSE)="","",VLOOKUP(A110,'RACI Deliverables'!$C$7:$K$86,7,FALSE))</f>
        <v>A</v>
      </c>
      <c r="J110" s="10" t="str">
        <f>IF(VLOOKUP(A110,'RACI Deliverables'!$C$7:$K$86,8,FALSE)="","",VLOOKUP(A110,'RACI Deliverables'!$C$7:$K$86,8,FALSE))</f>
        <v>R</v>
      </c>
      <c r="K110" s="10" t="str">
        <f>IF(VLOOKUP(A110,'RACI Deliverables'!$C$7:$K$86,9,FALSE)="","",VLOOKUP(A110,'RACI Deliverables'!$C$7:$K$86,9,FALSE))</f>
        <v/>
      </c>
      <c r="L110" s="25">
        <f>VLOOKUP(A110,'RACI Deliverables'!$C$7:$O$86,11,FALSE)</f>
        <v>44597</v>
      </c>
      <c r="M110" s="25">
        <f>VLOOKUP(A110,'RACI Deliverables'!$C$7:$O$86,12,FALSE)</f>
        <v>44601</v>
      </c>
      <c r="N110">
        <f t="shared" si="0"/>
        <v>4</v>
      </c>
      <c r="O110" s="46">
        <f>SUMIF('Total Efforts'!$D$5:$D$126,'RACI Tasks'!B119,'Total Efforts'!$I$5:$I$127)</f>
        <v>0</v>
      </c>
      <c r="P110" s="7"/>
      <c r="Q110" s="18"/>
    </row>
    <row r="111" spans="1:24" ht="30">
      <c r="A111" t="s">
        <v>182</v>
      </c>
      <c r="B111">
        <v>44.1</v>
      </c>
      <c r="C111" s="2" t="str">
        <f>VLOOKUP(A111,'RACI Deliverables'!$C$7:$D$86,2,FALSE)</f>
        <v>Metric 4 - Data needed, Interpretation, Value to Decision Makers</v>
      </c>
      <c r="D111" t="s">
        <v>342</v>
      </c>
      <c r="E111" t="s">
        <v>277</v>
      </c>
      <c r="F111" s="10" t="str">
        <f>IF(VLOOKUP(A111,'RACI Deliverables'!$C$7:$K$86,4,FALSE)="","",VLOOKUP(A111,'RACI Deliverables'!$C$7:$K$86,4,FALSE))</f>
        <v/>
      </c>
      <c r="G111" s="10" t="str">
        <f>IF(VLOOKUP(A111,'RACI Deliverables'!$C$7:$K$86,5,FALSE)="","",VLOOKUP(A111,'RACI Deliverables'!$C$7:$K$86,5,FALSE))</f>
        <v/>
      </c>
      <c r="H111" s="10" t="str">
        <f>IF(VLOOKUP(A111,'RACI Deliverables'!$C$7:$K$86,6,FALSE)="","",VLOOKUP(A111,'RACI Deliverables'!$C$7:$K$86,6,FALSE))</f>
        <v>R</v>
      </c>
      <c r="I111" s="10" t="str">
        <f>IF(VLOOKUP(A111,'RACI Deliverables'!$C$7:$K$86,7,FALSE)="","",VLOOKUP(A111,'RACI Deliverables'!$C$7:$K$86,7,FALSE))</f>
        <v/>
      </c>
      <c r="J111" s="10" t="str">
        <f>IF(VLOOKUP(A111,'RACI Deliverables'!$C$7:$K$86,8,FALSE)="","",VLOOKUP(A111,'RACI Deliverables'!$C$7:$K$86,8,FALSE))</f>
        <v>A</v>
      </c>
      <c r="K111" s="10" t="str">
        <f>IF(VLOOKUP(A111,'RACI Deliverables'!$C$7:$K$86,9,FALSE)="","",VLOOKUP(A111,'RACI Deliverables'!$C$7:$K$86,9,FALSE))</f>
        <v/>
      </c>
      <c r="L111" s="25">
        <f>VLOOKUP(A111,'RACI Deliverables'!$C$7:$O$86,11,FALSE)</f>
        <v>44597</v>
      </c>
      <c r="M111" s="25">
        <f>VLOOKUP(A111,'RACI Deliverables'!$C$7:$O$86,12,FALSE)</f>
        <v>44601</v>
      </c>
      <c r="N111">
        <f t="shared" si="0"/>
        <v>4</v>
      </c>
      <c r="O111" s="46">
        <f>SUMIF('Total Efforts'!$D$5:$D$126,'RACI Tasks'!B120,'Total Efforts'!$I$5:$I$127)</f>
        <v>0.50000000000000089</v>
      </c>
      <c r="Q111" s="18"/>
      <c r="R111" s="8">
        <v>42986</v>
      </c>
      <c r="S111" s="8">
        <v>42986</v>
      </c>
      <c r="T111" t="s">
        <v>93</v>
      </c>
      <c r="U111" t="s">
        <v>93</v>
      </c>
      <c r="V111" t="s">
        <v>93</v>
      </c>
      <c r="W111" t="s">
        <v>93</v>
      </c>
      <c r="X111" t="s">
        <v>93</v>
      </c>
    </row>
    <row r="112" spans="1:24" ht="30">
      <c r="A112" t="s">
        <v>182</v>
      </c>
      <c r="B112">
        <v>44.2</v>
      </c>
      <c r="C112" s="2" t="str">
        <f>VLOOKUP(A112,'RACI Deliverables'!$C$7:$D$86,2,FALSE)</f>
        <v>Metric 4 - Data needed, Interpretation, Value to Decision Makers</v>
      </c>
      <c r="D112" t="s">
        <v>339</v>
      </c>
      <c r="E112" t="s">
        <v>285</v>
      </c>
      <c r="F112" s="10" t="str">
        <f>IF(VLOOKUP(A112,'RACI Deliverables'!$C$7:$K$86,4,FALSE)="","",VLOOKUP(A112,'RACI Deliverables'!$C$7:$K$86,4,FALSE))</f>
        <v/>
      </c>
      <c r="G112" s="10" t="str">
        <f>IF(VLOOKUP(A112,'RACI Deliverables'!$C$7:$K$86,5,FALSE)="","",VLOOKUP(A112,'RACI Deliverables'!$C$7:$K$86,5,FALSE))</f>
        <v/>
      </c>
      <c r="H112" s="10" t="str">
        <f>IF(VLOOKUP(A112,'RACI Deliverables'!$C$7:$K$86,6,FALSE)="","",VLOOKUP(A112,'RACI Deliverables'!$C$7:$K$86,6,FALSE))</f>
        <v>R</v>
      </c>
      <c r="I112" s="10" t="str">
        <f>IF(VLOOKUP(A112,'RACI Deliverables'!$C$7:$K$86,7,FALSE)="","",VLOOKUP(A112,'RACI Deliverables'!$C$7:$K$86,7,FALSE))</f>
        <v/>
      </c>
      <c r="J112" s="10" t="str">
        <f>IF(VLOOKUP(A112,'RACI Deliverables'!$C$7:$K$86,8,FALSE)="","",VLOOKUP(A112,'RACI Deliverables'!$C$7:$K$86,8,FALSE))</f>
        <v>A</v>
      </c>
      <c r="K112" s="10" t="str">
        <f>IF(VLOOKUP(A112,'RACI Deliverables'!$C$7:$K$86,9,FALSE)="","",VLOOKUP(A112,'RACI Deliverables'!$C$7:$K$86,9,FALSE))</f>
        <v/>
      </c>
      <c r="L112" s="25">
        <f>VLOOKUP(A112,'RACI Deliverables'!$C$7:$O$86,11,FALSE)</f>
        <v>44597</v>
      </c>
      <c r="M112" s="25">
        <f>VLOOKUP(A112,'RACI Deliverables'!$C$7:$O$86,12,FALSE)</f>
        <v>44601</v>
      </c>
      <c r="N112">
        <f t="shared" si="0"/>
        <v>4</v>
      </c>
      <c r="O112" s="46">
        <f>SUMIF('Total Efforts'!$D$5:$D$126,'RACI Tasks'!B121,'Total Efforts'!$I$5:$I$127)</f>
        <v>0.75</v>
      </c>
      <c r="Q112" s="18"/>
      <c r="R112" s="8"/>
      <c r="S112" s="8"/>
    </row>
    <row r="113" spans="1:24" ht="30">
      <c r="A113" t="s">
        <v>182</v>
      </c>
      <c r="B113">
        <v>44.3</v>
      </c>
      <c r="C113" s="2" t="str">
        <f>VLOOKUP(A113,'RACI Deliverables'!$C$7:$D$86,2,FALSE)</f>
        <v>Metric 4 - Data needed, Interpretation, Value to Decision Makers</v>
      </c>
      <c r="D113" t="s">
        <v>326</v>
      </c>
      <c r="E113" t="s">
        <v>307</v>
      </c>
      <c r="F113" s="10" t="str">
        <f>IF(VLOOKUP(A113,'RACI Deliverables'!$C$7:$K$86,4,FALSE)="","",VLOOKUP(A113,'RACI Deliverables'!$C$7:$K$86,4,FALSE))</f>
        <v/>
      </c>
      <c r="G113" s="10" t="str">
        <f>IF(VLOOKUP(A113,'RACI Deliverables'!$C$7:$K$86,5,FALSE)="","",VLOOKUP(A113,'RACI Deliverables'!$C$7:$K$86,5,FALSE))</f>
        <v/>
      </c>
      <c r="H113" s="10" t="str">
        <f>IF(VLOOKUP(A113,'RACI Deliverables'!$C$7:$K$86,6,FALSE)="","",VLOOKUP(A113,'RACI Deliverables'!$C$7:$K$86,6,FALSE))</f>
        <v>R</v>
      </c>
      <c r="I113" s="10" t="str">
        <f>IF(VLOOKUP(A113,'RACI Deliverables'!$C$7:$K$86,7,FALSE)="","",VLOOKUP(A113,'RACI Deliverables'!$C$7:$K$86,7,FALSE))</f>
        <v/>
      </c>
      <c r="J113" s="10" t="str">
        <f>IF(VLOOKUP(A113,'RACI Deliverables'!$C$7:$K$86,8,FALSE)="","",VLOOKUP(A113,'RACI Deliverables'!$C$7:$K$86,8,FALSE))</f>
        <v>A</v>
      </c>
      <c r="K113" s="10" t="str">
        <f>IF(VLOOKUP(A113,'RACI Deliverables'!$C$7:$K$86,9,FALSE)="","",VLOOKUP(A113,'RACI Deliverables'!$C$7:$K$86,9,FALSE))</f>
        <v/>
      </c>
      <c r="L113" s="25">
        <f>VLOOKUP(A113,'RACI Deliverables'!$C$7:$O$86,11,FALSE)</f>
        <v>44597</v>
      </c>
      <c r="M113" s="25">
        <f>VLOOKUP(A113,'RACI Deliverables'!$C$7:$O$86,12,FALSE)</f>
        <v>44601</v>
      </c>
      <c r="N113">
        <f t="shared" si="0"/>
        <v>4</v>
      </c>
      <c r="O113" s="46">
        <f>SUMIF('Total Efforts'!$D$5:$D$126,'RACI Tasks'!B122,'Total Efforts'!$I$5:$I$127)</f>
        <v>0.24999999999999911</v>
      </c>
      <c r="Q113" s="18"/>
      <c r="R113" s="8"/>
      <c r="S113" s="8"/>
    </row>
    <row r="114" spans="1:24" ht="30">
      <c r="A114" t="s">
        <v>184</v>
      </c>
      <c r="B114">
        <v>45.1</v>
      </c>
      <c r="C114" s="2" t="str">
        <f>VLOOKUP(A114,'RACI Deliverables'!$C$7:$D$86,2,FALSE)</f>
        <v>Metric 5 - Data needed, Interpretation, Value to Decision Makers</v>
      </c>
      <c r="D114" t="s">
        <v>343</v>
      </c>
      <c r="E114" t="s">
        <v>277</v>
      </c>
      <c r="F114" s="10" t="str">
        <f>IF(VLOOKUP(A114,'RACI Deliverables'!$C$7:$K$86,4,FALSE)="","",VLOOKUP(A114,'RACI Deliverables'!$C$7:$K$86,4,FALSE))</f>
        <v/>
      </c>
      <c r="G114" s="10" t="str">
        <f>IF(VLOOKUP(A114,'RACI Deliverables'!$C$7:$K$86,5,FALSE)="","",VLOOKUP(A114,'RACI Deliverables'!$C$7:$K$86,5,FALSE))</f>
        <v>R</v>
      </c>
      <c r="H114" s="10" t="str">
        <f>IF(VLOOKUP(A114,'RACI Deliverables'!$C$7:$K$86,6,FALSE)="","",VLOOKUP(A114,'RACI Deliverables'!$C$7:$K$86,6,FALSE))</f>
        <v/>
      </c>
      <c r="I114" s="10" t="str">
        <f>IF(VLOOKUP(A114,'RACI Deliverables'!$C$7:$K$86,7,FALSE)="","",VLOOKUP(A114,'RACI Deliverables'!$C$7:$K$86,7,FALSE))</f>
        <v/>
      </c>
      <c r="J114" s="10" t="str">
        <f>IF(VLOOKUP(A114,'RACI Deliverables'!$C$7:$K$86,8,FALSE)="","",VLOOKUP(A114,'RACI Deliverables'!$C$7:$K$86,8,FALSE))</f>
        <v>A</v>
      </c>
      <c r="K114" s="10" t="str">
        <f>IF(VLOOKUP(A114,'RACI Deliverables'!$C$7:$K$86,9,FALSE)="","",VLOOKUP(A114,'RACI Deliverables'!$C$7:$K$86,9,FALSE))</f>
        <v/>
      </c>
      <c r="L114" s="25">
        <f>VLOOKUP(A114,'RACI Deliverables'!$C$7:$O$86,11,FALSE)</f>
        <v>44597</v>
      </c>
      <c r="M114" s="25">
        <f>VLOOKUP(A114,'RACI Deliverables'!$C$7:$O$86,12,FALSE)</f>
        <v>44601</v>
      </c>
      <c r="N114">
        <f t="shared" si="0"/>
        <v>4</v>
      </c>
      <c r="O114" s="46">
        <f>SUMIF('Total Efforts'!$D$5:$D$126,'RACI Tasks'!B123,'Total Efforts'!$I$5:$I$127)</f>
        <v>2.166666666666667</v>
      </c>
      <c r="Q114" s="18"/>
      <c r="R114" s="8">
        <v>42992</v>
      </c>
      <c r="S114" s="8">
        <v>42992</v>
      </c>
      <c r="T114" t="s">
        <v>93</v>
      </c>
      <c r="U114" t="s">
        <v>93</v>
      </c>
      <c r="V114" t="s">
        <v>344</v>
      </c>
      <c r="W114" t="s">
        <v>93</v>
      </c>
      <c r="X114" t="s">
        <v>93</v>
      </c>
    </row>
    <row r="115" spans="1:24" ht="30">
      <c r="A115" t="s">
        <v>345</v>
      </c>
      <c r="B115">
        <v>45.2</v>
      </c>
      <c r="C115" s="2" t="str">
        <f>VLOOKUP(A115,'RACI Deliverables'!$C$7:$D$86,2,FALSE)</f>
        <v>Metric 5 - Data needed, Interpretation, Value to Decision Makers</v>
      </c>
      <c r="D115" t="s">
        <v>339</v>
      </c>
      <c r="E115" t="s">
        <v>285</v>
      </c>
      <c r="F115" s="10" t="str">
        <f>IF(VLOOKUP(A115,'RACI Deliverables'!$C$7:$K$86,4,FALSE)="","",VLOOKUP(A115,'RACI Deliverables'!$C$7:$K$86,4,FALSE))</f>
        <v/>
      </c>
      <c r="G115" s="10" t="str">
        <f>IF(VLOOKUP(A115,'RACI Deliverables'!$C$7:$K$86,5,FALSE)="","",VLOOKUP(A115,'RACI Deliverables'!$C$7:$K$86,5,FALSE))</f>
        <v>R</v>
      </c>
      <c r="H115" s="10" t="str">
        <f>IF(VLOOKUP(A115,'RACI Deliverables'!$C$7:$K$86,6,FALSE)="","",VLOOKUP(A115,'RACI Deliverables'!$C$7:$K$86,6,FALSE))</f>
        <v/>
      </c>
      <c r="I115" s="10" t="str">
        <f>IF(VLOOKUP(A115,'RACI Deliverables'!$C$7:$K$86,7,FALSE)="","",VLOOKUP(A115,'RACI Deliverables'!$C$7:$K$86,7,FALSE))</f>
        <v/>
      </c>
      <c r="J115" s="10" t="str">
        <f>IF(VLOOKUP(A115,'RACI Deliverables'!$C$7:$K$86,8,FALSE)="","",VLOOKUP(A115,'RACI Deliverables'!$C$7:$K$86,8,FALSE))</f>
        <v>A</v>
      </c>
      <c r="K115" s="10" t="str">
        <f>IF(VLOOKUP(A115,'RACI Deliverables'!$C$7:$K$86,9,FALSE)="","",VLOOKUP(A115,'RACI Deliverables'!$C$7:$K$86,9,FALSE))</f>
        <v/>
      </c>
      <c r="L115" s="25">
        <f>VLOOKUP(A115,'RACI Deliverables'!$C$7:$O$86,11,FALSE)</f>
        <v>44597</v>
      </c>
      <c r="M115" s="25">
        <f>VLOOKUP(A115,'RACI Deliverables'!$C$7:$O$86,12,FALSE)</f>
        <v>44601</v>
      </c>
      <c r="N115">
        <f t="shared" si="0"/>
        <v>4</v>
      </c>
      <c r="O115" s="46">
        <f>SUMIF('Total Efforts'!$D$5:$D$126,'RACI Tasks'!B124,'Total Efforts'!$I$5:$I$127)</f>
        <v>0.66666666666666696</v>
      </c>
      <c r="Q115" s="18"/>
      <c r="R115" s="8"/>
      <c r="S115" s="8"/>
    </row>
    <row r="116" spans="1:24" ht="30">
      <c r="A116" t="s">
        <v>184</v>
      </c>
      <c r="B116">
        <v>45.3</v>
      </c>
      <c r="C116" s="2" t="str">
        <f>VLOOKUP(A116,'RACI Deliverables'!$C$7:$D$86,2,FALSE)</f>
        <v>Metric 5 - Data needed, Interpretation, Value to Decision Makers</v>
      </c>
      <c r="D116" t="s">
        <v>326</v>
      </c>
      <c r="E116" t="s">
        <v>307</v>
      </c>
      <c r="F116" s="10" t="str">
        <f>IF(VLOOKUP(A116,'RACI Deliverables'!$C$7:$K$86,4,FALSE)="","",VLOOKUP(A116,'RACI Deliverables'!$C$7:$K$86,4,FALSE))</f>
        <v/>
      </c>
      <c r="G116" s="10" t="str">
        <f>IF(VLOOKUP(A116,'RACI Deliverables'!$C$7:$K$86,5,FALSE)="","",VLOOKUP(A116,'RACI Deliverables'!$C$7:$K$86,5,FALSE))</f>
        <v>R</v>
      </c>
      <c r="H116" s="10" t="str">
        <f>IF(VLOOKUP(A116,'RACI Deliverables'!$C$7:$K$86,6,FALSE)="","",VLOOKUP(A116,'RACI Deliverables'!$C$7:$K$86,6,FALSE))</f>
        <v/>
      </c>
      <c r="I116" s="10" t="str">
        <f>IF(VLOOKUP(A116,'RACI Deliverables'!$C$7:$K$86,7,FALSE)="","",VLOOKUP(A116,'RACI Deliverables'!$C$7:$K$86,7,FALSE))</f>
        <v/>
      </c>
      <c r="J116" s="10" t="str">
        <f>IF(VLOOKUP(A116,'RACI Deliverables'!$C$7:$K$86,8,FALSE)="","",VLOOKUP(A116,'RACI Deliverables'!$C$7:$K$86,8,FALSE))</f>
        <v>A</v>
      </c>
      <c r="K116" s="10" t="str">
        <f>IF(VLOOKUP(A116,'RACI Deliverables'!$C$7:$K$86,9,FALSE)="","",VLOOKUP(A116,'RACI Deliverables'!$C$7:$K$86,9,FALSE))</f>
        <v/>
      </c>
      <c r="L116" s="25">
        <f>VLOOKUP(A116,'RACI Deliverables'!$C$7:$O$86,11,FALSE)</f>
        <v>44597</v>
      </c>
      <c r="M116" s="25">
        <f>VLOOKUP(A116,'RACI Deliverables'!$C$7:$O$86,12,FALSE)</f>
        <v>44601</v>
      </c>
      <c r="N116">
        <f t="shared" si="0"/>
        <v>4</v>
      </c>
      <c r="O116" s="46">
        <f>SUMIF('Total Efforts'!$D$5:$D$126,'RACI Tasks'!B125,'Total Efforts'!$I$5:$I$127)</f>
        <v>0.50000000000000089</v>
      </c>
      <c r="Q116" s="18"/>
      <c r="R116" s="8"/>
      <c r="S116" s="8"/>
    </row>
    <row r="117" spans="1:24" ht="30">
      <c r="A117" t="s">
        <v>186</v>
      </c>
      <c r="B117">
        <v>46.1</v>
      </c>
      <c r="C117" s="2" t="str">
        <f>VLOOKUP(A117,'RACI Deliverables'!$C$7:$D$86,2,FALSE)</f>
        <v>Metric 6 - Data needed, Interpretation, Value to Decision Makers</v>
      </c>
      <c r="D117" t="s">
        <v>346</v>
      </c>
      <c r="E117" t="s">
        <v>277</v>
      </c>
      <c r="F117" s="10" t="str">
        <f>IF(VLOOKUP(A117,'RACI Deliverables'!$C$7:$K$86,4,FALSE)="","",VLOOKUP(A117,'RACI Deliverables'!$C$7:$K$86,4,FALSE))</f>
        <v/>
      </c>
      <c r="G117" s="10" t="str">
        <f>IF(VLOOKUP(A117,'RACI Deliverables'!$C$7:$K$86,5,FALSE)="","",VLOOKUP(A117,'RACI Deliverables'!$C$7:$K$86,5,FALSE))</f>
        <v/>
      </c>
      <c r="H117" s="10" t="str">
        <f>IF(VLOOKUP(A117,'RACI Deliverables'!$C$7:$K$86,6,FALSE)="","",VLOOKUP(A117,'RACI Deliverables'!$C$7:$K$86,6,FALSE))</f>
        <v>A</v>
      </c>
      <c r="I117" s="10" t="str">
        <f>IF(VLOOKUP(A117,'RACI Deliverables'!$C$7:$K$86,7,FALSE)="","",VLOOKUP(A117,'RACI Deliverables'!$C$7:$K$86,7,FALSE))</f>
        <v>R</v>
      </c>
      <c r="J117" s="10" t="str">
        <f>IF(VLOOKUP(A117,'RACI Deliverables'!$C$7:$K$86,8,FALSE)="","",VLOOKUP(A117,'RACI Deliverables'!$C$7:$K$86,8,FALSE))</f>
        <v/>
      </c>
      <c r="K117" s="10" t="str">
        <f>IF(VLOOKUP(A117,'RACI Deliverables'!$C$7:$K$86,9,FALSE)="","",VLOOKUP(A117,'RACI Deliverables'!$C$7:$K$86,9,FALSE))</f>
        <v/>
      </c>
      <c r="L117" s="25">
        <f>VLOOKUP(A117,'RACI Deliverables'!$C$7:$O$86,11,FALSE)</f>
        <v>44597</v>
      </c>
      <c r="M117" s="25">
        <f>VLOOKUP(A117,'RACI Deliverables'!$C$7:$O$86,12,FALSE)</f>
        <v>44601</v>
      </c>
      <c r="N117">
        <f t="shared" si="0"/>
        <v>4</v>
      </c>
      <c r="O117" s="46">
        <f>SUMIF('Total Efforts'!$D$5:$D$126,'RACI Tasks'!B126,'Total Efforts'!$I$5:$I$127)</f>
        <v>0.66666666666666696</v>
      </c>
      <c r="Q117" s="18"/>
    </row>
    <row r="118" spans="1:24" ht="30">
      <c r="A118" t="s">
        <v>186</v>
      </c>
      <c r="B118">
        <v>46.2</v>
      </c>
      <c r="C118" s="2" t="str">
        <f>VLOOKUP(A118,'RACI Deliverables'!$C$7:$D$86,2,FALSE)</f>
        <v>Metric 6 - Data needed, Interpretation, Value to Decision Makers</v>
      </c>
      <c r="D118" t="s">
        <v>339</v>
      </c>
      <c r="E118" t="s">
        <v>285</v>
      </c>
      <c r="F118" s="10" t="str">
        <f>IF(VLOOKUP(A118,'RACI Deliverables'!$C$7:$K$86,4,FALSE)="","",VLOOKUP(A118,'RACI Deliverables'!$C$7:$K$86,4,FALSE))</f>
        <v/>
      </c>
      <c r="G118" s="10" t="str">
        <f>IF(VLOOKUP(A118,'RACI Deliverables'!$C$7:$K$86,5,FALSE)="","",VLOOKUP(A118,'RACI Deliverables'!$C$7:$K$86,5,FALSE))</f>
        <v/>
      </c>
      <c r="H118" s="10" t="str">
        <f>IF(VLOOKUP(A118,'RACI Deliverables'!$C$7:$K$86,6,FALSE)="","",VLOOKUP(A118,'RACI Deliverables'!$C$7:$K$86,6,FALSE))</f>
        <v>A</v>
      </c>
      <c r="I118" s="10" t="str">
        <f>IF(VLOOKUP(A118,'RACI Deliverables'!$C$7:$K$86,7,FALSE)="","",VLOOKUP(A118,'RACI Deliverables'!$C$7:$K$86,7,FALSE))</f>
        <v>R</v>
      </c>
      <c r="J118" s="10" t="str">
        <f>IF(VLOOKUP(A118,'RACI Deliverables'!$C$7:$K$86,8,FALSE)="","",VLOOKUP(A118,'RACI Deliverables'!$C$7:$K$86,8,FALSE))</f>
        <v/>
      </c>
      <c r="K118" s="10" t="str">
        <f>IF(VLOOKUP(A118,'RACI Deliverables'!$C$7:$K$86,9,FALSE)="","",VLOOKUP(A118,'RACI Deliverables'!$C$7:$K$86,9,FALSE))</f>
        <v/>
      </c>
      <c r="L118" s="25">
        <f>VLOOKUP(A118,'RACI Deliverables'!$C$7:$O$86,11,FALSE)</f>
        <v>44597</v>
      </c>
      <c r="M118" s="25">
        <f>VLOOKUP(A118,'RACI Deliverables'!$C$7:$O$86,12,FALSE)</f>
        <v>44601</v>
      </c>
      <c r="N118">
        <f t="shared" si="0"/>
        <v>4</v>
      </c>
      <c r="O118" s="46">
        <f>SUMIF('Total Efforts'!$D$5:$D$126,'RACI Tasks'!B127,'Total Efforts'!$I$5:$I$127)</f>
        <v>0.75</v>
      </c>
      <c r="Q118" s="18"/>
    </row>
    <row r="119" spans="1:24" ht="30">
      <c r="A119" t="s">
        <v>186</v>
      </c>
      <c r="B119">
        <v>46.3</v>
      </c>
      <c r="C119" s="2" t="str">
        <f>VLOOKUP(A119,'RACI Deliverables'!$C$7:$D$86,2,FALSE)</f>
        <v>Metric 6 - Data needed, Interpretation, Value to Decision Makers</v>
      </c>
      <c r="D119" t="s">
        <v>326</v>
      </c>
      <c r="E119" t="s">
        <v>307</v>
      </c>
      <c r="F119" s="10" t="str">
        <f>IF(VLOOKUP(A119,'RACI Deliverables'!$C$7:$K$86,4,FALSE)="","",VLOOKUP(A119,'RACI Deliverables'!$C$7:$K$86,4,FALSE))</f>
        <v/>
      </c>
      <c r="G119" s="10" t="str">
        <f>IF(VLOOKUP(A119,'RACI Deliverables'!$C$7:$K$86,5,FALSE)="","",VLOOKUP(A119,'RACI Deliverables'!$C$7:$K$86,5,FALSE))</f>
        <v/>
      </c>
      <c r="H119" s="10" t="str">
        <f>IF(VLOOKUP(A119,'RACI Deliverables'!$C$7:$K$86,6,FALSE)="","",VLOOKUP(A119,'RACI Deliverables'!$C$7:$K$86,6,FALSE))</f>
        <v>A</v>
      </c>
      <c r="I119" s="10" t="str">
        <f>IF(VLOOKUP(A119,'RACI Deliverables'!$C$7:$K$86,7,FALSE)="","",VLOOKUP(A119,'RACI Deliverables'!$C$7:$K$86,7,FALSE))</f>
        <v>R</v>
      </c>
      <c r="J119" s="10" t="str">
        <f>IF(VLOOKUP(A119,'RACI Deliverables'!$C$7:$K$86,8,FALSE)="","",VLOOKUP(A119,'RACI Deliverables'!$C$7:$K$86,8,FALSE))</f>
        <v/>
      </c>
      <c r="K119" s="10" t="str">
        <f>IF(VLOOKUP(A119,'RACI Deliverables'!$C$7:$K$86,9,FALSE)="","",VLOOKUP(A119,'RACI Deliverables'!$C$7:$K$86,9,FALSE))</f>
        <v/>
      </c>
      <c r="L119" s="25">
        <f>VLOOKUP(A119,'RACI Deliverables'!$C$7:$O$86,11,FALSE)</f>
        <v>44597</v>
      </c>
      <c r="M119" s="25">
        <f>VLOOKUP(A119,'RACI Deliverables'!$C$7:$O$86,12,FALSE)</f>
        <v>44601</v>
      </c>
      <c r="N119">
        <f t="shared" si="0"/>
        <v>4</v>
      </c>
      <c r="O119" s="46">
        <f>SUMIF('Total Efforts'!$D$5:$D$126,'RACI Tasks'!B128,'Total Efforts'!$I$5:$I$127)</f>
        <v>0.75</v>
      </c>
      <c r="Q119" s="18"/>
    </row>
    <row r="120" spans="1:24">
      <c r="A120" t="s">
        <v>188</v>
      </c>
      <c r="B120">
        <v>47.1</v>
      </c>
      <c r="C120" s="2" t="str">
        <f>VLOOKUP(A120,'RACI Deliverables'!$C$7:$D$86,2,FALSE)</f>
        <v>Interview and/or survey of 6 OHT CPs</v>
      </c>
      <c r="D120" t="s">
        <v>295</v>
      </c>
      <c r="E120" t="s">
        <v>277</v>
      </c>
      <c r="F120" s="10" t="str">
        <f>IF(VLOOKUP(A120,'RACI Deliverables'!$C$7:$K$86,4,FALSE)="","",VLOOKUP(A120,'RACI Deliverables'!$C$7:$K$86,4,FALSE))</f>
        <v>R</v>
      </c>
      <c r="G120" s="10" t="str">
        <f>IF(VLOOKUP(A120,'RACI Deliverables'!$C$7:$K$86,5,FALSE)="","",VLOOKUP(A120,'RACI Deliverables'!$C$7:$K$86,5,FALSE))</f>
        <v>R</v>
      </c>
      <c r="H120" s="10" t="str">
        <f>IF(VLOOKUP(A120,'RACI Deliverables'!$C$7:$K$86,6,FALSE)="","",VLOOKUP(A120,'RACI Deliverables'!$C$7:$K$86,6,FALSE))</f>
        <v>A</v>
      </c>
      <c r="I120" s="10" t="str">
        <f>IF(VLOOKUP(A120,'RACI Deliverables'!$C$7:$K$86,7,FALSE)="","",VLOOKUP(A120,'RACI Deliverables'!$C$7:$K$86,7,FALSE))</f>
        <v/>
      </c>
      <c r="J120" s="10" t="str">
        <f>IF(VLOOKUP(A120,'RACI Deliverables'!$C$7:$K$86,8,FALSE)="","",VLOOKUP(A120,'RACI Deliverables'!$C$7:$K$86,8,FALSE))</f>
        <v/>
      </c>
      <c r="K120" s="10" t="str">
        <f>IF(VLOOKUP(A120,'RACI Deliverables'!$C$7:$K$86,9,FALSE)="","",VLOOKUP(A120,'RACI Deliverables'!$C$7:$K$86,9,FALSE))</f>
        <v/>
      </c>
      <c r="L120" s="25">
        <f>VLOOKUP(A120,'RACI Deliverables'!$C$7:$O$86,11,FALSE)</f>
        <v>44593</v>
      </c>
      <c r="M120" s="25">
        <f>VLOOKUP(A120,'RACI Deliverables'!$C$7:$O$86,12,FALSE)</f>
        <v>44595</v>
      </c>
      <c r="N120">
        <f t="shared" si="0"/>
        <v>2</v>
      </c>
      <c r="O120" s="46">
        <f>SUMIF('Total Efforts'!$D$5:$D$126,'RACI Tasks'!B129,'Total Efforts'!$I$5:$I$127)</f>
        <v>0</v>
      </c>
      <c r="Q120" s="18"/>
    </row>
    <row r="121" spans="1:24">
      <c r="A121" t="s">
        <v>188</v>
      </c>
      <c r="B121">
        <v>47.2</v>
      </c>
      <c r="C121" s="2" t="str">
        <f>VLOOKUP(A121,'RACI Deliverables'!$C$7:$D$86,2,FALSE)</f>
        <v>Interview and/or survey of 6 OHT CPs</v>
      </c>
      <c r="D121" t="s">
        <v>347</v>
      </c>
      <c r="E121" t="s">
        <v>283</v>
      </c>
      <c r="F121" s="10" t="str">
        <f>IF(VLOOKUP(A121,'RACI Deliverables'!$C$7:$K$86,4,FALSE)="","",VLOOKUP(A121,'RACI Deliverables'!$C$7:$K$86,4,FALSE))</f>
        <v>R</v>
      </c>
      <c r="G121" s="10" t="str">
        <f>IF(VLOOKUP(A121,'RACI Deliverables'!$C$7:$K$86,5,FALSE)="","",VLOOKUP(A121,'RACI Deliverables'!$C$7:$K$86,5,FALSE))</f>
        <v>R</v>
      </c>
      <c r="H121" s="10" t="str">
        <f>IF(VLOOKUP(A121,'RACI Deliverables'!$C$7:$K$86,6,FALSE)="","",VLOOKUP(A121,'RACI Deliverables'!$C$7:$K$86,6,FALSE))</f>
        <v>A</v>
      </c>
      <c r="I121" s="10" t="str">
        <f>IF(VLOOKUP(A121,'RACI Deliverables'!$C$7:$K$86,7,FALSE)="","",VLOOKUP(A121,'RACI Deliverables'!$C$7:$K$86,7,FALSE))</f>
        <v/>
      </c>
      <c r="J121" s="10" t="str">
        <f>IF(VLOOKUP(A121,'RACI Deliverables'!$C$7:$K$86,8,FALSE)="","",VLOOKUP(A121,'RACI Deliverables'!$C$7:$K$86,8,FALSE))</f>
        <v/>
      </c>
      <c r="K121" s="10" t="str">
        <f>IF(VLOOKUP(A121,'RACI Deliverables'!$C$7:$K$86,9,FALSE)="","",VLOOKUP(A121,'RACI Deliverables'!$C$7:$K$86,9,FALSE))</f>
        <v/>
      </c>
      <c r="L121" s="25">
        <f>VLOOKUP(A121,'RACI Deliverables'!$C$7:$O$86,11,FALSE)</f>
        <v>44593</v>
      </c>
      <c r="M121" s="25">
        <f>VLOOKUP(A121,'RACI Deliverables'!$C$7:$O$86,12,FALSE)</f>
        <v>44595</v>
      </c>
      <c r="N121">
        <f t="shared" si="0"/>
        <v>2</v>
      </c>
      <c r="O121" s="46">
        <f>SUMIF('Total Efforts'!$D$5:$D$126,'RACI Tasks'!B130,'Total Efforts'!$I$5:$I$127)</f>
        <v>0</v>
      </c>
      <c r="Q121" s="18"/>
    </row>
    <row r="122" spans="1:24" ht="30">
      <c r="A122" t="s">
        <v>191</v>
      </c>
      <c r="B122">
        <v>48.1</v>
      </c>
      <c r="C122" s="2" t="str">
        <f>VLOOKUP(A122,'RACI Deliverables'!$C$7:$D$86,2,FALSE)</f>
        <v>Data Listing of 6 OHT VPs Measurements of Business Success</v>
      </c>
      <c r="D122" t="s">
        <v>348</v>
      </c>
      <c r="E122" t="s">
        <v>277</v>
      </c>
      <c r="F122" s="10" t="str">
        <f>IF(VLOOKUP(A122,'RACI Deliverables'!$C$7:$K$86,4,FALSE)="","",VLOOKUP(A122,'RACI Deliverables'!$C$7:$K$86,4,FALSE))</f>
        <v>A</v>
      </c>
      <c r="G122" s="10" t="str">
        <f>IF(VLOOKUP(A122,'RACI Deliverables'!$C$7:$K$86,5,FALSE)="","",VLOOKUP(A122,'RACI Deliverables'!$C$7:$K$86,5,FALSE))</f>
        <v/>
      </c>
      <c r="H122" s="10" t="str">
        <f>IF(VLOOKUP(A122,'RACI Deliverables'!$C$7:$K$86,6,FALSE)="","",VLOOKUP(A122,'RACI Deliverables'!$C$7:$K$86,6,FALSE))</f>
        <v>R</v>
      </c>
      <c r="I122" s="10" t="str">
        <f>IF(VLOOKUP(A122,'RACI Deliverables'!$C$7:$K$86,7,FALSE)="","",VLOOKUP(A122,'RACI Deliverables'!$C$7:$K$86,7,FALSE))</f>
        <v/>
      </c>
      <c r="J122" s="10" t="str">
        <f>IF(VLOOKUP(A122,'RACI Deliverables'!$C$7:$K$86,8,FALSE)="","",VLOOKUP(A122,'RACI Deliverables'!$C$7:$K$86,8,FALSE))</f>
        <v/>
      </c>
      <c r="K122" s="10" t="str">
        <f>IF(VLOOKUP(A122,'RACI Deliverables'!$C$7:$K$86,9,FALSE)="","",VLOOKUP(A122,'RACI Deliverables'!$C$7:$K$86,9,FALSE))</f>
        <v/>
      </c>
      <c r="L122" s="25">
        <f>VLOOKUP(A122,'RACI Deliverables'!$C$7:$O$86,11,FALSE)</f>
        <v>44597</v>
      </c>
      <c r="M122" s="25">
        <f>VLOOKUP(A122,'RACI Deliverables'!$C$7:$O$86,12,FALSE)</f>
        <v>44602</v>
      </c>
      <c r="N122">
        <f t="shared" si="0"/>
        <v>5</v>
      </c>
      <c r="O122" s="46">
        <f>SUMIF('Total Efforts'!$D$5:$D$126,'RACI Tasks'!B131,'Total Efforts'!$I$5:$I$127)</f>
        <v>0</v>
      </c>
      <c r="Q122" s="18"/>
    </row>
    <row r="123" spans="1:24" ht="30">
      <c r="A123" t="s">
        <v>191</v>
      </c>
      <c r="B123">
        <v>48.2</v>
      </c>
      <c r="C123" s="2" t="str">
        <f>VLOOKUP(A123,'RACI Deliverables'!$C$7:$D$86,2,FALSE)</f>
        <v>Data Listing of 6 OHT VPs Measurements of Business Success</v>
      </c>
      <c r="D123" t="s">
        <v>313</v>
      </c>
      <c r="E123" t="s">
        <v>349</v>
      </c>
      <c r="F123" s="10" t="str">
        <f>IF(VLOOKUP(A123,'RACI Deliverables'!$C$7:$K$86,4,FALSE)="","",VLOOKUP(A123,'RACI Deliverables'!$C$7:$K$86,4,FALSE))</f>
        <v>A</v>
      </c>
      <c r="G123" s="10" t="str">
        <f>IF(VLOOKUP(A123,'RACI Deliverables'!$C$7:$K$86,5,FALSE)="","",VLOOKUP(A123,'RACI Deliverables'!$C$7:$K$86,5,FALSE))</f>
        <v/>
      </c>
      <c r="H123" s="10" t="str">
        <f>IF(VLOOKUP(A123,'RACI Deliverables'!$C$7:$K$86,6,FALSE)="","",VLOOKUP(A123,'RACI Deliverables'!$C$7:$K$86,6,FALSE))</f>
        <v>R</v>
      </c>
      <c r="I123" s="10" t="str">
        <f>IF(VLOOKUP(A123,'RACI Deliverables'!$C$7:$K$86,7,FALSE)="","",VLOOKUP(A123,'RACI Deliverables'!$C$7:$K$86,7,FALSE))</f>
        <v/>
      </c>
      <c r="J123" s="10" t="str">
        <f>IF(VLOOKUP(A123,'RACI Deliverables'!$C$7:$K$86,8,FALSE)="","",VLOOKUP(A123,'RACI Deliverables'!$C$7:$K$86,8,FALSE))</f>
        <v/>
      </c>
      <c r="K123" s="10" t="str">
        <f>IF(VLOOKUP(A123,'RACI Deliverables'!$C$7:$K$86,9,FALSE)="","",VLOOKUP(A123,'RACI Deliverables'!$C$7:$K$86,9,FALSE))</f>
        <v/>
      </c>
      <c r="L123" s="25">
        <f>VLOOKUP(A123,'RACI Deliverables'!$C$7:$O$86,11,FALSE)</f>
        <v>44597</v>
      </c>
      <c r="M123" s="25">
        <f>VLOOKUP(A123,'RACI Deliverables'!$C$7:$O$86,12,FALSE)</f>
        <v>44602</v>
      </c>
      <c r="N123">
        <f t="shared" si="0"/>
        <v>5</v>
      </c>
      <c r="O123" s="46">
        <f>SUMIF('Total Efforts'!$D$5:$D$126,'RACI Tasks'!B132,'Total Efforts'!$I$5:$I$127)</f>
        <v>0</v>
      </c>
      <c r="Q123" s="18"/>
    </row>
    <row r="124" spans="1:24" ht="30">
      <c r="A124" t="s">
        <v>191</v>
      </c>
      <c r="B124">
        <v>48.3</v>
      </c>
      <c r="C124" s="2" t="str">
        <f>VLOOKUP(A124,'RACI Deliverables'!$C$7:$D$86,2,FALSE)</f>
        <v>Data Listing of 6 OHT VPs Measurements of Business Success</v>
      </c>
      <c r="D124" t="s">
        <v>350</v>
      </c>
      <c r="E124" t="s">
        <v>351</v>
      </c>
      <c r="F124" s="10" t="str">
        <f>IF(VLOOKUP(A124,'RACI Deliverables'!$C$7:$K$86,4,FALSE)="","",VLOOKUP(A124,'RACI Deliverables'!$C$7:$K$86,4,FALSE))</f>
        <v>A</v>
      </c>
      <c r="G124" s="10" t="str">
        <f>IF(VLOOKUP(A124,'RACI Deliverables'!$C$7:$K$86,5,FALSE)="","",VLOOKUP(A124,'RACI Deliverables'!$C$7:$K$86,5,FALSE))</f>
        <v/>
      </c>
      <c r="H124" s="10" t="str">
        <f>IF(VLOOKUP(A124,'RACI Deliverables'!$C$7:$K$86,6,FALSE)="","",VLOOKUP(A124,'RACI Deliverables'!$C$7:$K$86,6,FALSE))</f>
        <v>R</v>
      </c>
      <c r="I124" s="10" t="str">
        <f>IF(VLOOKUP(A124,'RACI Deliverables'!$C$7:$K$86,7,FALSE)="","",VLOOKUP(A124,'RACI Deliverables'!$C$7:$K$86,7,FALSE))</f>
        <v/>
      </c>
      <c r="J124" s="10" t="str">
        <f>IF(VLOOKUP(A124,'RACI Deliverables'!$C$7:$K$86,8,FALSE)="","",VLOOKUP(A124,'RACI Deliverables'!$C$7:$K$86,8,FALSE))</f>
        <v/>
      </c>
      <c r="K124" s="10" t="str">
        <f>IF(VLOOKUP(A124,'RACI Deliverables'!$C$7:$K$86,9,FALSE)="","",VLOOKUP(A124,'RACI Deliverables'!$C$7:$K$86,9,FALSE))</f>
        <v/>
      </c>
      <c r="L124" s="25">
        <f>VLOOKUP(A124,'RACI Deliverables'!$C$7:$O$86,11,FALSE)</f>
        <v>44597</v>
      </c>
      <c r="M124" s="25">
        <f>VLOOKUP(A124,'RACI Deliverables'!$C$7:$O$86,12,FALSE)</f>
        <v>44602</v>
      </c>
      <c r="N124">
        <f t="shared" si="0"/>
        <v>5</v>
      </c>
      <c r="O124" s="46">
        <f>SUMIF('Total Efforts'!$D$5:$D$126,'RACI Tasks'!B133,'Total Efforts'!$I$5:$I$127)</f>
        <v>0</v>
      </c>
      <c r="Q124" s="18"/>
    </row>
    <row r="125" spans="1:24" ht="30">
      <c r="A125" t="s">
        <v>193</v>
      </c>
      <c r="B125">
        <v>49.1</v>
      </c>
      <c r="C125" s="2" t="str">
        <f>VLOOKUP(A125,'RACI Deliverables'!$C$7:$D$86,2,FALSE)</f>
        <v>Data Listing of 6 OHT VPs attitudes toward change, and cooperation in management</v>
      </c>
      <c r="D125" t="s">
        <v>352</v>
      </c>
      <c r="E125" t="s">
        <v>277</v>
      </c>
      <c r="F125" s="10" t="str">
        <f>IF(VLOOKUP(A125,'RACI Deliverables'!$C$7:$K$86,4,FALSE)="","",VLOOKUP(A125,'RACI Deliverables'!$C$7:$K$86,4,FALSE))</f>
        <v/>
      </c>
      <c r="G125" s="10" t="str">
        <f>IF(VLOOKUP(A125,'RACI Deliverables'!$C$7:$K$86,5,FALSE)="","",VLOOKUP(A125,'RACI Deliverables'!$C$7:$K$86,5,FALSE))</f>
        <v/>
      </c>
      <c r="H125" s="10" t="str">
        <f>IF(VLOOKUP(A125,'RACI Deliverables'!$C$7:$K$86,6,FALSE)="","",VLOOKUP(A125,'RACI Deliverables'!$C$7:$K$86,6,FALSE))</f>
        <v>A</v>
      </c>
      <c r="I125" s="10" t="str">
        <f>IF(VLOOKUP(A125,'RACI Deliverables'!$C$7:$K$86,7,FALSE)="","",VLOOKUP(A125,'RACI Deliverables'!$C$7:$K$86,7,FALSE))</f>
        <v/>
      </c>
      <c r="J125" s="10" t="str">
        <f>IF(VLOOKUP(A125,'RACI Deliverables'!$C$7:$K$86,8,FALSE)="","",VLOOKUP(A125,'RACI Deliverables'!$C$7:$K$86,8,FALSE))</f>
        <v/>
      </c>
      <c r="K125" s="10" t="str">
        <f>IF(VLOOKUP(A125,'RACI Deliverables'!$C$7:$K$86,9,FALSE)="","",VLOOKUP(A125,'RACI Deliverables'!$C$7:$K$86,9,FALSE))</f>
        <v>R</v>
      </c>
      <c r="L125" s="25">
        <f>VLOOKUP(A125,'RACI Deliverables'!$C$7:$O$86,11,FALSE)</f>
        <v>44597</v>
      </c>
      <c r="M125" s="25">
        <f>VLOOKUP(A125,'RACI Deliverables'!$C$7:$O$86,12,FALSE)</f>
        <v>44602</v>
      </c>
      <c r="N125">
        <f t="shared" si="0"/>
        <v>5</v>
      </c>
      <c r="O125" s="46">
        <f>SUMIF('Total Efforts'!$D$5:$D$126,'RACI Tasks'!B134,'Total Efforts'!$I$5:$I$127)</f>
        <v>0</v>
      </c>
      <c r="Q125" s="18"/>
    </row>
    <row r="126" spans="1:24" ht="30">
      <c r="A126" t="s">
        <v>193</v>
      </c>
      <c r="B126">
        <v>49.2</v>
      </c>
      <c r="C126" s="2" t="str">
        <f>VLOOKUP(A126,'RACI Deliverables'!$C$7:$D$86,2,FALSE)</f>
        <v>Data Listing of 6 OHT VPs attitudes toward change, and cooperation in management</v>
      </c>
      <c r="D126" t="s">
        <v>313</v>
      </c>
      <c r="E126" t="s">
        <v>349</v>
      </c>
      <c r="F126" s="10" t="str">
        <f>IF(VLOOKUP(A126,'RACI Deliverables'!$C$7:$K$86,4,FALSE)="","",VLOOKUP(A126,'RACI Deliverables'!$C$7:$K$86,4,FALSE))</f>
        <v/>
      </c>
      <c r="G126" s="10" t="str">
        <f>IF(VLOOKUP(A126,'RACI Deliverables'!$C$7:$K$86,5,FALSE)="","",VLOOKUP(A126,'RACI Deliverables'!$C$7:$K$86,5,FALSE))</f>
        <v/>
      </c>
      <c r="H126" s="10" t="str">
        <f>IF(VLOOKUP(A126,'RACI Deliverables'!$C$7:$K$86,6,FALSE)="","",VLOOKUP(A126,'RACI Deliverables'!$C$7:$K$86,6,FALSE))</f>
        <v>A</v>
      </c>
      <c r="I126" s="10" t="str">
        <f>IF(VLOOKUP(A126,'RACI Deliverables'!$C$7:$K$86,7,FALSE)="","",VLOOKUP(A126,'RACI Deliverables'!$C$7:$K$86,7,FALSE))</f>
        <v/>
      </c>
      <c r="J126" s="10" t="str">
        <f>IF(VLOOKUP(A126,'RACI Deliverables'!$C$7:$K$86,8,FALSE)="","",VLOOKUP(A126,'RACI Deliverables'!$C$7:$K$86,8,FALSE))</f>
        <v/>
      </c>
      <c r="K126" s="10" t="str">
        <f>IF(VLOOKUP(A126,'RACI Deliverables'!$C$7:$K$86,9,FALSE)="","",VLOOKUP(A126,'RACI Deliverables'!$C$7:$K$86,9,FALSE))</f>
        <v>R</v>
      </c>
      <c r="L126" s="25">
        <f>VLOOKUP(A126,'RACI Deliverables'!$C$7:$O$86,11,FALSE)</f>
        <v>44597</v>
      </c>
      <c r="M126" s="25">
        <f>VLOOKUP(A126,'RACI Deliverables'!$C$7:$O$86,12,FALSE)</f>
        <v>44602</v>
      </c>
      <c r="N126">
        <f t="shared" si="0"/>
        <v>5</v>
      </c>
      <c r="O126" s="46">
        <f>SUMIF('Total Efforts'!$D$5:$D$126,'RACI Tasks'!B135,'Total Efforts'!$I$5:$I$127)</f>
        <v>0</v>
      </c>
      <c r="Q126" s="18"/>
    </row>
    <row r="127" spans="1:24" ht="30">
      <c r="A127" t="s">
        <v>193</v>
      </c>
      <c r="B127">
        <v>49.3</v>
      </c>
      <c r="C127" s="2" t="str">
        <f>VLOOKUP(A127,'RACI Deliverables'!$C$7:$D$86,2,FALSE)</f>
        <v>Data Listing of 6 OHT VPs attitudes toward change, and cooperation in management</v>
      </c>
      <c r="D127" t="s">
        <v>350</v>
      </c>
      <c r="E127" t="s">
        <v>351</v>
      </c>
      <c r="F127" s="10" t="str">
        <f>IF(VLOOKUP(A127,'RACI Deliverables'!$C$7:$K$86,4,FALSE)="","",VLOOKUP(A127,'RACI Deliverables'!$C$7:$K$86,4,FALSE))</f>
        <v/>
      </c>
      <c r="G127" s="10" t="str">
        <f>IF(VLOOKUP(A127,'RACI Deliverables'!$C$7:$K$86,5,FALSE)="","",VLOOKUP(A127,'RACI Deliverables'!$C$7:$K$86,5,FALSE))</f>
        <v/>
      </c>
      <c r="H127" s="10" t="str">
        <f>IF(VLOOKUP(A127,'RACI Deliverables'!$C$7:$K$86,6,FALSE)="","",VLOOKUP(A127,'RACI Deliverables'!$C$7:$K$86,6,FALSE))</f>
        <v>A</v>
      </c>
      <c r="I127" s="10" t="str">
        <f>IF(VLOOKUP(A127,'RACI Deliverables'!$C$7:$K$86,7,FALSE)="","",VLOOKUP(A127,'RACI Deliverables'!$C$7:$K$86,7,FALSE))</f>
        <v/>
      </c>
      <c r="J127" s="10" t="str">
        <f>IF(VLOOKUP(A127,'RACI Deliverables'!$C$7:$K$86,8,FALSE)="","",VLOOKUP(A127,'RACI Deliverables'!$C$7:$K$86,8,FALSE))</f>
        <v/>
      </c>
      <c r="K127" s="10" t="str">
        <f>IF(VLOOKUP(A127,'RACI Deliverables'!$C$7:$K$86,9,FALSE)="","",VLOOKUP(A127,'RACI Deliverables'!$C$7:$K$86,9,FALSE))</f>
        <v>R</v>
      </c>
      <c r="L127" s="25">
        <f>VLOOKUP(A127,'RACI Deliverables'!$C$7:$O$86,11,FALSE)</f>
        <v>44597</v>
      </c>
      <c r="M127" s="25">
        <f>VLOOKUP(A127,'RACI Deliverables'!$C$7:$O$86,12,FALSE)</f>
        <v>44602</v>
      </c>
      <c r="N127">
        <f t="shared" si="0"/>
        <v>5</v>
      </c>
      <c r="O127" s="46">
        <f>SUMIF('Total Efforts'!$D$5:$D$126,'RACI Tasks'!B136,'Total Efforts'!$I$5:$I$127)</f>
        <v>0</v>
      </c>
      <c r="Q127" s="18"/>
    </row>
    <row r="128" spans="1:24" ht="30">
      <c r="A128" t="s">
        <v>195</v>
      </c>
      <c r="B128">
        <v>50.1</v>
      </c>
      <c r="C128" s="2" t="str">
        <f>VLOOKUP(A128,'RACI Deliverables'!$C$7:$D$86,2,FALSE)</f>
        <v>Data Listing of 6 OHT VPs visions for a better managed OHT</v>
      </c>
      <c r="D128" t="s">
        <v>353</v>
      </c>
      <c r="E128" t="s">
        <v>277</v>
      </c>
      <c r="F128" s="10" t="str">
        <f>IF(VLOOKUP(A128,'RACI Deliverables'!$C$7:$K$86,4,FALSE)="","",VLOOKUP(A128,'RACI Deliverables'!$C$7:$K$86,4,FALSE))</f>
        <v/>
      </c>
      <c r="G128" s="10" t="str">
        <f>IF(VLOOKUP(A128,'RACI Deliverables'!$C$7:$K$86,5,FALSE)="","",VLOOKUP(A128,'RACI Deliverables'!$C$7:$K$86,5,FALSE))</f>
        <v/>
      </c>
      <c r="H128" s="10" t="str">
        <f>IF(VLOOKUP(A128,'RACI Deliverables'!$C$7:$K$86,6,FALSE)="","",VLOOKUP(A128,'RACI Deliverables'!$C$7:$K$86,6,FALSE))</f>
        <v/>
      </c>
      <c r="I128" s="10" t="str">
        <f>IF(VLOOKUP(A128,'RACI Deliverables'!$C$7:$K$86,7,FALSE)="","",VLOOKUP(A128,'RACI Deliverables'!$C$7:$K$86,7,FALSE))</f>
        <v/>
      </c>
      <c r="J128" s="10" t="str">
        <f>IF(VLOOKUP(A128,'RACI Deliverables'!$C$7:$K$86,8,FALSE)="","",VLOOKUP(A128,'RACI Deliverables'!$C$7:$K$86,8,FALSE))</f>
        <v>R</v>
      </c>
      <c r="K128" s="10" t="str">
        <f>IF(VLOOKUP(A128,'RACI Deliverables'!$C$7:$K$86,9,FALSE)="","",VLOOKUP(A128,'RACI Deliverables'!$C$7:$K$86,9,FALSE))</f>
        <v>A</v>
      </c>
      <c r="L128" s="25">
        <f>VLOOKUP(A128,'RACI Deliverables'!$C$7:$O$86,11,FALSE)</f>
        <v>44597</v>
      </c>
      <c r="M128" s="25">
        <f>VLOOKUP(A128,'RACI Deliverables'!$C$7:$O$86,12,FALSE)</f>
        <v>44602</v>
      </c>
      <c r="N128">
        <f t="shared" si="0"/>
        <v>5</v>
      </c>
      <c r="O128" s="46">
        <f>SUMIF('Total Efforts'!$D$5:$D$126,'RACI Tasks'!B137,'Total Efforts'!$I$5:$I$127)</f>
        <v>0</v>
      </c>
      <c r="Q128" s="18"/>
    </row>
    <row r="129" spans="1:17" ht="30">
      <c r="A129" t="s">
        <v>195</v>
      </c>
      <c r="B129">
        <v>50.2</v>
      </c>
      <c r="C129" s="2" t="str">
        <f>VLOOKUP(A129,'RACI Deliverables'!$C$7:$D$86,2,FALSE)</f>
        <v>Data Listing of 6 OHT VPs visions for a better managed OHT</v>
      </c>
      <c r="D129" t="s">
        <v>313</v>
      </c>
      <c r="E129" t="s">
        <v>349</v>
      </c>
      <c r="F129" s="10" t="str">
        <f>IF(VLOOKUP(A129,'RACI Deliverables'!$C$7:$K$86,4,FALSE)="","",VLOOKUP(A129,'RACI Deliverables'!$C$7:$K$86,4,FALSE))</f>
        <v/>
      </c>
      <c r="G129" s="10" t="str">
        <f>IF(VLOOKUP(A129,'RACI Deliverables'!$C$7:$K$86,5,FALSE)="","",VLOOKUP(A129,'RACI Deliverables'!$C$7:$K$86,5,FALSE))</f>
        <v/>
      </c>
      <c r="H129" s="10" t="str">
        <f>IF(VLOOKUP(A129,'RACI Deliverables'!$C$7:$K$86,6,FALSE)="","",VLOOKUP(A129,'RACI Deliverables'!$C$7:$K$86,6,FALSE))</f>
        <v/>
      </c>
      <c r="I129" s="10" t="str">
        <f>IF(VLOOKUP(A129,'RACI Deliverables'!$C$7:$K$86,7,FALSE)="","",VLOOKUP(A129,'RACI Deliverables'!$C$7:$K$86,7,FALSE))</f>
        <v/>
      </c>
      <c r="J129" s="10" t="str">
        <f>IF(VLOOKUP(A129,'RACI Deliverables'!$C$7:$K$86,8,FALSE)="","",VLOOKUP(A129,'RACI Deliverables'!$C$7:$K$86,8,FALSE))</f>
        <v>R</v>
      </c>
      <c r="K129" s="10" t="str">
        <f>IF(VLOOKUP(A129,'RACI Deliverables'!$C$7:$K$86,9,FALSE)="","",VLOOKUP(A129,'RACI Deliverables'!$C$7:$K$86,9,FALSE))</f>
        <v>A</v>
      </c>
      <c r="L129" s="25">
        <f>VLOOKUP(A129,'RACI Deliverables'!$C$7:$O$86,11,FALSE)</f>
        <v>44597</v>
      </c>
      <c r="M129" s="25">
        <f>VLOOKUP(A129,'RACI Deliverables'!$C$7:$O$86,12,FALSE)</f>
        <v>44602</v>
      </c>
      <c r="N129">
        <f t="shared" si="0"/>
        <v>5</v>
      </c>
      <c r="O129" s="46">
        <f>SUMIF('Total Efforts'!$D$5:$D$126,'RACI Tasks'!B138,'Total Efforts'!$I$5:$I$127)</f>
        <v>0</v>
      </c>
      <c r="Q129" s="18"/>
    </row>
    <row r="130" spans="1:17" ht="30">
      <c r="A130" t="s">
        <v>195</v>
      </c>
      <c r="B130">
        <v>50.3</v>
      </c>
      <c r="C130" s="2" t="str">
        <f>VLOOKUP(A130,'RACI Deliverables'!$C$7:$D$86,2,FALSE)</f>
        <v>Data Listing of 6 OHT VPs visions for a better managed OHT</v>
      </c>
      <c r="D130" t="s">
        <v>350</v>
      </c>
      <c r="E130" t="s">
        <v>351</v>
      </c>
      <c r="F130" s="10" t="str">
        <f>IF(VLOOKUP(A130,'RACI Deliverables'!$C$7:$K$86,4,FALSE)="","",VLOOKUP(A130,'RACI Deliverables'!$C$7:$K$86,4,FALSE))</f>
        <v/>
      </c>
      <c r="G130" s="10" t="str">
        <f>IF(VLOOKUP(A130,'RACI Deliverables'!$C$7:$K$86,5,FALSE)="","",VLOOKUP(A130,'RACI Deliverables'!$C$7:$K$86,5,FALSE))</f>
        <v/>
      </c>
      <c r="H130" s="10" t="str">
        <f>IF(VLOOKUP(A130,'RACI Deliverables'!$C$7:$K$86,6,FALSE)="","",VLOOKUP(A130,'RACI Deliverables'!$C$7:$K$86,6,FALSE))</f>
        <v/>
      </c>
      <c r="I130" s="10" t="str">
        <f>IF(VLOOKUP(A130,'RACI Deliverables'!$C$7:$K$86,7,FALSE)="","",VLOOKUP(A130,'RACI Deliverables'!$C$7:$K$86,7,FALSE))</f>
        <v/>
      </c>
      <c r="J130" s="10" t="str">
        <f>IF(VLOOKUP(A130,'RACI Deliverables'!$C$7:$K$86,8,FALSE)="","",VLOOKUP(A130,'RACI Deliverables'!$C$7:$K$86,8,FALSE))</f>
        <v>R</v>
      </c>
      <c r="K130" s="10" t="str">
        <f>IF(VLOOKUP(A130,'RACI Deliverables'!$C$7:$K$86,9,FALSE)="","",VLOOKUP(A130,'RACI Deliverables'!$C$7:$K$86,9,FALSE))</f>
        <v>A</v>
      </c>
      <c r="L130" s="25">
        <f>VLOOKUP(A130,'RACI Deliverables'!$C$7:$O$86,11,FALSE)</f>
        <v>44597</v>
      </c>
      <c r="M130" s="25">
        <f>VLOOKUP(A130,'RACI Deliverables'!$C$7:$O$86,12,FALSE)</f>
        <v>44602</v>
      </c>
      <c r="N130">
        <f t="shared" si="0"/>
        <v>5</v>
      </c>
      <c r="O130" s="46">
        <f>SUMIF('Total Efforts'!$D$5:$D$126,'RACI Tasks'!B139,'Total Efforts'!$I$5:$I$127)</f>
        <v>0</v>
      </c>
      <c r="Q130" s="18"/>
    </row>
    <row r="131" spans="1:17" ht="30">
      <c r="A131" t="s">
        <v>197</v>
      </c>
      <c r="B131">
        <v>51.1</v>
      </c>
      <c r="C131" s="2" t="str">
        <f>VLOOKUP(A131,'RACI Deliverables'!$C$7:$D$86,2,FALSE)</f>
        <v>Data Listing of 6 OHT VPs Response to Meeting 3 times per week</v>
      </c>
      <c r="D131" t="s">
        <v>354</v>
      </c>
      <c r="E131" t="s">
        <v>277</v>
      </c>
      <c r="F131" s="10" t="str">
        <f>IF(VLOOKUP(A131,'RACI Deliverables'!$C$7:$K$86,4,FALSE)="","",VLOOKUP(A131,'RACI Deliverables'!$C$7:$K$86,4,FALSE))</f>
        <v>A</v>
      </c>
      <c r="G131" s="10" t="str">
        <f>IF(VLOOKUP(A131,'RACI Deliverables'!$C$7:$K$86,5,FALSE)="","",VLOOKUP(A131,'RACI Deliverables'!$C$7:$K$86,5,FALSE))</f>
        <v/>
      </c>
      <c r="H131" s="10" t="str">
        <f>IF(VLOOKUP(A131,'RACI Deliverables'!$C$7:$K$86,6,FALSE)="","",VLOOKUP(A131,'RACI Deliverables'!$C$7:$K$86,6,FALSE))</f>
        <v>R</v>
      </c>
      <c r="I131" s="10" t="str">
        <f>IF(VLOOKUP(A131,'RACI Deliverables'!$C$7:$K$86,7,FALSE)="","",VLOOKUP(A131,'RACI Deliverables'!$C$7:$K$86,7,FALSE))</f>
        <v/>
      </c>
      <c r="J131" s="10" t="str">
        <f>IF(VLOOKUP(A131,'RACI Deliverables'!$C$7:$K$86,8,FALSE)="","",VLOOKUP(A131,'RACI Deliverables'!$C$7:$K$86,8,FALSE))</f>
        <v/>
      </c>
      <c r="K131" s="10" t="str">
        <f>IF(VLOOKUP(A131,'RACI Deliverables'!$C$7:$K$86,9,FALSE)="","",VLOOKUP(A131,'RACI Deliverables'!$C$7:$K$86,9,FALSE))</f>
        <v/>
      </c>
      <c r="L131" s="25">
        <f>VLOOKUP(A131,'RACI Deliverables'!$C$7:$O$86,11,FALSE)</f>
        <v>44597</v>
      </c>
      <c r="M131" s="25">
        <f>VLOOKUP(A131,'RACI Deliverables'!$C$7:$O$86,12,FALSE)</f>
        <v>44602</v>
      </c>
      <c r="N131">
        <f t="shared" si="0"/>
        <v>5</v>
      </c>
      <c r="O131" s="46">
        <f>SUMIF('Total Efforts'!$D$5:$D$126,'RACI Tasks'!B140,'Total Efforts'!$I$5:$I$127)</f>
        <v>0</v>
      </c>
      <c r="Q131" s="18"/>
    </row>
    <row r="132" spans="1:17" ht="30">
      <c r="A132" t="s">
        <v>197</v>
      </c>
      <c r="B132">
        <v>51.2</v>
      </c>
      <c r="C132" s="2" t="str">
        <f>VLOOKUP(A132,'RACI Deliverables'!$C$7:$D$86,2,FALSE)</f>
        <v>Data Listing of 6 OHT VPs Response to Meeting 3 times per week</v>
      </c>
      <c r="D132" t="s">
        <v>313</v>
      </c>
      <c r="E132" t="s">
        <v>349</v>
      </c>
      <c r="F132" s="10" t="str">
        <f>IF(VLOOKUP(A132,'RACI Deliverables'!$C$7:$K$86,4,FALSE)="","",VLOOKUP(A132,'RACI Deliverables'!$C$7:$K$86,4,FALSE))</f>
        <v>A</v>
      </c>
      <c r="G132" s="10" t="str">
        <f>IF(VLOOKUP(A132,'RACI Deliverables'!$C$7:$K$86,5,FALSE)="","",VLOOKUP(A132,'RACI Deliverables'!$C$7:$K$86,5,FALSE))</f>
        <v/>
      </c>
      <c r="H132" s="10" t="str">
        <f>IF(VLOOKUP(A132,'RACI Deliverables'!$C$7:$K$86,6,FALSE)="","",VLOOKUP(A132,'RACI Deliverables'!$C$7:$K$86,6,FALSE))</f>
        <v>R</v>
      </c>
      <c r="I132" s="10" t="str">
        <f>IF(VLOOKUP(A132,'RACI Deliverables'!$C$7:$K$86,7,FALSE)="","",VLOOKUP(A132,'RACI Deliverables'!$C$7:$K$86,7,FALSE))</f>
        <v/>
      </c>
      <c r="J132" s="10" t="str">
        <f>IF(VLOOKUP(A132,'RACI Deliverables'!$C$7:$K$86,8,FALSE)="","",VLOOKUP(A132,'RACI Deliverables'!$C$7:$K$86,8,FALSE))</f>
        <v/>
      </c>
      <c r="K132" s="10" t="str">
        <f>IF(VLOOKUP(A132,'RACI Deliverables'!$C$7:$K$86,9,FALSE)="","",VLOOKUP(A132,'RACI Deliverables'!$C$7:$K$86,9,FALSE))</f>
        <v/>
      </c>
      <c r="L132" s="25">
        <f>VLOOKUP(A132,'RACI Deliverables'!$C$7:$O$86,11,FALSE)</f>
        <v>44597</v>
      </c>
      <c r="M132" s="25">
        <f>VLOOKUP(A132,'RACI Deliverables'!$C$7:$O$86,12,FALSE)</f>
        <v>44602</v>
      </c>
      <c r="N132">
        <f t="shared" si="0"/>
        <v>5</v>
      </c>
      <c r="O132" s="46">
        <f>SUMIF('Total Efforts'!$D$5:$D$126,'RACI Tasks'!B141,'Total Efforts'!$I$5:$I$127)</f>
        <v>0</v>
      </c>
      <c r="Q132" s="18"/>
    </row>
    <row r="133" spans="1:17" ht="30">
      <c r="A133" t="s">
        <v>197</v>
      </c>
      <c r="B133">
        <v>51.3</v>
      </c>
      <c r="C133" s="2" t="str">
        <f>VLOOKUP(A133,'RACI Deliverables'!$C$7:$D$86,2,FALSE)</f>
        <v>Data Listing of 6 OHT VPs Response to Meeting 3 times per week</v>
      </c>
      <c r="D133" t="s">
        <v>350</v>
      </c>
      <c r="E133" t="s">
        <v>351</v>
      </c>
      <c r="F133" s="10" t="str">
        <f>IF(VLOOKUP(A133,'RACI Deliverables'!$C$7:$K$86,4,FALSE)="","",VLOOKUP(A133,'RACI Deliverables'!$C$7:$K$86,4,FALSE))</f>
        <v>A</v>
      </c>
      <c r="G133" s="10" t="str">
        <f>IF(VLOOKUP(A133,'RACI Deliverables'!$C$7:$K$86,5,FALSE)="","",VLOOKUP(A133,'RACI Deliverables'!$C$7:$K$86,5,FALSE))</f>
        <v/>
      </c>
      <c r="H133" s="10" t="str">
        <f>IF(VLOOKUP(A133,'RACI Deliverables'!$C$7:$K$86,6,FALSE)="","",VLOOKUP(A133,'RACI Deliverables'!$C$7:$K$86,6,FALSE))</f>
        <v>R</v>
      </c>
      <c r="I133" s="10" t="str">
        <f>IF(VLOOKUP(A133,'RACI Deliverables'!$C$7:$K$86,7,FALSE)="","",VLOOKUP(A133,'RACI Deliverables'!$C$7:$K$86,7,FALSE))</f>
        <v/>
      </c>
      <c r="J133" s="10" t="str">
        <f>IF(VLOOKUP(A133,'RACI Deliverables'!$C$7:$K$86,8,FALSE)="","",VLOOKUP(A133,'RACI Deliverables'!$C$7:$K$86,8,FALSE))</f>
        <v/>
      </c>
      <c r="K133" s="10" t="str">
        <f>IF(VLOOKUP(A133,'RACI Deliverables'!$C$7:$K$86,9,FALSE)="","",VLOOKUP(A133,'RACI Deliverables'!$C$7:$K$86,9,FALSE))</f>
        <v/>
      </c>
      <c r="L133" s="25">
        <f>VLOOKUP(A133,'RACI Deliverables'!$C$7:$O$86,11,FALSE)</f>
        <v>44597</v>
      </c>
      <c r="M133" s="25">
        <f>VLOOKUP(A133,'RACI Deliverables'!$C$7:$O$86,12,FALSE)</f>
        <v>44602</v>
      </c>
      <c r="N133">
        <f t="shared" si="0"/>
        <v>5</v>
      </c>
      <c r="O133" s="46">
        <f>SUMIF('Total Efforts'!$D$5:$D$126,'RACI Tasks'!B142,'Total Efforts'!$I$5:$I$127)</f>
        <v>0</v>
      </c>
      <c r="Q133" s="18"/>
    </row>
    <row r="134" spans="1:17">
      <c r="A134" t="s">
        <v>199</v>
      </c>
      <c r="B134">
        <v>52.1</v>
      </c>
      <c r="C134" s="2" t="str">
        <f>VLOOKUP(A134,'RACI Deliverables'!$C$7:$D$86,2,FALSE)</f>
        <v>Interview and/or survey of 6 OHT VPs</v>
      </c>
      <c r="D134" t="s">
        <v>295</v>
      </c>
      <c r="E134" t="s">
        <v>277</v>
      </c>
      <c r="F134" s="10" t="str">
        <f>IF(VLOOKUP(A134,'RACI Deliverables'!$C$7:$K$86,4,FALSE)="","",VLOOKUP(A134,'RACI Deliverables'!$C$7:$K$86,4,FALSE))</f>
        <v/>
      </c>
      <c r="G134" s="10" t="str">
        <f>IF(VLOOKUP(A134,'RACI Deliverables'!$C$7:$K$86,5,FALSE)="","",VLOOKUP(A134,'RACI Deliverables'!$C$7:$K$86,5,FALSE))</f>
        <v>A</v>
      </c>
      <c r="H134" s="10" t="str">
        <f>IF(VLOOKUP(A134,'RACI Deliverables'!$C$7:$K$86,6,FALSE)="","",VLOOKUP(A134,'RACI Deliverables'!$C$7:$K$86,6,FALSE))</f>
        <v/>
      </c>
      <c r="I134" s="10" t="str">
        <f>IF(VLOOKUP(A134,'RACI Deliverables'!$C$7:$K$86,7,FALSE)="","",VLOOKUP(A134,'RACI Deliverables'!$C$7:$K$86,7,FALSE))</f>
        <v/>
      </c>
      <c r="J134" s="10" t="str">
        <f>IF(VLOOKUP(A134,'RACI Deliverables'!$C$7:$K$86,8,FALSE)="","",VLOOKUP(A134,'RACI Deliverables'!$C$7:$K$86,8,FALSE))</f>
        <v/>
      </c>
      <c r="K134" s="10" t="str">
        <f>IF(VLOOKUP(A134,'RACI Deliverables'!$C$7:$K$86,9,FALSE)="","",VLOOKUP(A134,'RACI Deliverables'!$C$7:$K$86,9,FALSE))</f>
        <v>R</v>
      </c>
      <c r="L134" s="25">
        <f>VLOOKUP(A134,'RACI Deliverables'!$C$7:$O$86,11,FALSE)</f>
        <v>44597</v>
      </c>
      <c r="M134" s="25">
        <f>VLOOKUP(A134,'RACI Deliverables'!$C$7:$O$86,12,FALSE)</f>
        <v>44602</v>
      </c>
      <c r="N134">
        <f t="shared" si="0"/>
        <v>5</v>
      </c>
      <c r="O134" s="46">
        <f>SUMIF('Total Efforts'!$D$5:$D$126,'RACI Tasks'!B143,'Total Efforts'!$I$5:$I$127)</f>
        <v>0</v>
      </c>
      <c r="Q134" s="18"/>
    </row>
    <row r="135" spans="1:17">
      <c r="A135" t="s">
        <v>199</v>
      </c>
      <c r="B135">
        <v>52.2</v>
      </c>
      <c r="C135" s="2" t="str">
        <f>VLOOKUP(A135,'RACI Deliverables'!$C$7:$D$86,2,FALSE)</f>
        <v>Interview and/or survey of 6 OHT VPs</v>
      </c>
      <c r="D135" t="s">
        <v>347</v>
      </c>
      <c r="E135" t="s">
        <v>283</v>
      </c>
      <c r="F135" s="10" t="str">
        <f>IF(VLOOKUP(A135,'RACI Deliverables'!$C$7:$K$86,4,FALSE)="","",VLOOKUP(A135,'RACI Deliverables'!$C$7:$K$86,4,FALSE))</f>
        <v/>
      </c>
      <c r="G135" s="10" t="str">
        <f>IF(VLOOKUP(A135,'RACI Deliverables'!$C$7:$K$86,5,FALSE)="","",VLOOKUP(A135,'RACI Deliverables'!$C$7:$K$86,5,FALSE))</f>
        <v>A</v>
      </c>
      <c r="H135" s="10" t="str">
        <f>IF(VLOOKUP(A135,'RACI Deliverables'!$C$7:$K$86,6,FALSE)="","",VLOOKUP(A135,'RACI Deliverables'!$C$7:$K$86,6,FALSE))</f>
        <v/>
      </c>
      <c r="I135" s="10" t="str">
        <f>IF(VLOOKUP(A135,'RACI Deliverables'!$C$7:$K$86,7,FALSE)="","",VLOOKUP(A135,'RACI Deliverables'!$C$7:$K$86,7,FALSE))</f>
        <v/>
      </c>
      <c r="J135" s="10" t="str">
        <f>IF(VLOOKUP(A135,'RACI Deliverables'!$C$7:$K$86,8,FALSE)="","",VLOOKUP(A135,'RACI Deliverables'!$C$7:$K$86,8,FALSE))</f>
        <v/>
      </c>
      <c r="K135" s="10" t="str">
        <f>IF(VLOOKUP(A135,'RACI Deliverables'!$C$7:$K$86,9,FALSE)="","",VLOOKUP(A135,'RACI Deliverables'!$C$7:$K$86,9,FALSE))</f>
        <v>R</v>
      </c>
      <c r="L135" s="25">
        <f>VLOOKUP(A135,'RACI Deliverables'!$C$7:$O$86,11,FALSE)</f>
        <v>44597</v>
      </c>
      <c r="M135" s="25">
        <f>VLOOKUP(A135,'RACI Deliverables'!$C$7:$O$86,12,FALSE)</f>
        <v>44602</v>
      </c>
      <c r="N135">
        <f t="shared" si="0"/>
        <v>5</v>
      </c>
      <c r="O135" s="46">
        <f>SUMIF('Total Efforts'!$D$5:$D$126,'RACI Tasks'!B144,'Total Efforts'!$I$5:$I$127)</f>
        <v>0</v>
      </c>
      <c r="Q135" s="18"/>
    </row>
    <row r="136" spans="1:17" ht="30">
      <c r="A136" t="s">
        <v>202</v>
      </c>
      <c r="B136">
        <v>53.1</v>
      </c>
      <c r="C136" s="2" t="str">
        <f>VLOOKUP(A136,'RACI Deliverables'!$C$7:$D$86,2,FALSE)</f>
        <v>Data Listing of 6 OHT VPs Monthly Finance Reports Used</v>
      </c>
      <c r="D136" t="s">
        <v>355</v>
      </c>
      <c r="E136" t="s">
        <v>285</v>
      </c>
      <c r="F136" s="10" t="str">
        <f>IF(VLOOKUP(A136,'RACI Deliverables'!$C$7:$K$86,4,FALSE)="","",VLOOKUP(A136,'RACI Deliverables'!$C$7:$K$86,4,FALSE))</f>
        <v/>
      </c>
      <c r="G136" s="10" t="str">
        <f>IF(VLOOKUP(A136,'RACI Deliverables'!$C$7:$K$86,5,FALSE)="","",VLOOKUP(A136,'RACI Deliverables'!$C$7:$K$86,5,FALSE))</f>
        <v/>
      </c>
      <c r="H136" s="10" t="str">
        <f>IF(VLOOKUP(A136,'RACI Deliverables'!$C$7:$K$86,6,FALSE)="","",VLOOKUP(A136,'RACI Deliverables'!$C$7:$K$86,6,FALSE))</f>
        <v/>
      </c>
      <c r="I136" s="10" t="str">
        <f>IF(VLOOKUP(A136,'RACI Deliverables'!$C$7:$K$86,7,FALSE)="","",VLOOKUP(A136,'RACI Deliverables'!$C$7:$K$86,7,FALSE))</f>
        <v>R</v>
      </c>
      <c r="J136" s="10" t="str">
        <f>IF(VLOOKUP(A136,'RACI Deliverables'!$C$7:$K$86,8,FALSE)="","",VLOOKUP(A136,'RACI Deliverables'!$C$7:$K$86,8,FALSE))</f>
        <v>A</v>
      </c>
      <c r="K136" s="10" t="str">
        <f>IF(VLOOKUP(A136,'RACI Deliverables'!$C$7:$K$86,9,FALSE)="","",VLOOKUP(A136,'RACI Deliverables'!$C$7:$K$86,9,FALSE))</f>
        <v/>
      </c>
      <c r="L136" s="25">
        <f>VLOOKUP(A136,'RACI Deliverables'!$C$7:$O$86,11,FALSE)</f>
        <v>44597</v>
      </c>
      <c r="M136" s="25">
        <f>VLOOKUP(A136,'RACI Deliverables'!$C$7:$O$86,12,FALSE)</f>
        <v>44602</v>
      </c>
      <c r="N136">
        <f t="shared" si="0"/>
        <v>5</v>
      </c>
      <c r="O136" s="46">
        <f>SUMIF('Total Efforts'!$D$5:$D$126,'RACI Tasks'!B145,'Total Efforts'!$I$5:$I$127)</f>
        <v>0.33333333333333348</v>
      </c>
      <c r="Q136" s="18"/>
    </row>
    <row r="137" spans="1:17" ht="30">
      <c r="A137" t="s">
        <v>202</v>
      </c>
      <c r="B137">
        <v>53.2</v>
      </c>
      <c r="C137" s="2" t="str">
        <f>VLOOKUP(A137,'RACI Deliverables'!$C$7:$D$86,2,FALSE)</f>
        <v>Data Listing of 6 OHT VPs Monthly Finance Reports Used</v>
      </c>
      <c r="D137" t="s">
        <v>356</v>
      </c>
      <c r="E137" t="s">
        <v>357</v>
      </c>
      <c r="F137" s="10" t="str">
        <f>IF(VLOOKUP(A137,'RACI Deliverables'!$C$7:$K$86,4,FALSE)="","",VLOOKUP(A137,'RACI Deliverables'!$C$7:$K$86,4,FALSE))</f>
        <v/>
      </c>
      <c r="G137" s="10" t="str">
        <f>IF(VLOOKUP(A137,'RACI Deliverables'!$C$7:$K$86,5,FALSE)="","",VLOOKUP(A137,'RACI Deliverables'!$C$7:$K$86,5,FALSE))</f>
        <v/>
      </c>
      <c r="H137" s="10" t="str">
        <f>IF(VLOOKUP(A137,'RACI Deliverables'!$C$7:$K$86,6,FALSE)="","",VLOOKUP(A137,'RACI Deliverables'!$C$7:$K$86,6,FALSE))</f>
        <v/>
      </c>
      <c r="I137" s="10" t="str">
        <f>IF(VLOOKUP(A137,'RACI Deliverables'!$C$7:$K$86,7,FALSE)="","",VLOOKUP(A137,'RACI Deliverables'!$C$7:$K$86,7,FALSE))</f>
        <v>R</v>
      </c>
      <c r="J137" s="10" t="str">
        <f>IF(VLOOKUP(A137,'RACI Deliverables'!$C$7:$K$86,8,FALSE)="","",VLOOKUP(A137,'RACI Deliverables'!$C$7:$K$86,8,FALSE))</f>
        <v>A</v>
      </c>
      <c r="K137" s="10" t="str">
        <f>IF(VLOOKUP(A137,'RACI Deliverables'!$C$7:$K$86,9,FALSE)="","",VLOOKUP(A137,'RACI Deliverables'!$C$7:$K$86,9,FALSE))</f>
        <v/>
      </c>
      <c r="L137" s="25">
        <f>VLOOKUP(A137,'RACI Deliverables'!$C$7:$O$86,11,FALSE)</f>
        <v>44597</v>
      </c>
      <c r="M137" s="25">
        <f>VLOOKUP(A137,'RACI Deliverables'!$C$7:$O$86,12,FALSE)</f>
        <v>44602</v>
      </c>
      <c r="N137">
        <f t="shared" si="0"/>
        <v>5</v>
      </c>
      <c r="O137" s="46">
        <f>SUMIF('Total Efforts'!$D$5:$D$126,'RACI Tasks'!B146,'Total Efforts'!$I$5:$I$127)</f>
        <v>0.33333333333333348</v>
      </c>
      <c r="Q137" s="18"/>
    </row>
    <row r="138" spans="1:17" ht="30">
      <c r="A138" t="s">
        <v>202</v>
      </c>
      <c r="B138">
        <v>53.3</v>
      </c>
      <c r="C138" s="2" t="str">
        <f>VLOOKUP(A138,'RACI Deliverables'!$C$7:$D$86,2,FALSE)</f>
        <v>Data Listing of 6 OHT VPs Monthly Finance Reports Used</v>
      </c>
      <c r="D138" t="s">
        <v>358</v>
      </c>
      <c r="E138" t="s">
        <v>283</v>
      </c>
      <c r="F138" s="10" t="str">
        <f>IF(VLOOKUP(A138,'RACI Deliverables'!$C$7:$K$86,4,FALSE)="","",VLOOKUP(A138,'RACI Deliverables'!$C$7:$K$86,4,FALSE))</f>
        <v/>
      </c>
      <c r="G138" s="10" t="str">
        <f>IF(VLOOKUP(A138,'RACI Deliverables'!$C$7:$K$86,5,FALSE)="","",VLOOKUP(A138,'RACI Deliverables'!$C$7:$K$86,5,FALSE))</f>
        <v/>
      </c>
      <c r="H138" s="10" t="str">
        <f>IF(VLOOKUP(A138,'RACI Deliverables'!$C$7:$K$86,6,FALSE)="","",VLOOKUP(A138,'RACI Deliverables'!$C$7:$K$86,6,FALSE))</f>
        <v/>
      </c>
      <c r="I138" s="10" t="str">
        <f>IF(VLOOKUP(A138,'RACI Deliverables'!$C$7:$K$86,7,FALSE)="","",VLOOKUP(A138,'RACI Deliverables'!$C$7:$K$86,7,FALSE))</f>
        <v>R</v>
      </c>
      <c r="J138" s="10" t="str">
        <f>IF(VLOOKUP(A138,'RACI Deliverables'!$C$7:$K$86,8,FALSE)="","",VLOOKUP(A138,'RACI Deliverables'!$C$7:$K$86,8,FALSE))</f>
        <v>A</v>
      </c>
      <c r="K138" s="10" t="str">
        <f>IF(VLOOKUP(A138,'RACI Deliverables'!$C$7:$K$86,9,FALSE)="","",VLOOKUP(A138,'RACI Deliverables'!$C$7:$K$86,9,FALSE))</f>
        <v/>
      </c>
      <c r="L138" s="25">
        <f>VLOOKUP(A138,'RACI Deliverables'!$C$7:$O$86,11,FALSE)</f>
        <v>44597</v>
      </c>
      <c r="M138" s="25">
        <f>VLOOKUP(A138,'RACI Deliverables'!$C$7:$O$86,12,FALSE)</f>
        <v>44602</v>
      </c>
      <c r="N138">
        <f t="shared" si="0"/>
        <v>5</v>
      </c>
      <c r="O138" s="46">
        <f>SUMIF('Total Efforts'!$D$5:$D$126,'RACI Tasks'!B147,'Total Efforts'!$I$5:$I$127)</f>
        <v>0.49999999999999956</v>
      </c>
    </row>
    <row r="139" spans="1:17" ht="30">
      <c r="A139" t="s">
        <v>204</v>
      </c>
      <c r="B139">
        <v>54.1</v>
      </c>
      <c r="C139" s="2" t="str">
        <f>VLOOKUP(A139,'RACI Deliverables'!$C$7:$D$86,2,FALSE)</f>
        <v>Listing of 6 OHT VPs Knowledge of Computer Based methods of Report Circulation</v>
      </c>
      <c r="D139" t="s">
        <v>359</v>
      </c>
      <c r="E139" t="s">
        <v>349</v>
      </c>
      <c r="F139" s="10" t="str">
        <f>IF(VLOOKUP(A139,'RACI Deliverables'!$C$7:$K$86,4,FALSE)="","",VLOOKUP(A139,'RACI Deliverables'!$C$7:$K$86,4,FALSE))</f>
        <v/>
      </c>
      <c r="G139" s="10" t="str">
        <f>IF(VLOOKUP(A139,'RACI Deliverables'!$C$7:$K$86,5,FALSE)="","",VLOOKUP(A139,'RACI Deliverables'!$C$7:$K$86,5,FALSE))</f>
        <v/>
      </c>
      <c r="H139" s="10" t="str">
        <f>IF(VLOOKUP(A139,'RACI Deliverables'!$C$7:$K$86,6,FALSE)="","",VLOOKUP(A139,'RACI Deliverables'!$C$7:$K$86,6,FALSE))</f>
        <v/>
      </c>
      <c r="I139" s="10" t="str">
        <f>IF(VLOOKUP(A139,'RACI Deliverables'!$C$7:$K$86,7,FALSE)="","",VLOOKUP(A139,'RACI Deliverables'!$C$7:$K$86,7,FALSE))</f>
        <v>A</v>
      </c>
      <c r="J139" s="10" t="str">
        <f>IF(VLOOKUP(A139,'RACI Deliverables'!$C$7:$K$86,8,FALSE)="","",VLOOKUP(A139,'RACI Deliverables'!$C$7:$K$86,8,FALSE))</f>
        <v/>
      </c>
      <c r="K139" s="10" t="str">
        <f>IF(VLOOKUP(A139,'RACI Deliverables'!$C$7:$K$86,9,FALSE)="","",VLOOKUP(A139,'RACI Deliverables'!$C$7:$K$86,9,FALSE))</f>
        <v>R</v>
      </c>
      <c r="L139" s="25">
        <f>VLOOKUP(A139,'RACI Deliverables'!$C$7:$O$86,11,FALSE)</f>
        <v>44599</v>
      </c>
      <c r="M139" s="25">
        <f>VLOOKUP(A139,'RACI Deliverables'!$C$7:$O$86,12,FALSE)</f>
        <v>44603</v>
      </c>
      <c r="N139">
        <f t="shared" si="0"/>
        <v>4</v>
      </c>
      <c r="O139" s="46">
        <f>SUMIF('Total Efforts'!$D$5:$D$126,'RACI Tasks'!B148,'Total Efforts'!$I$5:$I$127)</f>
        <v>0</v>
      </c>
    </row>
    <row r="140" spans="1:17" ht="30">
      <c r="A140" t="s">
        <v>204</v>
      </c>
      <c r="B140">
        <v>54.2</v>
      </c>
      <c r="C140" s="2" t="str">
        <f>VLOOKUP(A140,'RACI Deliverables'!$C$7:$D$86,2,FALSE)</f>
        <v>Listing of 6 OHT VPs Knowledge of Computer Based methods of Report Circulation</v>
      </c>
      <c r="D140" t="s">
        <v>360</v>
      </c>
      <c r="E140" t="s">
        <v>357</v>
      </c>
      <c r="F140" s="10" t="str">
        <f>IF(VLOOKUP(A140,'RACI Deliverables'!$C$7:$K$86,4,FALSE)="","",VLOOKUP(A140,'RACI Deliverables'!$C$7:$K$86,4,FALSE))</f>
        <v/>
      </c>
      <c r="G140" s="10" t="str">
        <f>IF(VLOOKUP(A140,'RACI Deliverables'!$C$7:$K$86,5,FALSE)="","",VLOOKUP(A140,'RACI Deliverables'!$C$7:$K$86,5,FALSE))</f>
        <v/>
      </c>
      <c r="H140" s="10" t="str">
        <f>IF(VLOOKUP(A140,'RACI Deliverables'!$C$7:$K$86,6,FALSE)="","",VLOOKUP(A140,'RACI Deliverables'!$C$7:$K$86,6,FALSE))</f>
        <v/>
      </c>
      <c r="I140" s="10" t="str">
        <f>IF(VLOOKUP(A140,'RACI Deliverables'!$C$7:$K$86,7,FALSE)="","",VLOOKUP(A140,'RACI Deliverables'!$C$7:$K$86,7,FALSE))</f>
        <v>A</v>
      </c>
      <c r="J140" s="10" t="str">
        <f>IF(VLOOKUP(A140,'RACI Deliverables'!$C$7:$K$86,8,FALSE)="","",VLOOKUP(A140,'RACI Deliverables'!$C$7:$K$86,8,FALSE))</f>
        <v/>
      </c>
      <c r="K140" s="10" t="str">
        <f>IF(VLOOKUP(A140,'RACI Deliverables'!$C$7:$K$86,9,FALSE)="","",VLOOKUP(A140,'RACI Deliverables'!$C$7:$K$86,9,FALSE))</f>
        <v>R</v>
      </c>
      <c r="L140" s="25">
        <f>VLOOKUP(A140,'RACI Deliverables'!$C$7:$O$86,11,FALSE)</f>
        <v>44599</v>
      </c>
      <c r="M140" s="25">
        <f>VLOOKUP(A140,'RACI Deliverables'!$C$7:$O$86,12,FALSE)</f>
        <v>44603</v>
      </c>
      <c r="N140">
        <f t="shared" si="0"/>
        <v>4</v>
      </c>
      <c r="O140" s="46">
        <f>SUMIF('Total Efforts'!$D$5:$D$126,'RACI Tasks'!B149,'Total Efforts'!$I$5:$I$127)</f>
        <v>0</v>
      </c>
    </row>
    <row r="141" spans="1:17" ht="30">
      <c r="A141" t="s">
        <v>204</v>
      </c>
      <c r="B141">
        <v>54.3</v>
      </c>
      <c r="C141" s="2" t="str">
        <f>VLOOKUP(A141,'RACI Deliverables'!$C$7:$D$86,2,FALSE)</f>
        <v>Listing of 6 OHT VPs Knowledge of Computer Based methods of Report Circulation</v>
      </c>
      <c r="D141" t="s">
        <v>361</v>
      </c>
      <c r="E141" t="s">
        <v>283</v>
      </c>
      <c r="F141" s="10" t="str">
        <f>IF(VLOOKUP(A141,'RACI Deliverables'!$C$7:$K$86,4,FALSE)="","",VLOOKUP(A141,'RACI Deliverables'!$C$7:$K$86,4,FALSE))</f>
        <v/>
      </c>
      <c r="G141" s="10" t="str">
        <f>IF(VLOOKUP(A141,'RACI Deliverables'!$C$7:$K$86,5,FALSE)="","",VLOOKUP(A141,'RACI Deliverables'!$C$7:$K$86,5,FALSE))</f>
        <v/>
      </c>
      <c r="H141" s="10" t="str">
        <f>IF(VLOOKUP(A141,'RACI Deliverables'!$C$7:$K$86,6,FALSE)="","",VLOOKUP(A141,'RACI Deliverables'!$C$7:$K$86,6,FALSE))</f>
        <v/>
      </c>
      <c r="I141" s="10" t="str">
        <f>IF(VLOOKUP(A141,'RACI Deliverables'!$C$7:$K$86,7,FALSE)="","",VLOOKUP(A141,'RACI Deliverables'!$C$7:$K$86,7,FALSE))</f>
        <v>A</v>
      </c>
      <c r="J141" s="10" t="str">
        <f>IF(VLOOKUP(A141,'RACI Deliverables'!$C$7:$K$86,8,FALSE)="","",VLOOKUP(A141,'RACI Deliverables'!$C$7:$K$86,8,FALSE))</f>
        <v/>
      </c>
      <c r="K141" s="10" t="str">
        <f>IF(VLOOKUP(A141,'RACI Deliverables'!$C$7:$K$86,9,FALSE)="","",VLOOKUP(A141,'RACI Deliverables'!$C$7:$K$86,9,FALSE))</f>
        <v>R</v>
      </c>
      <c r="L141" s="25">
        <f>VLOOKUP(A141,'RACI Deliverables'!$C$7:$O$86,11,FALSE)</f>
        <v>44599</v>
      </c>
      <c r="M141" s="25">
        <f>VLOOKUP(A141,'RACI Deliverables'!$C$7:$O$86,12,FALSE)</f>
        <v>44603</v>
      </c>
      <c r="N141">
        <f t="shared" si="0"/>
        <v>4</v>
      </c>
      <c r="O141" s="46">
        <f>SUMIF('Total Efforts'!$D$5:$D$126,'RACI Tasks'!B150,'Total Efforts'!$I$5:$I$127)</f>
        <v>0</v>
      </c>
    </row>
    <row r="142" spans="1:17" ht="30">
      <c r="A142" t="s">
        <v>206</v>
      </c>
      <c r="B142">
        <v>55.1</v>
      </c>
      <c r="C142" s="2" t="str">
        <f>VLOOKUP(A142,'RACI Deliverables'!$C$7:$D$86,2,FALSE)</f>
        <v>Listing of 6 OHT VPs Computer Skills, Dashboard Tech Understanding</v>
      </c>
      <c r="D142" t="s">
        <v>362</v>
      </c>
      <c r="E142" t="s">
        <v>349</v>
      </c>
      <c r="F142" s="10" t="str">
        <f>IF(VLOOKUP(A142,'RACI Deliverables'!$C$7:$K$86,4,FALSE)="","",VLOOKUP(A142,'RACI Deliverables'!$C$7:$K$86,4,FALSE))</f>
        <v/>
      </c>
      <c r="G142" s="10" t="str">
        <f>IF(VLOOKUP(A142,'RACI Deliverables'!$C$7:$K$86,5,FALSE)="","",VLOOKUP(A142,'RACI Deliverables'!$C$7:$K$86,5,FALSE))</f>
        <v>R</v>
      </c>
      <c r="H142" s="10" t="str">
        <f>IF(VLOOKUP(A142,'RACI Deliverables'!$C$7:$K$86,6,FALSE)="","",VLOOKUP(A142,'RACI Deliverables'!$C$7:$K$86,6,FALSE))</f>
        <v/>
      </c>
      <c r="I142" s="10" t="str">
        <f>IF(VLOOKUP(A142,'RACI Deliverables'!$C$7:$K$86,7,FALSE)="","",VLOOKUP(A142,'RACI Deliverables'!$C$7:$K$86,7,FALSE))</f>
        <v/>
      </c>
      <c r="J142" s="10" t="str">
        <f>IF(VLOOKUP(A142,'RACI Deliverables'!$C$7:$K$86,8,FALSE)="","",VLOOKUP(A142,'RACI Deliverables'!$C$7:$K$86,8,FALSE))</f>
        <v/>
      </c>
      <c r="K142" s="10" t="str">
        <f>IF(VLOOKUP(A142,'RACI Deliverables'!$C$7:$K$86,9,FALSE)="","",VLOOKUP(A142,'RACI Deliverables'!$C$7:$K$86,9,FALSE))</f>
        <v>A</v>
      </c>
      <c r="L142" s="25">
        <f>VLOOKUP(A142,'RACI Deliverables'!$C$7:$O$86,11,FALSE)</f>
        <v>44599</v>
      </c>
      <c r="M142" s="25">
        <f>VLOOKUP(A142,'RACI Deliverables'!$C$7:$O$86,12,FALSE)</f>
        <v>44603</v>
      </c>
      <c r="N142">
        <f t="shared" si="0"/>
        <v>4</v>
      </c>
      <c r="O142" s="46">
        <f>SUMIF('Total Efforts'!$D$5:$D$126,'RACI Tasks'!B151,'Total Efforts'!$I$5:$I$127)</f>
        <v>0</v>
      </c>
    </row>
    <row r="143" spans="1:17" ht="30">
      <c r="A143" t="s">
        <v>206</v>
      </c>
      <c r="B143">
        <v>55.2</v>
      </c>
      <c r="C143" s="2" t="str">
        <f>VLOOKUP(A143,'RACI Deliverables'!$C$7:$D$86,2,FALSE)</f>
        <v>Listing of 6 OHT VPs Computer Skills, Dashboard Tech Understanding</v>
      </c>
      <c r="D143" t="s">
        <v>363</v>
      </c>
      <c r="E143" t="s">
        <v>357</v>
      </c>
      <c r="F143" s="10" t="str">
        <f>IF(VLOOKUP(A143,'RACI Deliverables'!$C$7:$K$86,4,FALSE)="","",VLOOKUP(A143,'RACI Deliverables'!$C$7:$K$86,4,FALSE))</f>
        <v/>
      </c>
      <c r="G143" s="10" t="str">
        <f>IF(VLOOKUP(A143,'RACI Deliverables'!$C$7:$K$86,5,FALSE)="","",VLOOKUP(A143,'RACI Deliverables'!$C$7:$K$86,5,FALSE))</f>
        <v>R</v>
      </c>
      <c r="H143" s="10" t="str">
        <f>IF(VLOOKUP(A143,'RACI Deliverables'!$C$7:$K$86,6,FALSE)="","",VLOOKUP(A143,'RACI Deliverables'!$C$7:$K$86,6,FALSE))</f>
        <v/>
      </c>
      <c r="I143" s="10" t="str">
        <f>IF(VLOOKUP(A143,'RACI Deliverables'!$C$7:$K$86,7,FALSE)="","",VLOOKUP(A143,'RACI Deliverables'!$C$7:$K$86,7,FALSE))</f>
        <v/>
      </c>
      <c r="J143" s="10" t="str">
        <f>IF(VLOOKUP(A143,'RACI Deliverables'!$C$7:$K$86,8,FALSE)="","",VLOOKUP(A143,'RACI Deliverables'!$C$7:$K$86,8,FALSE))</f>
        <v/>
      </c>
      <c r="K143" s="10" t="str">
        <f>IF(VLOOKUP(A143,'RACI Deliverables'!$C$7:$K$86,9,FALSE)="","",VLOOKUP(A143,'RACI Deliverables'!$C$7:$K$86,9,FALSE))</f>
        <v>A</v>
      </c>
      <c r="L143" s="25">
        <f>VLOOKUP(A143,'RACI Deliverables'!$C$7:$O$86,11,FALSE)</f>
        <v>44599</v>
      </c>
      <c r="M143" s="25">
        <f>VLOOKUP(A143,'RACI Deliverables'!$C$7:$O$86,12,FALSE)</f>
        <v>44603</v>
      </c>
      <c r="N143">
        <f t="shared" si="0"/>
        <v>4</v>
      </c>
      <c r="O143" s="46">
        <f>SUMIF('Total Efforts'!$D$5:$D$126,'RACI Tasks'!B152,'Total Efforts'!$I$5:$I$127)</f>
        <v>0</v>
      </c>
    </row>
    <row r="144" spans="1:17" ht="30">
      <c r="A144" t="s">
        <v>206</v>
      </c>
      <c r="B144">
        <v>55.3</v>
      </c>
      <c r="C144" s="2" t="str">
        <f>VLOOKUP(A144,'RACI Deliverables'!$C$7:$D$86,2,FALSE)</f>
        <v>Listing of 6 OHT VPs Computer Skills, Dashboard Tech Understanding</v>
      </c>
      <c r="D144" t="s">
        <v>364</v>
      </c>
      <c r="E144" t="s">
        <v>365</v>
      </c>
      <c r="F144" s="10" t="str">
        <f>IF(VLOOKUP(A144,'RACI Deliverables'!$C$7:$K$86,4,FALSE)="","",VLOOKUP(A144,'RACI Deliverables'!$C$7:$K$86,4,FALSE))</f>
        <v/>
      </c>
      <c r="G144" s="10" t="str">
        <f>IF(VLOOKUP(A144,'RACI Deliverables'!$C$7:$K$86,5,FALSE)="","",VLOOKUP(A144,'RACI Deliverables'!$C$7:$K$86,5,FALSE))</f>
        <v>R</v>
      </c>
      <c r="H144" s="10" t="str">
        <f>IF(VLOOKUP(A144,'RACI Deliverables'!$C$7:$K$86,6,FALSE)="","",VLOOKUP(A144,'RACI Deliverables'!$C$7:$K$86,6,FALSE))</f>
        <v/>
      </c>
      <c r="I144" s="10" t="str">
        <f>IF(VLOOKUP(A144,'RACI Deliverables'!$C$7:$K$86,7,FALSE)="","",VLOOKUP(A144,'RACI Deliverables'!$C$7:$K$86,7,FALSE))</f>
        <v/>
      </c>
      <c r="J144" s="10" t="str">
        <f>IF(VLOOKUP(A144,'RACI Deliverables'!$C$7:$K$86,8,FALSE)="","",VLOOKUP(A144,'RACI Deliverables'!$C$7:$K$86,8,FALSE))</f>
        <v/>
      </c>
      <c r="K144" s="10" t="str">
        <f>IF(VLOOKUP(A144,'RACI Deliverables'!$C$7:$K$86,9,FALSE)="","",VLOOKUP(A144,'RACI Deliverables'!$C$7:$K$86,9,FALSE))</f>
        <v>A</v>
      </c>
      <c r="L144" s="25">
        <f>VLOOKUP(A144,'RACI Deliverables'!$C$7:$O$86,11,FALSE)</f>
        <v>44599</v>
      </c>
      <c r="M144" s="25">
        <f>VLOOKUP(A144,'RACI Deliverables'!$C$7:$O$86,12,FALSE)</f>
        <v>44603</v>
      </c>
      <c r="N144">
        <f t="shared" si="0"/>
        <v>4</v>
      </c>
      <c r="O144" s="46">
        <f>SUMIF('Total Efforts'!$D$5:$D$126,'RACI Tasks'!B153,'Total Efforts'!$I$5:$I$127)</f>
        <v>0</v>
      </c>
    </row>
    <row r="145" spans="1:15">
      <c r="A145" t="s">
        <v>208</v>
      </c>
      <c r="B145">
        <v>56.1</v>
      </c>
      <c r="C145" s="2" t="str">
        <f>VLOOKUP(A145,'RACI Deliverables'!$C$7:$D$86,2,FALSE)</f>
        <v>Listing of 6 OHT VPs Preferred learning style</v>
      </c>
      <c r="D145" t="s">
        <v>366</v>
      </c>
      <c r="E145" t="s">
        <v>349</v>
      </c>
      <c r="F145" s="10" t="str">
        <f>IF(VLOOKUP(A145,'RACI Deliverables'!$C$7:$K$86,4,FALSE)="","",VLOOKUP(A145,'RACI Deliverables'!$C$7:$K$86,4,FALSE))</f>
        <v/>
      </c>
      <c r="G145" s="10" t="str">
        <f>IF(VLOOKUP(A145,'RACI Deliverables'!$C$7:$K$86,5,FALSE)="","",VLOOKUP(A145,'RACI Deliverables'!$C$7:$K$86,5,FALSE))</f>
        <v/>
      </c>
      <c r="H145" s="10" t="str">
        <f>IF(VLOOKUP(A145,'RACI Deliverables'!$C$7:$K$86,6,FALSE)="","",VLOOKUP(A145,'RACI Deliverables'!$C$7:$K$86,6,FALSE))</f>
        <v>R</v>
      </c>
      <c r="I145" s="10" t="str">
        <f>IF(VLOOKUP(A145,'RACI Deliverables'!$C$7:$K$86,7,FALSE)="","",VLOOKUP(A145,'RACI Deliverables'!$C$7:$K$86,7,FALSE))</f>
        <v>A</v>
      </c>
      <c r="J145" s="10" t="str">
        <f>IF(VLOOKUP(A145,'RACI Deliverables'!$C$7:$K$86,8,FALSE)="","",VLOOKUP(A145,'RACI Deliverables'!$C$7:$K$86,8,FALSE))</f>
        <v/>
      </c>
      <c r="K145" s="10" t="str">
        <f>IF(VLOOKUP(A145,'RACI Deliverables'!$C$7:$K$86,9,FALSE)="","",VLOOKUP(A145,'RACI Deliverables'!$C$7:$K$86,9,FALSE))</f>
        <v/>
      </c>
      <c r="L145" s="25">
        <f>VLOOKUP(A145,'RACI Deliverables'!$C$7:$O$86,11,FALSE)</f>
        <v>44599</v>
      </c>
      <c r="M145" s="25">
        <f>VLOOKUP(A145,'RACI Deliverables'!$C$7:$O$86,12,FALSE)</f>
        <v>44603</v>
      </c>
      <c r="N145">
        <f t="shared" si="0"/>
        <v>4</v>
      </c>
      <c r="O145" s="46">
        <f>SUMIF('Total Efforts'!$D$5:$D$126,'RACI Tasks'!B154,'Total Efforts'!$I$5:$I$127)</f>
        <v>0</v>
      </c>
    </row>
    <row r="146" spans="1:15">
      <c r="A146" t="s">
        <v>208</v>
      </c>
      <c r="B146">
        <v>56.2</v>
      </c>
      <c r="C146" s="2" t="str">
        <f>VLOOKUP(A146,'RACI Deliverables'!$C$7:$D$86,2,FALSE)</f>
        <v>Listing of 6 OHT VPs Preferred learning style</v>
      </c>
      <c r="D146" t="s">
        <v>367</v>
      </c>
      <c r="E146" t="s">
        <v>357</v>
      </c>
      <c r="F146" s="10" t="str">
        <f>IF(VLOOKUP(A146,'RACI Deliverables'!$C$7:$K$86,4,FALSE)="","",VLOOKUP(A146,'RACI Deliverables'!$C$7:$K$86,4,FALSE))</f>
        <v/>
      </c>
      <c r="G146" s="10" t="str">
        <f>IF(VLOOKUP(A146,'RACI Deliverables'!$C$7:$K$86,5,FALSE)="","",VLOOKUP(A146,'RACI Deliverables'!$C$7:$K$86,5,FALSE))</f>
        <v/>
      </c>
      <c r="H146" s="10" t="str">
        <f>IF(VLOOKUP(A146,'RACI Deliverables'!$C$7:$K$86,6,FALSE)="","",VLOOKUP(A146,'RACI Deliverables'!$C$7:$K$86,6,FALSE))</f>
        <v>R</v>
      </c>
      <c r="I146" s="10" t="str">
        <f>IF(VLOOKUP(A146,'RACI Deliverables'!$C$7:$K$86,7,FALSE)="","",VLOOKUP(A146,'RACI Deliverables'!$C$7:$K$86,7,FALSE))</f>
        <v>A</v>
      </c>
      <c r="J146" s="10" t="str">
        <f>IF(VLOOKUP(A146,'RACI Deliverables'!$C$7:$K$86,8,FALSE)="","",VLOOKUP(A146,'RACI Deliverables'!$C$7:$K$86,8,FALSE))</f>
        <v/>
      </c>
      <c r="K146" s="10" t="str">
        <f>IF(VLOOKUP(A146,'RACI Deliverables'!$C$7:$K$86,9,FALSE)="","",VLOOKUP(A146,'RACI Deliverables'!$C$7:$K$86,9,FALSE))</f>
        <v/>
      </c>
      <c r="L146" s="25">
        <f>VLOOKUP(A146,'RACI Deliverables'!$C$7:$O$86,11,FALSE)</f>
        <v>44599</v>
      </c>
      <c r="M146" s="25">
        <f>VLOOKUP(A146,'RACI Deliverables'!$C$7:$O$86,12,FALSE)</f>
        <v>44603</v>
      </c>
      <c r="N146">
        <f t="shared" si="0"/>
        <v>4</v>
      </c>
      <c r="O146" s="46">
        <f>SUMIF('Total Efforts'!$D$5:$D$126,'RACI Tasks'!B155,'Total Efforts'!$I$5:$I$127)</f>
        <v>0</v>
      </c>
    </row>
    <row r="147" spans="1:15">
      <c r="A147" t="s">
        <v>208</v>
      </c>
      <c r="B147">
        <v>56.3</v>
      </c>
      <c r="C147" s="2" t="str">
        <f>VLOOKUP(A147,'RACI Deliverables'!$C$7:$D$86,2,FALSE)</f>
        <v>Listing of 6 OHT VPs Preferred learning style</v>
      </c>
      <c r="D147" t="s">
        <v>368</v>
      </c>
      <c r="E147" t="s">
        <v>365</v>
      </c>
      <c r="F147" s="10" t="str">
        <f>IF(VLOOKUP(A147,'RACI Deliverables'!$C$7:$K$86,4,FALSE)="","",VLOOKUP(A147,'RACI Deliverables'!$C$7:$K$86,4,FALSE))</f>
        <v/>
      </c>
      <c r="G147" s="10" t="str">
        <f>IF(VLOOKUP(A147,'RACI Deliverables'!$C$7:$K$86,5,FALSE)="","",VLOOKUP(A147,'RACI Deliverables'!$C$7:$K$86,5,FALSE))</f>
        <v/>
      </c>
      <c r="H147" s="10" t="str">
        <f>IF(VLOOKUP(A147,'RACI Deliverables'!$C$7:$K$86,6,FALSE)="","",VLOOKUP(A147,'RACI Deliverables'!$C$7:$K$86,6,FALSE))</f>
        <v>R</v>
      </c>
      <c r="I147" s="10" t="str">
        <f>IF(VLOOKUP(A147,'RACI Deliverables'!$C$7:$K$86,7,FALSE)="","",VLOOKUP(A147,'RACI Deliverables'!$C$7:$K$86,7,FALSE))</f>
        <v>A</v>
      </c>
      <c r="J147" s="10" t="str">
        <f>IF(VLOOKUP(A147,'RACI Deliverables'!$C$7:$K$86,8,FALSE)="","",VLOOKUP(A147,'RACI Deliverables'!$C$7:$K$86,8,FALSE))</f>
        <v/>
      </c>
      <c r="K147" s="10" t="str">
        <f>IF(VLOOKUP(A147,'RACI Deliverables'!$C$7:$K$86,9,FALSE)="","",VLOOKUP(A147,'RACI Deliverables'!$C$7:$K$86,9,FALSE))</f>
        <v/>
      </c>
      <c r="L147" s="25">
        <f>VLOOKUP(A147,'RACI Deliverables'!$C$7:$O$86,11,FALSE)</f>
        <v>44599</v>
      </c>
      <c r="M147" s="25">
        <f>VLOOKUP(A147,'RACI Deliverables'!$C$7:$O$86,12,FALSE)</f>
        <v>44603</v>
      </c>
      <c r="N147">
        <f t="shared" si="0"/>
        <v>4</v>
      </c>
      <c r="O147" s="46">
        <f>SUMIF('Total Efforts'!$D$5:$D$126,'RACI Tasks'!B156,'Total Efforts'!$I$5:$I$127)</f>
        <v>0</v>
      </c>
    </row>
    <row r="148" spans="1:15" ht="30">
      <c r="A148" t="s">
        <v>210</v>
      </c>
      <c r="B148">
        <v>57.1</v>
      </c>
      <c r="C148" s="2" t="str">
        <f>VLOOKUP(A148,'RACI Deliverables'!$C$7:$D$86,2,FALSE)</f>
        <v>Listing of 6 OHT VPs Preferred ways to implement new concepts</v>
      </c>
      <c r="D148" t="s">
        <v>369</v>
      </c>
      <c r="E148" t="s">
        <v>285</v>
      </c>
      <c r="F148" s="10" t="str">
        <f>IF(VLOOKUP(A148,'RACI Deliverables'!$C$7:$K$86,4,FALSE)="","",VLOOKUP(A148,'RACI Deliverables'!$C$7:$K$86,4,FALSE))</f>
        <v/>
      </c>
      <c r="G148" s="10" t="str">
        <f>IF(VLOOKUP(A148,'RACI Deliverables'!$C$7:$K$86,5,FALSE)="","",VLOOKUP(A148,'RACI Deliverables'!$C$7:$K$86,5,FALSE))</f>
        <v/>
      </c>
      <c r="H148" s="10" t="str">
        <f>IF(VLOOKUP(A148,'RACI Deliverables'!$C$7:$K$86,6,FALSE)="","",VLOOKUP(A148,'RACI Deliverables'!$C$7:$K$86,6,FALSE))</f>
        <v/>
      </c>
      <c r="I148" s="10" t="str">
        <f>IF(VLOOKUP(A148,'RACI Deliverables'!$C$7:$K$86,7,FALSE)="","",VLOOKUP(A148,'RACI Deliverables'!$C$7:$K$86,7,FALSE))</f>
        <v/>
      </c>
      <c r="J148" s="10" t="str">
        <f>IF(VLOOKUP(A148,'RACI Deliverables'!$C$7:$K$86,8,FALSE)="","",VLOOKUP(A148,'RACI Deliverables'!$C$7:$K$86,8,FALSE))</f>
        <v>R</v>
      </c>
      <c r="K148" s="10" t="str">
        <f>IF(VLOOKUP(A148,'RACI Deliverables'!$C$7:$K$86,9,FALSE)="","",VLOOKUP(A148,'RACI Deliverables'!$C$7:$K$86,9,FALSE))</f>
        <v>A</v>
      </c>
      <c r="L148" s="25">
        <f>VLOOKUP(A148,'RACI Deliverables'!$C$7:$O$86,11,FALSE)</f>
        <v>44599</v>
      </c>
      <c r="M148" s="25">
        <f>VLOOKUP(A148,'RACI Deliverables'!$C$7:$O$86,12,FALSE)</f>
        <v>44603</v>
      </c>
      <c r="N148">
        <f t="shared" si="0"/>
        <v>4</v>
      </c>
      <c r="O148" s="46">
        <f>SUMIF('Total Efforts'!$D$5:$D$126,'RACI Tasks'!B157,'Total Efforts'!$I$5:$I$127)</f>
        <v>0</v>
      </c>
    </row>
    <row r="149" spans="1:15" ht="30">
      <c r="A149" t="s">
        <v>210</v>
      </c>
      <c r="B149">
        <v>57.2</v>
      </c>
      <c r="C149" s="2" t="str">
        <f>VLOOKUP(A149,'RACI Deliverables'!$C$7:$D$86,2,FALSE)</f>
        <v>Listing of 6 OHT VPs Preferred ways to implement new concepts</v>
      </c>
      <c r="D149" t="s">
        <v>370</v>
      </c>
      <c r="E149" t="s">
        <v>365</v>
      </c>
      <c r="F149" s="10" t="str">
        <f>IF(VLOOKUP(A149,'RACI Deliverables'!$C$7:$K$86,4,FALSE)="","",VLOOKUP(A149,'RACI Deliverables'!$C$7:$K$86,4,FALSE))</f>
        <v/>
      </c>
      <c r="G149" s="10" t="str">
        <f>IF(VLOOKUP(A149,'RACI Deliverables'!$C$7:$K$86,5,FALSE)="","",VLOOKUP(A149,'RACI Deliverables'!$C$7:$K$86,5,FALSE))</f>
        <v/>
      </c>
      <c r="H149" s="10" t="str">
        <f>IF(VLOOKUP(A149,'RACI Deliverables'!$C$7:$K$86,6,FALSE)="","",VLOOKUP(A149,'RACI Deliverables'!$C$7:$K$86,6,FALSE))</f>
        <v/>
      </c>
      <c r="I149" s="10" t="str">
        <f>IF(VLOOKUP(A149,'RACI Deliverables'!$C$7:$K$86,7,FALSE)="","",VLOOKUP(A149,'RACI Deliverables'!$C$7:$K$86,7,FALSE))</f>
        <v/>
      </c>
      <c r="J149" s="10" t="str">
        <f>IF(VLOOKUP(A149,'RACI Deliverables'!$C$7:$K$86,8,FALSE)="","",VLOOKUP(A149,'RACI Deliverables'!$C$7:$K$86,8,FALSE))</f>
        <v>R</v>
      </c>
      <c r="K149" s="10" t="str">
        <f>IF(VLOOKUP(A149,'RACI Deliverables'!$C$7:$K$86,9,FALSE)="","",VLOOKUP(A149,'RACI Deliverables'!$C$7:$K$86,9,FALSE))</f>
        <v>A</v>
      </c>
      <c r="L149" s="25">
        <f>VLOOKUP(A149,'RACI Deliverables'!$C$7:$O$86,11,FALSE)</f>
        <v>44599</v>
      </c>
      <c r="M149" s="25">
        <f>VLOOKUP(A149,'RACI Deliverables'!$C$7:$O$86,12,FALSE)</f>
        <v>44603</v>
      </c>
      <c r="N149">
        <f t="shared" si="0"/>
        <v>4</v>
      </c>
      <c r="O149" s="46">
        <f>SUMIF('Total Efforts'!$D$5:$D$126,'RACI Tasks'!B158,'Total Efforts'!$I$5:$I$127)</f>
        <v>0</v>
      </c>
    </row>
    <row r="150" spans="1:15" ht="30">
      <c r="A150" t="s">
        <v>210</v>
      </c>
      <c r="B150">
        <v>57.3</v>
      </c>
      <c r="C150" s="2" t="str">
        <f>VLOOKUP(A150,'RACI Deliverables'!$C$7:$D$86,2,FALSE)</f>
        <v>Listing of 6 OHT VPs Preferred ways to implement new concepts</v>
      </c>
      <c r="D150" t="s">
        <v>371</v>
      </c>
      <c r="E150" t="s">
        <v>372</v>
      </c>
      <c r="F150" s="10" t="str">
        <f>IF(VLOOKUP(A150,'RACI Deliverables'!$C$7:$K$86,4,FALSE)="","",VLOOKUP(A150,'RACI Deliverables'!$C$7:$K$86,4,FALSE))</f>
        <v/>
      </c>
      <c r="G150" s="10" t="str">
        <f>IF(VLOOKUP(A150,'RACI Deliverables'!$C$7:$K$86,5,FALSE)="","",VLOOKUP(A150,'RACI Deliverables'!$C$7:$K$86,5,FALSE))</f>
        <v/>
      </c>
      <c r="H150" s="10" t="str">
        <f>IF(VLOOKUP(A150,'RACI Deliverables'!$C$7:$K$86,6,FALSE)="","",VLOOKUP(A150,'RACI Deliverables'!$C$7:$K$86,6,FALSE))</f>
        <v/>
      </c>
      <c r="I150" s="10" t="str">
        <f>IF(VLOOKUP(A150,'RACI Deliverables'!$C$7:$K$86,7,FALSE)="","",VLOOKUP(A150,'RACI Deliverables'!$C$7:$K$86,7,FALSE))</f>
        <v/>
      </c>
      <c r="J150" s="10" t="str">
        <f>IF(VLOOKUP(A150,'RACI Deliverables'!$C$7:$K$86,8,FALSE)="","",VLOOKUP(A150,'RACI Deliverables'!$C$7:$K$86,8,FALSE))</f>
        <v>R</v>
      </c>
      <c r="K150" s="10" t="str">
        <f>IF(VLOOKUP(A150,'RACI Deliverables'!$C$7:$K$86,9,FALSE)="","",VLOOKUP(A150,'RACI Deliverables'!$C$7:$K$86,9,FALSE))</f>
        <v>A</v>
      </c>
      <c r="L150" s="25">
        <f>VLOOKUP(A150,'RACI Deliverables'!$C$7:$O$86,11,FALSE)</f>
        <v>44599</v>
      </c>
      <c r="M150" s="25">
        <f>VLOOKUP(A150,'RACI Deliverables'!$C$7:$O$86,12,FALSE)</f>
        <v>44603</v>
      </c>
      <c r="N150">
        <f t="shared" si="0"/>
        <v>4</v>
      </c>
      <c r="O150" s="46">
        <f>SUMIF('Total Efforts'!$D$5:$D$126,'RACI Tasks'!B159,'Total Efforts'!$I$5:$I$127)</f>
        <v>0</v>
      </c>
    </row>
    <row r="151" spans="1:15" ht="30">
      <c r="A151" t="s">
        <v>212</v>
      </c>
      <c r="B151">
        <v>58.1</v>
      </c>
      <c r="C151" s="2" t="str">
        <f>VLOOKUP(A151,'RACI Deliverables'!$C$7:$D$86,2,FALSE)</f>
        <v>VP's Written Briefing on Data Lakes, Data Marts, Data Warehouses, including SWOT</v>
      </c>
      <c r="D151" t="s">
        <v>373</v>
      </c>
      <c r="E151" t="s">
        <v>349</v>
      </c>
      <c r="F151" s="10" t="str">
        <f>IF(VLOOKUP(A151,'RACI Deliverables'!$C$7:$K$86,4,FALSE)="","",VLOOKUP(A151,'RACI Deliverables'!$C$7:$K$86,4,FALSE))</f>
        <v/>
      </c>
      <c r="G151" s="10" t="str">
        <f>IF(VLOOKUP(A151,'RACI Deliverables'!$C$7:$K$86,5,FALSE)="","",VLOOKUP(A151,'RACI Deliverables'!$C$7:$K$86,5,FALSE))</f>
        <v/>
      </c>
      <c r="H151" s="10" t="str">
        <f>IF(VLOOKUP(A151,'RACI Deliverables'!$C$7:$K$86,6,FALSE)="","",VLOOKUP(A151,'RACI Deliverables'!$C$7:$K$86,6,FALSE))</f>
        <v>R</v>
      </c>
      <c r="I151" s="10" t="str">
        <f>IF(VLOOKUP(A151,'RACI Deliverables'!$C$7:$K$86,7,FALSE)="","",VLOOKUP(A151,'RACI Deliverables'!$C$7:$K$86,7,FALSE))</f>
        <v/>
      </c>
      <c r="J151" s="10" t="str">
        <f>IF(VLOOKUP(A151,'RACI Deliverables'!$C$7:$K$86,8,FALSE)="","",VLOOKUP(A151,'RACI Deliverables'!$C$7:$K$86,8,FALSE))</f>
        <v/>
      </c>
      <c r="K151" s="10" t="str">
        <f>IF(VLOOKUP(A151,'RACI Deliverables'!$C$7:$K$86,9,FALSE)="","",VLOOKUP(A151,'RACI Deliverables'!$C$7:$K$86,9,FALSE))</f>
        <v>A</v>
      </c>
      <c r="L151" s="25">
        <f>VLOOKUP(A151,'RACI Deliverables'!$C$7:$O$86,11,FALSE)</f>
        <v>44595</v>
      </c>
      <c r="M151" s="25">
        <f>VLOOKUP(A151,'RACI Deliverables'!$C$7:$O$86,12,FALSE)</f>
        <v>44598</v>
      </c>
      <c r="N151">
        <f t="shared" ref="N151:N184" si="1">M151-L151</f>
        <v>3</v>
      </c>
      <c r="O151" s="46">
        <f>SUMIF('Total Efforts'!$D$5:$D$126,'RACI Tasks'!B160,'Total Efforts'!$I$5:$I$127)</f>
        <v>1.5</v>
      </c>
    </row>
    <row r="152" spans="1:15" ht="30">
      <c r="A152" t="s">
        <v>212</v>
      </c>
      <c r="B152">
        <v>58.2</v>
      </c>
      <c r="C152" s="2" t="str">
        <f>VLOOKUP(A152,'RACI Deliverables'!$C$7:$D$86,2,FALSE)</f>
        <v>VP's Written Briefing on Data Lakes, Data Marts, Data Warehouses, including SWOT</v>
      </c>
      <c r="D152" t="s">
        <v>374</v>
      </c>
      <c r="E152" t="s">
        <v>357</v>
      </c>
      <c r="F152" s="10" t="str">
        <f>IF(VLOOKUP(A152,'RACI Deliverables'!$C$7:$K$86,4,FALSE)="","",VLOOKUP(A152,'RACI Deliverables'!$C$7:$K$86,4,FALSE))</f>
        <v/>
      </c>
      <c r="G152" s="10" t="str">
        <f>IF(VLOOKUP(A152,'RACI Deliverables'!$C$7:$K$86,5,FALSE)="","",VLOOKUP(A152,'RACI Deliverables'!$C$7:$K$86,5,FALSE))</f>
        <v/>
      </c>
      <c r="H152" s="10" t="str">
        <f>IF(VLOOKUP(A152,'RACI Deliverables'!$C$7:$K$86,6,FALSE)="","",VLOOKUP(A152,'RACI Deliverables'!$C$7:$K$86,6,FALSE))</f>
        <v>R</v>
      </c>
      <c r="I152" s="10" t="str">
        <f>IF(VLOOKUP(A152,'RACI Deliverables'!$C$7:$K$86,7,FALSE)="","",VLOOKUP(A152,'RACI Deliverables'!$C$7:$K$86,7,FALSE))</f>
        <v/>
      </c>
      <c r="J152" s="10" t="str">
        <f>IF(VLOOKUP(A152,'RACI Deliverables'!$C$7:$K$86,8,FALSE)="","",VLOOKUP(A152,'RACI Deliverables'!$C$7:$K$86,8,FALSE))</f>
        <v/>
      </c>
      <c r="K152" s="10" t="str">
        <f>IF(VLOOKUP(A152,'RACI Deliverables'!$C$7:$K$86,9,FALSE)="","",VLOOKUP(A152,'RACI Deliverables'!$C$7:$K$86,9,FALSE))</f>
        <v>A</v>
      </c>
      <c r="L152" s="25">
        <f>VLOOKUP(A152,'RACI Deliverables'!$C$7:$O$86,11,FALSE)</f>
        <v>44595</v>
      </c>
      <c r="M152" s="25">
        <f>VLOOKUP(A152,'RACI Deliverables'!$C$7:$O$86,12,FALSE)</f>
        <v>44598</v>
      </c>
      <c r="N152">
        <f t="shared" si="1"/>
        <v>3</v>
      </c>
      <c r="O152" s="46">
        <f>SUMIF('Total Efforts'!$D$5:$D$126,'RACI Tasks'!B161,'Total Efforts'!$I$5:$I$127)</f>
        <v>3.9999999999999991</v>
      </c>
    </row>
    <row r="153" spans="1:15" ht="30">
      <c r="A153" t="s">
        <v>212</v>
      </c>
      <c r="B153">
        <v>58.3</v>
      </c>
      <c r="C153" s="2" t="str">
        <f>VLOOKUP(A153,'RACI Deliverables'!$C$7:$D$86,2,FALSE)</f>
        <v>VP's Written Briefing on Data Lakes, Data Marts, Data Warehouses, including SWOT</v>
      </c>
      <c r="D153" t="s">
        <v>375</v>
      </c>
      <c r="E153" t="s">
        <v>278</v>
      </c>
      <c r="F153" s="10" t="str">
        <f>IF(VLOOKUP(A153,'RACI Deliverables'!$C$7:$K$86,4,FALSE)="","",VLOOKUP(A153,'RACI Deliverables'!$C$7:$K$86,4,FALSE))</f>
        <v/>
      </c>
      <c r="G153" s="10" t="str">
        <f>IF(VLOOKUP(A153,'RACI Deliverables'!$C$7:$K$86,5,FALSE)="","",VLOOKUP(A153,'RACI Deliverables'!$C$7:$K$86,5,FALSE))</f>
        <v/>
      </c>
      <c r="H153" s="10" t="str">
        <f>IF(VLOOKUP(A153,'RACI Deliverables'!$C$7:$K$86,6,FALSE)="","",VLOOKUP(A153,'RACI Deliverables'!$C$7:$K$86,6,FALSE))</f>
        <v>R</v>
      </c>
      <c r="I153" s="10" t="str">
        <f>IF(VLOOKUP(A153,'RACI Deliverables'!$C$7:$K$86,7,FALSE)="","",VLOOKUP(A153,'RACI Deliverables'!$C$7:$K$86,7,FALSE))</f>
        <v/>
      </c>
      <c r="J153" s="10" t="str">
        <f>IF(VLOOKUP(A153,'RACI Deliverables'!$C$7:$K$86,8,FALSE)="","",VLOOKUP(A153,'RACI Deliverables'!$C$7:$K$86,8,FALSE))</f>
        <v/>
      </c>
      <c r="K153" s="10" t="str">
        <f>IF(VLOOKUP(A153,'RACI Deliverables'!$C$7:$K$86,9,FALSE)="","",VLOOKUP(A153,'RACI Deliverables'!$C$7:$K$86,9,FALSE))</f>
        <v>A</v>
      </c>
      <c r="L153" s="25">
        <f>VLOOKUP(A153,'RACI Deliverables'!$C$7:$O$86,11,FALSE)</f>
        <v>44595</v>
      </c>
      <c r="M153" s="25">
        <f>VLOOKUP(A153,'RACI Deliverables'!$C$7:$O$86,12,FALSE)</f>
        <v>44598</v>
      </c>
      <c r="N153">
        <f t="shared" si="1"/>
        <v>3</v>
      </c>
      <c r="O153" s="46">
        <f>SUMIF('Total Efforts'!$D$5:$D$126,'RACI Tasks'!B162,'Total Efforts'!$I$5:$I$127)</f>
        <v>0.99999999999999911</v>
      </c>
    </row>
    <row r="154" spans="1:15" ht="30">
      <c r="A154" t="s">
        <v>215</v>
      </c>
      <c r="B154">
        <v>59.1</v>
      </c>
      <c r="C154" s="2" t="str">
        <f>VLOOKUP(A154,'RACI Deliverables'!$C$7:$D$86,2,FALSE)</f>
        <v>VP's Written Briefing on ERP. TPS and Query tools, with SWOT</v>
      </c>
      <c r="D154" t="s">
        <v>376</v>
      </c>
      <c r="E154" t="s">
        <v>285</v>
      </c>
      <c r="F154" s="10" t="str">
        <f>IF(VLOOKUP(A154,'RACI Deliverables'!$C$7:$K$86,4,FALSE)="","",VLOOKUP(A154,'RACI Deliverables'!$C$7:$K$86,4,FALSE))</f>
        <v/>
      </c>
      <c r="G154" s="10" t="str">
        <f>IF(VLOOKUP(A154,'RACI Deliverables'!$C$7:$K$86,5,FALSE)="","",VLOOKUP(A154,'RACI Deliverables'!$C$7:$K$86,5,FALSE))</f>
        <v/>
      </c>
      <c r="H154" s="10" t="str">
        <f>IF(VLOOKUP(A154,'RACI Deliverables'!$C$7:$K$86,6,FALSE)="","",VLOOKUP(A154,'RACI Deliverables'!$C$7:$K$86,6,FALSE))</f>
        <v/>
      </c>
      <c r="I154" s="10" t="str">
        <f>IF(VLOOKUP(A154,'RACI Deliverables'!$C$7:$K$86,7,FALSE)="","",VLOOKUP(A154,'RACI Deliverables'!$C$7:$K$86,7,FALSE))</f>
        <v>R</v>
      </c>
      <c r="J154" s="10" t="str">
        <f>IF(VLOOKUP(A154,'RACI Deliverables'!$C$7:$K$86,8,FALSE)="","",VLOOKUP(A154,'RACI Deliverables'!$C$7:$K$86,8,FALSE))</f>
        <v>A</v>
      </c>
      <c r="K154" s="10" t="str">
        <f>IF(VLOOKUP(A154,'RACI Deliverables'!$C$7:$K$86,9,FALSE)="","",VLOOKUP(A154,'RACI Deliverables'!$C$7:$K$86,9,FALSE))</f>
        <v/>
      </c>
      <c r="L154" s="25">
        <f>VLOOKUP(A154,'RACI Deliverables'!$C$7:$O$86,11,FALSE)</f>
        <v>44595</v>
      </c>
      <c r="M154" s="25">
        <f>VLOOKUP(A154,'RACI Deliverables'!$C$7:$O$86,12,FALSE)</f>
        <v>44598</v>
      </c>
      <c r="N154">
        <f t="shared" si="1"/>
        <v>3</v>
      </c>
      <c r="O154" s="46">
        <f>SUMIF('Total Efforts'!$D$5:$D$126,'RACI Tasks'!B163,'Total Efforts'!$I$5:$I$127)</f>
        <v>0.99999999999999978</v>
      </c>
    </row>
    <row r="155" spans="1:15" ht="30">
      <c r="A155" t="s">
        <v>215</v>
      </c>
      <c r="B155">
        <v>59.2</v>
      </c>
      <c r="C155" s="2" t="str">
        <f>VLOOKUP(A155,'RACI Deliverables'!$C$7:$D$86,2,FALSE)</f>
        <v>VP's Written Briefing on ERP. TPS and Query tools, with SWOT</v>
      </c>
      <c r="D155" t="s">
        <v>377</v>
      </c>
      <c r="E155" t="s">
        <v>277</v>
      </c>
      <c r="F155" s="10" t="str">
        <f>IF(VLOOKUP(A155,'RACI Deliverables'!$C$7:$K$86,4,FALSE)="","",VLOOKUP(A155,'RACI Deliverables'!$C$7:$K$86,4,FALSE))</f>
        <v/>
      </c>
      <c r="G155" s="10" t="str">
        <f>IF(VLOOKUP(A155,'RACI Deliverables'!$C$7:$K$86,5,FALSE)="","",VLOOKUP(A155,'RACI Deliverables'!$C$7:$K$86,5,FALSE))</f>
        <v/>
      </c>
      <c r="H155" s="10" t="str">
        <f>IF(VLOOKUP(A155,'RACI Deliverables'!$C$7:$K$86,6,FALSE)="","",VLOOKUP(A155,'RACI Deliverables'!$C$7:$K$86,6,FALSE))</f>
        <v/>
      </c>
      <c r="I155" s="10" t="str">
        <f>IF(VLOOKUP(A155,'RACI Deliverables'!$C$7:$K$86,7,FALSE)="","",VLOOKUP(A155,'RACI Deliverables'!$C$7:$K$86,7,FALSE))</f>
        <v>R</v>
      </c>
      <c r="J155" s="10" t="str">
        <f>IF(VLOOKUP(A155,'RACI Deliverables'!$C$7:$K$86,8,FALSE)="","",VLOOKUP(A155,'RACI Deliverables'!$C$7:$K$86,8,FALSE))</f>
        <v>A</v>
      </c>
      <c r="K155" s="10" t="str">
        <f>IF(VLOOKUP(A155,'RACI Deliverables'!$C$7:$K$86,9,FALSE)="","",VLOOKUP(A155,'RACI Deliverables'!$C$7:$K$86,9,FALSE))</f>
        <v/>
      </c>
      <c r="L155" s="25">
        <f>VLOOKUP(A155,'RACI Deliverables'!$C$7:$O$86,11,FALSE)</f>
        <v>44595</v>
      </c>
      <c r="M155" s="25">
        <f>VLOOKUP(A155,'RACI Deliverables'!$C$7:$O$86,12,FALSE)</f>
        <v>44598</v>
      </c>
      <c r="N155">
        <f t="shared" si="1"/>
        <v>3</v>
      </c>
      <c r="O155" s="46">
        <f>SUMIF('Total Efforts'!$D$5:$D$126,'RACI Tasks'!B164,'Total Efforts'!$I$5:$I$127)</f>
        <v>1.8333333333333328</v>
      </c>
    </row>
    <row r="156" spans="1:15" ht="30">
      <c r="A156" t="s">
        <v>215</v>
      </c>
      <c r="B156">
        <v>59.3</v>
      </c>
      <c r="C156" s="2" t="str">
        <f>VLOOKUP(A156,'RACI Deliverables'!$C$7:$D$86,2,FALSE)</f>
        <v>VP's Written Briefing on ERP. TPS and Query tools, with SWOT</v>
      </c>
      <c r="D156" t="s">
        <v>378</v>
      </c>
      <c r="E156" t="s">
        <v>365</v>
      </c>
      <c r="F156" s="10" t="str">
        <f>IF(VLOOKUP(A156,'RACI Deliverables'!$C$7:$K$86,4,FALSE)="","",VLOOKUP(A156,'RACI Deliverables'!$C$7:$K$86,4,FALSE))</f>
        <v/>
      </c>
      <c r="G156" s="10" t="str">
        <f>IF(VLOOKUP(A156,'RACI Deliverables'!$C$7:$K$86,5,FALSE)="","",VLOOKUP(A156,'RACI Deliverables'!$C$7:$K$86,5,FALSE))</f>
        <v/>
      </c>
      <c r="H156" s="10" t="str">
        <f>IF(VLOOKUP(A156,'RACI Deliverables'!$C$7:$K$86,6,FALSE)="","",VLOOKUP(A156,'RACI Deliverables'!$C$7:$K$86,6,FALSE))</f>
        <v/>
      </c>
      <c r="I156" s="10" t="str">
        <f>IF(VLOOKUP(A156,'RACI Deliverables'!$C$7:$K$86,7,FALSE)="","",VLOOKUP(A156,'RACI Deliverables'!$C$7:$K$86,7,FALSE))</f>
        <v>R</v>
      </c>
      <c r="J156" s="10" t="str">
        <f>IF(VLOOKUP(A156,'RACI Deliverables'!$C$7:$K$86,8,FALSE)="","",VLOOKUP(A156,'RACI Deliverables'!$C$7:$K$86,8,FALSE))</f>
        <v>A</v>
      </c>
      <c r="K156" s="10" t="str">
        <f>IF(VLOOKUP(A156,'RACI Deliverables'!$C$7:$K$86,9,FALSE)="","",VLOOKUP(A156,'RACI Deliverables'!$C$7:$K$86,9,FALSE))</f>
        <v/>
      </c>
      <c r="L156" s="25">
        <f>VLOOKUP(A156,'RACI Deliverables'!$C$7:$O$86,11,FALSE)</f>
        <v>44595</v>
      </c>
      <c r="M156" s="25">
        <f>VLOOKUP(A156,'RACI Deliverables'!$C$7:$O$86,12,FALSE)</f>
        <v>44598</v>
      </c>
      <c r="N156">
        <f t="shared" si="1"/>
        <v>3</v>
      </c>
      <c r="O156" s="46">
        <f>SUMIF('Total Efforts'!$D$5:$D$126,'RACI Tasks'!B165,'Total Efforts'!$I$5:$I$127)</f>
        <v>0.83333333333333037</v>
      </c>
    </row>
    <row r="157" spans="1:15" ht="30">
      <c r="A157" t="s">
        <v>217</v>
      </c>
      <c r="B157">
        <v>60.1</v>
      </c>
      <c r="C157" s="2" t="str">
        <f>VLOOKUP(A157,'RACI Deliverables'!$C$7:$D$86,2,FALSE)</f>
        <v>VP's Written Briefing on Executive and Analytical Dashboards</v>
      </c>
      <c r="D157" t="s">
        <v>379</v>
      </c>
      <c r="E157" t="s">
        <v>349</v>
      </c>
      <c r="F157" s="10" t="str">
        <f>IF(VLOOKUP(A157,'RACI Deliverables'!$C$7:$K$86,4,FALSE)="","",VLOOKUP(A157,'RACI Deliverables'!$C$7:$K$86,4,FALSE))</f>
        <v>R</v>
      </c>
      <c r="G157" s="10" t="str">
        <f>IF(VLOOKUP(A157,'RACI Deliverables'!$C$7:$K$86,5,FALSE)="","",VLOOKUP(A157,'RACI Deliverables'!$C$7:$K$86,5,FALSE))</f>
        <v>A</v>
      </c>
      <c r="H157" s="10" t="str">
        <f>IF(VLOOKUP(A157,'RACI Deliverables'!$C$7:$K$86,6,FALSE)="","",VLOOKUP(A157,'RACI Deliverables'!$C$7:$K$86,6,FALSE))</f>
        <v/>
      </c>
      <c r="I157" s="10" t="str">
        <f>IF(VLOOKUP(A157,'RACI Deliverables'!$C$7:$K$86,7,FALSE)="","",VLOOKUP(A157,'RACI Deliverables'!$C$7:$K$86,7,FALSE))</f>
        <v/>
      </c>
      <c r="J157" s="10" t="str">
        <f>IF(VLOOKUP(A157,'RACI Deliverables'!$C$7:$K$86,8,FALSE)="","",VLOOKUP(A157,'RACI Deliverables'!$C$7:$K$86,8,FALSE))</f>
        <v/>
      </c>
      <c r="K157" s="10" t="str">
        <f>IF(VLOOKUP(A157,'RACI Deliverables'!$C$7:$K$86,9,FALSE)="","",VLOOKUP(A157,'RACI Deliverables'!$C$7:$K$86,9,FALSE))</f>
        <v/>
      </c>
      <c r="L157" s="25">
        <f>VLOOKUP(A157,'RACI Deliverables'!$C$7:$O$86,11,FALSE)</f>
        <v>44595</v>
      </c>
      <c r="M157" s="25">
        <f>VLOOKUP(A157,'RACI Deliverables'!$C$7:$O$86,12,FALSE)</f>
        <v>44598</v>
      </c>
      <c r="N157">
        <f t="shared" si="1"/>
        <v>3</v>
      </c>
      <c r="O157" s="46">
        <f>SUMIF('Total Efforts'!$D$5:$D$126,'RACI Tasks'!B166,'Total Efforts'!$I$5:$I$127)</f>
        <v>0</v>
      </c>
    </row>
    <row r="158" spans="1:15" ht="30">
      <c r="A158" t="s">
        <v>217</v>
      </c>
      <c r="B158">
        <v>60.2</v>
      </c>
      <c r="C158" s="2" t="str">
        <f>VLOOKUP(A158,'RACI Deliverables'!$C$7:$D$86,2,FALSE)</f>
        <v>VP's Written Briefing on Executive and Analytical Dashboards</v>
      </c>
      <c r="D158" t="s">
        <v>380</v>
      </c>
      <c r="E158" t="s">
        <v>277</v>
      </c>
      <c r="F158" s="10" t="str">
        <f>IF(VLOOKUP(A158,'RACI Deliverables'!$C$7:$K$86,4,FALSE)="","",VLOOKUP(A158,'RACI Deliverables'!$C$7:$K$86,4,FALSE))</f>
        <v>R</v>
      </c>
      <c r="G158" s="10" t="str">
        <f>IF(VLOOKUP(A158,'RACI Deliverables'!$C$7:$K$86,5,FALSE)="","",VLOOKUP(A158,'RACI Deliverables'!$C$7:$K$86,5,FALSE))</f>
        <v>A</v>
      </c>
      <c r="H158" s="10" t="str">
        <f>IF(VLOOKUP(A158,'RACI Deliverables'!$C$7:$K$86,6,FALSE)="","",VLOOKUP(A158,'RACI Deliverables'!$C$7:$K$86,6,FALSE))</f>
        <v/>
      </c>
      <c r="I158" s="10" t="str">
        <f>IF(VLOOKUP(A158,'RACI Deliverables'!$C$7:$K$86,7,FALSE)="","",VLOOKUP(A158,'RACI Deliverables'!$C$7:$K$86,7,FALSE))</f>
        <v/>
      </c>
      <c r="J158" s="10" t="str">
        <f>IF(VLOOKUP(A158,'RACI Deliverables'!$C$7:$K$86,8,FALSE)="","",VLOOKUP(A158,'RACI Deliverables'!$C$7:$K$86,8,FALSE))</f>
        <v/>
      </c>
      <c r="K158" s="10" t="str">
        <f>IF(VLOOKUP(A158,'RACI Deliverables'!$C$7:$K$86,9,FALSE)="","",VLOOKUP(A158,'RACI Deliverables'!$C$7:$K$86,9,FALSE))</f>
        <v/>
      </c>
      <c r="L158" s="25">
        <f>VLOOKUP(A158,'RACI Deliverables'!$C$7:$O$86,11,FALSE)</f>
        <v>44595</v>
      </c>
      <c r="M158" s="25">
        <f>VLOOKUP(A158,'RACI Deliverables'!$C$7:$O$86,12,FALSE)</f>
        <v>44598</v>
      </c>
      <c r="N158">
        <f t="shared" si="1"/>
        <v>3</v>
      </c>
      <c r="O158" s="46">
        <f>SUMIF('Total Efforts'!$D$5:$D$126,'RACI Tasks'!B167,'Total Efforts'!$I$5:$I$127)</f>
        <v>0</v>
      </c>
    </row>
    <row r="159" spans="1:15" ht="30">
      <c r="A159" t="s">
        <v>217</v>
      </c>
      <c r="B159">
        <v>60.3</v>
      </c>
      <c r="C159" s="2" t="str">
        <f>VLOOKUP(A159,'RACI Deliverables'!$C$7:$D$86,2,FALSE)</f>
        <v>VP's Written Briefing on Executive and Analytical Dashboards</v>
      </c>
      <c r="D159" t="s">
        <v>381</v>
      </c>
      <c r="E159" t="s">
        <v>278</v>
      </c>
      <c r="F159" s="10" t="str">
        <f>IF(VLOOKUP(A159,'RACI Deliverables'!$C$7:$K$86,4,FALSE)="","",VLOOKUP(A159,'RACI Deliverables'!$C$7:$K$86,4,FALSE))</f>
        <v>R</v>
      </c>
      <c r="G159" s="10" t="str">
        <f>IF(VLOOKUP(A159,'RACI Deliverables'!$C$7:$K$86,5,FALSE)="","",VLOOKUP(A159,'RACI Deliverables'!$C$7:$K$86,5,FALSE))</f>
        <v>A</v>
      </c>
      <c r="H159" s="10" t="str">
        <f>IF(VLOOKUP(A159,'RACI Deliverables'!$C$7:$K$86,6,FALSE)="","",VLOOKUP(A159,'RACI Deliverables'!$C$7:$K$86,6,FALSE))</f>
        <v/>
      </c>
      <c r="I159" s="10" t="str">
        <f>IF(VLOOKUP(A159,'RACI Deliverables'!$C$7:$K$86,7,FALSE)="","",VLOOKUP(A159,'RACI Deliverables'!$C$7:$K$86,7,FALSE))</f>
        <v/>
      </c>
      <c r="J159" s="10" t="str">
        <f>IF(VLOOKUP(A159,'RACI Deliverables'!$C$7:$K$86,8,FALSE)="","",VLOOKUP(A159,'RACI Deliverables'!$C$7:$K$86,8,FALSE))</f>
        <v/>
      </c>
      <c r="K159" s="10" t="str">
        <f>IF(VLOOKUP(A159,'RACI Deliverables'!$C$7:$K$86,9,FALSE)="","",VLOOKUP(A159,'RACI Deliverables'!$C$7:$K$86,9,FALSE))</f>
        <v/>
      </c>
      <c r="L159" s="25">
        <f>VLOOKUP(A159,'RACI Deliverables'!$C$7:$O$86,11,FALSE)</f>
        <v>44595</v>
      </c>
      <c r="M159" s="25">
        <f>VLOOKUP(A159,'RACI Deliverables'!$C$7:$O$86,12,FALSE)</f>
        <v>44598</v>
      </c>
      <c r="N159">
        <f t="shared" si="1"/>
        <v>3</v>
      </c>
      <c r="O159" s="46">
        <f>SUMIF('Total Efforts'!$D$5:$D$126,'RACI Tasks'!B168,'Total Efforts'!$I$5:$I$127)</f>
        <v>0</v>
      </c>
    </row>
    <row r="160" spans="1:15" ht="45">
      <c r="A160" t="s">
        <v>219</v>
      </c>
      <c r="B160">
        <v>61.1</v>
      </c>
      <c r="C160" s="2" t="str">
        <f>VLOOKUP(A160,'RACI Deliverables'!$C$7:$D$86,2,FALSE)</f>
        <v>suggested plan background to implement an Executive Dashboard with 5, at minimum, metrics</v>
      </c>
      <c r="D160" t="s">
        <v>382</v>
      </c>
      <c r="E160" t="s">
        <v>285</v>
      </c>
      <c r="F160" s="10" t="str">
        <f>IF(VLOOKUP(A160,'RACI Deliverables'!$C$7:$K$86,4,FALSE)="","",VLOOKUP(A160,'RACI Deliverables'!$C$7:$K$86,4,FALSE))</f>
        <v/>
      </c>
      <c r="G160" s="10" t="str">
        <f>IF(VLOOKUP(A160,'RACI Deliverables'!$C$7:$K$86,5,FALSE)="","",VLOOKUP(A160,'RACI Deliverables'!$C$7:$K$86,5,FALSE))</f>
        <v>R</v>
      </c>
      <c r="H160" s="10" t="str">
        <f>IF(VLOOKUP(A160,'RACI Deliverables'!$C$7:$K$86,6,FALSE)="","",VLOOKUP(A160,'RACI Deliverables'!$C$7:$K$86,6,FALSE))</f>
        <v/>
      </c>
      <c r="I160" s="10" t="str">
        <f>IF(VLOOKUP(A160,'RACI Deliverables'!$C$7:$K$86,7,FALSE)="","",VLOOKUP(A160,'RACI Deliverables'!$C$7:$K$86,7,FALSE))</f>
        <v/>
      </c>
      <c r="J160" s="10" t="str">
        <f>IF(VLOOKUP(A160,'RACI Deliverables'!$C$7:$K$86,8,FALSE)="","",VLOOKUP(A160,'RACI Deliverables'!$C$7:$K$86,8,FALSE))</f>
        <v/>
      </c>
      <c r="K160" s="10" t="str">
        <f>IF(VLOOKUP(A160,'RACI Deliverables'!$C$7:$K$86,9,FALSE)="","",VLOOKUP(A160,'RACI Deliverables'!$C$7:$K$86,9,FALSE))</f>
        <v>A</v>
      </c>
      <c r="L160" s="25">
        <f>VLOOKUP(A160,'RACI Deliverables'!$C$7:$O$86,11,FALSE)</f>
        <v>44598</v>
      </c>
      <c r="M160" s="25">
        <f>VLOOKUP(A160,'RACI Deliverables'!$C$7:$O$86,12,FALSE)</f>
        <v>44602</v>
      </c>
      <c r="N160">
        <f t="shared" si="1"/>
        <v>4</v>
      </c>
      <c r="O160" s="46">
        <f>SUMIF('Total Efforts'!$D$5:$D$126,'RACI Tasks'!B169,'Total Efforts'!$I$5:$I$127)</f>
        <v>0.16666666666666874</v>
      </c>
    </row>
    <row r="161" spans="1:15" ht="45">
      <c r="A161" t="s">
        <v>219</v>
      </c>
      <c r="B161">
        <v>61.2</v>
      </c>
      <c r="C161" s="2" t="str">
        <f>VLOOKUP(A161,'RACI Deliverables'!$C$7:$D$86,2,FALSE)</f>
        <v>suggested plan background to implement an Executive Dashboard with 5, at minimum, metrics</v>
      </c>
      <c r="D161" t="s">
        <v>383</v>
      </c>
      <c r="E161" t="s">
        <v>277</v>
      </c>
      <c r="F161" s="10" t="str">
        <f>IF(VLOOKUP(A161,'RACI Deliverables'!$C$7:$K$86,4,FALSE)="","",VLOOKUP(A161,'RACI Deliverables'!$C$7:$K$86,4,FALSE))</f>
        <v/>
      </c>
      <c r="G161" s="10" t="str">
        <f>IF(VLOOKUP(A161,'RACI Deliverables'!$C$7:$K$86,5,FALSE)="","",VLOOKUP(A161,'RACI Deliverables'!$C$7:$K$86,5,FALSE))</f>
        <v>R</v>
      </c>
      <c r="H161" s="10" t="str">
        <f>IF(VLOOKUP(A161,'RACI Deliverables'!$C$7:$K$86,6,FALSE)="","",VLOOKUP(A161,'RACI Deliverables'!$C$7:$K$86,6,FALSE))</f>
        <v/>
      </c>
      <c r="I161" s="10" t="str">
        <f>IF(VLOOKUP(A161,'RACI Deliverables'!$C$7:$K$86,7,FALSE)="","",VLOOKUP(A161,'RACI Deliverables'!$C$7:$K$86,7,FALSE))</f>
        <v/>
      </c>
      <c r="J161" s="10" t="str">
        <f>IF(VLOOKUP(A161,'RACI Deliverables'!$C$7:$K$86,8,FALSE)="","",VLOOKUP(A161,'RACI Deliverables'!$C$7:$K$86,8,FALSE))</f>
        <v/>
      </c>
      <c r="K161" s="10" t="str">
        <f>IF(VLOOKUP(A161,'RACI Deliverables'!$C$7:$K$86,9,FALSE)="","",VLOOKUP(A161,'RACI Deliverables'!$C$7:$K$86,9,FALSE))</f>
        <v>A</v>
      </c>
      <c r="L161" s="25">
        <f>VLOOKUP(A161,'RACI Deliverables'!$C$7:$O$86,11,FALSE)</f>
        <v>44598</v>
      </c>
      <c r="M161" s="25">
        <f>VLOOKUP(A161,'RACI Deliverables'!$C$7:$O$86,12,FALSE)</f>
        <v>44602</v>
      </c>
      <c r="N161">
        <f t="shared" si="1"/>
        <v>4</v>
      </c>
      <c r="O161" s="46">
        <f>SUMIF('Total Efforts'!$D$5:$D$126,'RACI Tasks'!B170,'Total Efforts'!$I$5:$I$127)</f>
        <v>0.66666666666666696</v>
      </c>
    </row>
    <row r="162" spans="1:15" ht="45">
      <c r="A162" t="s">
        <v>219</v>
      </c>
      <c r="B162">
        <v>61.3</v>
      </c>
      <c r="C162" s="2" t="str">
        <f>VLOOKUP(A162,'RACI Deliverables'!$C$7:$D$86,2,FALSE)</f>
        <v>suggested plan background to implement an Executive Dashboard with 5, at minimum, metrics</v>
      </c>
      <c r="D162" t="s">
        <v>384</v>
      </c>
      <c r="E162" t="s">
        <v>365</v>
      </c>
      <c r="F162" s="10" t="str">
        <f>IF(VLOOKUP(A162,'RACI Deliverables'!$C$7:$K$86,4,FALSE)="","",VLOOKUP(A162,'RACI Deliverables'!$C$7:$K$86,4,FALSE))</f>
        <v/>
      </c>
      <c r="G162" s="10" t="str">
        <f>IF(VLOOKUP(A162,'RACI Deliverables'!$C$7:$K$86,5,FALSE)="","",VLOOKUP(A162,'RACI Deliverables'!$C$7:$K$86,5,FALSE))</f>
        <v>R</v>
      </c>
      <c r="H162" s="10" t="str">
        <f>IF(VLOOKUP(A162,'RACI Deliverables'!$C$7:$K$86,6,FALSE)="","",VLOOKUP(A162,'RACI Deliverables'!$C$7:$K$86,6,FALSE))</f>
        <v/>
      </c>
      <c r="I162" s="10" t="str">
        <f>IF(VLOOKUP(A162,'RACI Deliverables'!$C$7:$K$86,7,FALSE)="","",VLOOKUP(A162,'RACI Deliverables'!$C$7:$K$86,7,FALSE))</f>
        <v/>
      </c>
      <c r="J162" s="10" t="str">
        <f>IF(VLOOKUP(A162,'RACI Deliverables'!$C$7:$K$86,8,FALSE)="","",VLOOKUP(A162,'RACI Deliverables'!$C$7:$K$86,8,FALSE))</f>
        <v/>
      </c>
      <c r="K162" s="10" t="str">
        <f>IF(VLOOKUP(A162,'RACI Deliverables'!$C$7:$K$86,9,FALSE)="","",VLOOKUP(A162,'RACI Deliverables'!$C$7:$K$86,9,FALSE))</f>
        <v>A</v>
      </c>
      <c r="L162" s="25">
        <f>VLOOKUP(A162,'RACI Deliverables'!$C$7:$O$86,11,FALSE)</f>
        <v>44598</v>
      </c>
      <c r="M162" s="25">
        <f>VLOOKUP(A162,'RACI Deliverables'!$C$7:$O$86,12,FALSE)</f>
        <v>44602</v>
      </c>
      <c r="N162">
        <f t="shared" si="1"/>
        <v>4</v>
      </c>
      <c r="O162" s="46">
        <f>SUMIF('Total Efforts'!$D$5:$D$126,'RACI Tasks'!B171,'Total Efforts'!$I$5:$I$127)</f>
        <v>1.1666666666666679</v>
      </c>
    </row>
    <row r="163" spans="1:15" ht="45">
      <c r="A163" t="s">
        <v>222</v>
      </c>
      <c r="B163">
        <v>62.1</v>
      </c>
      <c r="C163" s="2" t="str">
        <f>VLOOKUP(A163,'RACI Deliverables'!$C$7:$D$86,2,FALSE)</f>
        <v>suggested plan vision to implement an Executive Dashboard with 5, at minimum, metrics</v>
      </c>
      <c r="D163" t="s">
        <v>382</v>
      </c>
      <c r="E163" t="s">
        <v>285</v>
      </c>
      <c r="F163" s="10" t="str">
        <f>IF(VLOOKUP(A163,'RACI Deliverables'!$C$7:$K$86,4,FALSE)="","",VLOOKUP(A163,'RACI Deliverables'!$C$7:$K$86,4,FALSE))</f>
        <v>R</v>
      </c>
      <c r="G163" s="10" t="str">
        <f>IF(VLOOKUP(A163,'RACI Deliverables'!$C$7:$K$86,5,FALSE)="","",VLOOKUP(A163,'RACI Deliverables'!$C$7:$K$86,5,FALSE))</f>
        <v/>
      </c>
      <c r="H163" s="10" t="str">
        <f>IF(VLOOKUP(A163,'RACI Deliverables'!$C$7:$K$86,6,FALSE)="","",VLOOKUP(A163,'RACI Deliverables'!$C$7:$K$86,6,FALSE))</f>
        <v/>
      </c>
      <c r="I163" s="10" t="str">
        <f>IF(VLOOKUP(A163,'RACI Deliverables'!$C$7:$K$86,7,FALSE)="","",VLOOKUP(A163,'RACI Deliverables'!$C$7:$K$86,7,FALSE))</f>
        <v>A</v>
      </c>
      <c r="J163" s="10" t="str">
        <f>IF(VLOOKUP(A163,'RACI Deliverables'!$C$7:$K$86,8,FALSE)="","",VLOOKUP(A163,'RACI Deliverables'!$C$7:$K$86,8,FALSE))</f>
        <v/>
      </c>
      <c r="K163" s="10" t="str">
        <f>IF(VLOOKUP(A163,'RACI Deliverables'!$C$7:$K$86,9,FALSE)="","",VLOOKUP(A163,'RACI Deliverables'!$C$7:$K$86,9,FALSE))</f>
        <v/>
      </c>
      <c r="L163" s="25">
        <f>VLOOKUP(A163,'RACI Deliverables'!$C$7:$O$86,11,FALSE)</f>
        <v>44598</v>
      </c>
      <c r="M163" s="25">
        <f>VLOOKUP(A163,'RACI Deliverables'!$C$7:$O$86,12,FALSE)</f>
        <v>44602</v>
      </c>
      <c r="N163">
        <f t="shared" si="1"/>
        <v>4</v>
      </c>
      <c r="O163" s="46">
        <f>SUMIF('Total Efforts'!$D$5:$D$126,'RACI Tasks'!B172,'Total Efforts'!$I$5:$I$127)</f>
        <v>0</v>
      </c>
    </row>
    <row r="164" spans="1:15" ht="45">
      <c r="A164" t="s">
        <v>222</v>
      </c>
      <c r="B164">
        <v>62.2</v>
      </c>
      <c r="C164" s="2" t="str">
        <f>VLOOKUP(A164,'RACI Deliverables'!$C$7:$D$86,2,FALSE)</f>
        <v>suggested plan vision to implement an Executive Dashboard with 5, at minimum, metrics</v>
      </c>
      <c r="D164" t="s">
        <v>383</v>
      </c>
      <c r="E164" t="s">
        <v>277</v>
      </c>
      <c r="F164" s="10" t="str">
        <f>IF(VLOOKUP(A164,'RACI Deliverables'!$C$7:$K$86,4,FALSE)="","",VLOOKUP(A164,'RACI Deliverables'!$C$7:$K$86,4,FALSE))</f>
        <v>R</v>
      </c>
      <c r="G164" s="10" t="str">
        <f>IF(VLOOKUP(A164,'RACI Deliverables'!$C$7:$K$86,5,FALSE)="","",VLOOKUP(A164,'RACI Deliverables'!$C$7:$K$86,5,FALSE))</f>
        <v/>
      </c>
      <c r="H164" s="10" t="str">
        <f>IF(VLOOKUP(A164,'RACI Deliverables'!$C$7:$K$86,6,FALSE)="","",VLOOKUP(A164,'RACI Deliverables'!$C$7:$K$86,6,FALSE))</f>
        <v/>
      </c>
      <c r="I164" s="10" t="str">
        <f>IF(VLOOKUP(A164,'RACI Deliverables'!$C$7:$K$86,7,FALSE)="","",VLOOKUP(A164,'RACI Deliverables'!$C$7:$K$86,7,FALSE))</f>
        <v>A</v>
      </c>
      <c r="J164" s="10" t="str">
        <f>IF(VLOOKUP(A164,'RACI Deliverables'!$C$7:$K$86,8,FALSE)="","",VLOOKUP(A164,'RACI Deliverables'!$C$7:$K$86,8,FALSE))</f>
        <v/>
      </c>
      <c r="K164" s="10" t="str">
        <f>IF(VLOOKUP(A164,'RACI Deliverables'!$C$7:$K$86,9,FALSE)="","",VLOOKUP(A164,'RACI Deliverables'!$C$7:$K$86,9,FALSE))</f>
        <v/>
      </c>
      <c r="L164" s="25">
        <f>VLOOKUP(A164,'RACI Deliverables'!$C$7:$O$86,11,FALSE)</f>
        <v>44598</v>
      </c>
      <c r="M164" s="25">
        <f>VLOOKUP(A164,'RACI Deliverables'!$C$7:$O$86,12,FALSE)</f>
        <v>44602</v>
      </c>
      <c r="N164">
        <f t="shared" si="1"/>
        <v>4</v>
      </c>
      <c r="O164" s="46">
        <f>SUMIF('Total Efforts'!$D$5:$D$126,'RACI Tasks'!B173,'Total Efforts'!$I$5:$I$127)</f>
        <v>0</v>
      </c>
    </row>
    <row r="165" spans="1:15" ht="45">
      <c r="A165" t="s">
        <v>222</v>
      </c>
      <c r="B165">
        <v>62.3</v>
      </c>
      <c r="C165" s="2" t="str">
        <f>VLOOKUP(A165,'RACI Deliverables'!$C$7:$D$86,2,FALSE)</f>
        <v>suggested plan vision to implement an Executive Dashboard with 5, at minimum, metrics</v>
      </c>
      <c r="D165" t="s">
        <v>384</v>
      </c>
      <c r="E165" t="s">
        <v>365</v>
      </c>
      <c r="F165" s="10" t="str">
        <f>IF(VLOOKUP(A165,'RACI Deliverables'!$C$7:$K$86,4,FALSE)="","",VLOOKUP(A165,'RACI Deliverables'!$C$7:$K$86,4,FALSE))</f>
        <v>R</v>
      </c>
      <c r="G165" s="10" t="str">
        <f>IF(VLOOKUP(A165,'RACI Deliverables'!$C$7:$K$86,5,FALSE)="","",VLOOKUP(A165,'RACI Deliverables'!$C$7:$K$86,5,FALSE))</f>
        <v/>
      </c>
      <c r="H165" s="10" t="str">
        <f>IF(VLOOKUP(A165,'RACI Deliverables'!$C$7:$K$86,6,FALSE)="","",VLOOKUP(A165,'RACI Deliverables'!$C$7:$K$86,6,FALSE))</f>
        <v/>
      </c>
      <c r="I165" s="10" t="str">
        <f>IF(VLOOKUP(A165,'RACI Deliverables'!$C$7:$K$86,7,FALSE)="","",VLOOKUP(A165,'RACI Deliverables'!$C$7:$K$86,7,FALSE))</f>
        <v>A</v>
      </c>
      <c r="J165" s="10" t="str">
        <f>IF(VLOOKUP(A165,'RACI Deliverables'!$C$7:$K$86,8,FALSE)="","",VLOOKUP(A165,'RACI Deliverables'!$C$7:$K$86,8,FALSE))</f>
        <v/>
      </c>
      <c r="K165" s="10" t="str">
        <f>IF(VLOOKUP(A165,'RACI Deliverables'!$C$7:$K$86,9,FALSE)="","",VLOOKUP(A165,'RACI Deliverables'!$C$7:$K$86,9,FALSE))</f>
        <v/>
      </c>
      <c r="L165" s="25">
        <f>VLOOKUP(A165,'RACI Deliverables'!$C$7:$O$86,11,FALSE)</f>
        <v>44598</v>
      </c>
      <c r="M165" s="25">
        <f>VLOOKUP(A165,'RACI Deliverables'!$C$7:$O$86,12,FALSE)</f>
        <v>44602</v>
      </c>
      <c r="N165">
        <f t="shared" si="1"/>
        <v>4</v>
      </c>
      <c r="O165" s="46">
        <f>SUMIF('Total Efforts'!$D$5:$D$126,'RACI Tasks'!B174,'Total Efforts'!$I$5:$I$127)</f>
        <v>0</v>
      </c>
    </row>
    <row r="166" spans="1:15">
      <c r="A166" t="s">
        <v>224</v>
      </c>
      <c r="B166">
        <v>63.1</v>
      </c>
      <c r="C166" s="2" t="str">
        <f>VLOOKUP(A166,'RACI Deliverables'!$C$7:$D$86,2,FALSE)</f>
        <v>suggested VP training plans</v>
      </c>
      <c r="D166" t="s">
        <v>385</v>
      </c>
      <c r="E166" t="s">
        <v>285</v>
      </c>
      <c r="F166" s="10" t="str">
        <f>IF(VLOOKUP(A166,'RACI Deliverables'!$C$7:$K$86,4,FALSE)="","",VLOOKUP(A166,'RACI Deliverables'!$C$7:$K$86,4,FALSE))</f>
        <v>R</v>
      </c>
      <c r="G166" s="10" t="str">
        <f>IF(VLOOKUP(A166,'RACI Deliverables'!$C$7:$K$86,5,FALSE)="","",VLOOKUP(A166,'RACI Deliverables'!$C$7:$K$86,5,FALSE))</f>
        <v/>
      </c>
      <c r="H166" s="10" t="str">
        <f>IF(VLOOKUP(A166,'RACI Deliverables'!$C$7:$K$86,6,FALSE)="","",VLOOKUP(A166,'RACI Deliverables'!$C$7:$K$86,6,FALSE))</f>
        <v/>
      </c>
      <c r="I166" s="10" t="str">
        <f>IF(VLOOKUP(A166,'RACI Deliverables'!$C$7:$K$86,7,FALSE)="","",VLOOKUP(A166,'RACI Deliverables'!$C$7:$K$86,7,FALSE))</f>
        <v/>
      </c>
      <c r="J166" s="10" t="str">
        <f>IF(VLOOKUP(A166,'RACI Deliverables'!$C$7:$K$86,8,FALSE)="","",VLOOKUP(A166,'RACI Deliverables'!$C$7:$K$86,8,FALSE))</f>
        <v>A</v>
      </c>
      <c r="K166" s="10" t="str">
        <f>IF(VLOOKUP(A166,'RACI Deliverables'!$C$7:$K$86,9,FALSE)="","",VLOOKUP(A166,'RACI Deliverables'!$C$7:$K$86,9,FALSE))</f>
        <v/>
      </c>
      <c r="L166" s="25">
        <f>VLOOKUP(A166,'RACI Deliverables'!$C$7:$O$86,11,FALSE)</f>
        <v>44603</v>
      </c>
      <c r="M166" s="25">
        <f>VLOOKUP(A166,'RACI Deliverables'!$C$7:$O$86,12,FALSE)</f>
        <v>44607</v>
      </c>
      <c r="N166">
        <f t="shared" si="1"/>
        <v>4</v>
      </c>
      <c r="O166" s="46">
        <f>SUMIF('Total Efforts'!$D$5:$D$126,'RACI Tasks'!B175,'Total Efforts'!$I$5:$I$127)</f>
        <v>0</v>
      </c>
    </row>
    <row r="167" spans="1:15">
      <c r="A167" t="s">
        <v>224</v>
      </c>
      <c r="B167">
        <v>63.2</v>
      </c>
      <c r="C167" s="2" t="str">
        <f>VLOOKUP(A167,'RACI Deliverables'!$C$7:$D$86,2,FALSE)</f>
        <v>suggested VP training plans</v>
      </c>
      <c r="D167" t="s">
        <v>386</v>
      </c>
      <c r="E167" t="s">
        <v>277</v>
      </c>
      <c r="F167" s="10" t="str">
        <f>IF(VLOOKUP(A167,'RACI Deliverables'!$C$7:$K$86,4,FALSE)="","",VLOOKUP(A167,'RACI Deliverables'!$C$7:$K$86,4,FALSE))</f>
        <v>R</v>
      </c>
      <c r="G167" s="10" t="str">
        <f>IF(VLOOKUP(A167,'RACI Deliverables'!$C$7:$K$86,5,FALSE)="","",VLOOKUP(A167,'RACI Deliverables'!$C$7:$K$86,5,FALSE))</f>
        <v/>
      </c>
      <c r="H167" s="10" t="str">
        <f>IF(VLOOKUP(A167,'RACI Deliverables'!$C$7:$K$86,6,FALSE)="","",VLOOKUP(A167,'RACI Deliverables'!$C$7:$K$86,6,FALSE))</f>
        <v/>
      </c>
      <c r="I167" s="10" t="str">
        <f>IF(VLOOKUP(A167,'RACI Deliverables'!$C$7:$K$86,7,FALSE)="","",VLOOKUP(A167,'RACI Deliverables'!$C$7:$K$86,7,FALSE))</f>
        <v/>
      </c>
      <c r="J167" s="10" t="str">
        <f>IF(VLOOKUP(A167,'RACI Deliverables'!$C$7:$K$86,8,FALSE)="","",VLOOKUP(A167,'RACI Deliverables'!$C$7:$K$86,8,FALSE))</f>
        <v>A</v>
      </c>
      <c r="K167" s="10" t="str">
        <f>IF(VLOOKUP(A167,'RACI Deliverables'!$C$7:$K$86,9,FALSE)="","",VLOOKUP(A167,'RACI Deliverables'!$C$7:$K$86,9,FALSE))</f>
        <v/>
      </c>
      <c r="L167" s="25">
        <f>VLOOKUP(A167,'RACI Deliverables'!$C$7:$O$86,11,FALSE)</f>
        <v>44603</v>
      </c>
      <c r="M167" s="25">
        <f>VLOOKUP(A167,'RACI Deliverables'!$C$7:$O$86,12,FALSE)</f>
        <v>44607</v>
      </c>
      <c r="N167">
        <f t="shared" si="1"/>
        <v>4</v>
      </c>
      <c r="O167" s="46">
        <f>SUMIF('Total Efforts'!$D$5:$D$126,'RACI Tasks'!B176,'Total Efforts'!$I$5:$I$127)</f>
        <v>0</v>
      </c>
    </row>
    <row r="168" spans="1:15">
      <c r="A168" t="s">
        <v>224</v>
      </c>
      <c r="B168">
        <v>63.3</v>
      </c>
      <c r="C168" s="2" t="str">
        <f>VLOOKUP(A168,'RACI Deliverables'!$C$7:$D$86,2,FALSE)</f>
        <v>suggested VP training plans</v>
      </c>
      <c r="D168" t="s">
        <v>387</v>
      </c>
      <c r="E168" t="s">
        <v>388</v>
      </c>
      <c r="F168" s="10" t="str">
        <f>IF(VLOOKUP(A168,'RACI Deliverables'!$C$7:$K$86,4,FALSE)="","",VLOOKUP(A168,'RACI Deliverables'!$C$7:$K$86,4,FALSE))</f>
        <v>R</v>
      </c>
      <c r="G168" s="10" t="str">
        <f>IF(VLOOKUP(A168,'RACI Deliverables'!$C$7:$K$86,5,FALSE)="","",VLOOKUP(A168,'RACI Deliverables'!$C$7:$K$86,5,FALSE))</f>
        <v/>
      </c>
      <c r="H168" s="10" t="str">
        <f>IF(VLOOKUP(A168,'RACI Deliverables'!$C$7:$K$86,6,FALSE)="","",VLOOKUP(A168,'RACI Deliverables'!$C$7:$K$86,6,FALSE))</f>
        <v/>
      </c>
      <c r="I168" s="10" t="str">
        <f>IF(VLOOKUP(A168,'RACI Deliverables'!$C$7:$K$86,7,FALSE)="","",VLOOKUP(A168,'RACI Deliverables'!$C$7:$K$86,7,FALSE))</f>
        <v/>
      </c>
      <c r="J168" s="10" t="str">
        <f>IF(VLOOKUP(A168,'RACI Deliverables'!$C$7:$K$86,8,FALSE)="","",VLOOKUP(A168,'RACI Deliverables'!$C$7:$K$86,8,FALSE))</f>
        <v>A</v>
      </c>
      <c r="K168" s="10" t="str">
        <f>IF(VLOOKUP(A168,'RACI Deliverables'!$C$7:$K$86,9,FALSE)="","",VLOOKUP(A168,'RACI Deliverables'!$C$7:$K$86,9,FALSE))</f>
        <v/>
      </c>
      <c r="L168" s="25">
        <f>VLOOKUP(A168,'RACI Deliverables'!$C$7:$O$86,11,FALSE)</f>
        <v>44603</v>
      </c>
      <c r="M168" s="25">
        <f>VLOOKUP(A168,'RACI Deliverables'!$C$7:$O$86,12,FALSE)</f>
        <v>44607</v>
      </c>
      <c r="N168">
        <f t="shared" si="1"/>
        <v>4</v>
      </c>
      <c r="O168" s="46">
        <f>SUMIF('Total Efforts'!$D$5:$D$126,'RACI Tasks'!B177,'Total Efforts'!$I$5:$I$127)</f>
        <v>0</v>
      </c>
    </row>
    <row r="169" spans="1:15" ht="45">
      <c r="A169" t="s">
        <v>226</v>
      </c>
      <c r="B169">
        <v>64.099999999999994</v>
      </c>
      <c r="C169" s="2" t="str">
        <f>VLOOKUP(A169,'RACI Deliverables'!$C$7:$D$86,2,FALSE)</f>
        <v>suggested plan needs / requirements to implement an Executive Dashboard with 5, at minimum, metrics</v>
      </c>
      <c r="D169" t="s">
        <v>382</v>
      </c>
      <c r="E169" t="s">
        <v>285</v>
      </c>
      <c r="F169" s="10" t="str">
        <f>IF(VLOOKUP(A169,'RACI Deliverables'!$C$7:$K$86,4,FALSE)="","",VLOOKUP(A169,'RACI Deliverables'!$C$7:$K$86,4,FALSE))</f>
        <v/>
      </c>
      <c r="G169" s="10" t="str">
        <f>IF(VLOOKUP(A169,'RACI Deliverables'!$C$7:$K$86,5,FALSE)="","",VLOOKUP(A169,'RACI Deliverables'!$C$7:$K$86,5,FALSE))</f>
        <v/>
      </c>
      <c r="H169" s="10" t="str">
        <f>IF(VLOOKUP(A169,'RACI Deliverables'!$C$7:$K$86,6,FALSE)="","",VLOOKUP(A169,'RACI Deliverables'!$C$7:$K$86,6,FALSE))</f>
        <v/>
      </c>
      <c r="I169" s="10" t="str">
        <f>IF(VLOOKUP(A169,'RACI Deliverables'!$C$7:$K$86,7,FALSE)="","",VLOOKUP(A169,'RACI Deliverables'!$C$7:$K$86,7,FALSE))</f>
        <v>A</v>
      </c>
      <c r="J169" s="10" t="str">
        <f>IF(VLOOKUP(A169,'RACI Deliverables'!$C$7:$K$86,8,FALSE)="","",VLOOKUP(A169,'RACI Deliverables'!$C$7:$K$86,8,FALSE))</f>
        <v/>
      </c>
      <c r="K169" s="10" t="str">
        <f>IF(VLOOKUP(A169,'RACI Deliverables'!$C$7:$K$86,9,FALSE)="","",VLOOKUP(A169,'RACI Deliverables'!$C$7:$K$86,9,FALSE))</f>
        <v>R</v>
      </c>
      <c r="L169" s="25">
        <f>VLOOKUP(A169,'RACI Deliverables'!$C$7:$O$86,11,FALSE)</f>
        <v>44598</v>
      </c>
      <c r="M169" s="25">
        <f>VLOOKUP(A169,'RACI Deliverables'!$C$7:$O$86,12,FALSE)</f>
        <v>44602</v>
      </c>
      <c r="N169">
        <f t="shared" si="1"/>
        <v>4</v>
      </c>
      <c r="O169" s="46">
        <f>SUMIF('Total Efforts'!$D$5:$D$126,'RACI Tasks'!B178,'Total Efforts'!$I$5:$I$127)</f>
        <v>0</v>
      </c>
    </row>
    <row r="170" spans="1:15" ht="45">
      <c r="A170" t="s">
        <v>226</v>
      </c>
      <c r="B170">
        <v>64.2</v>
      </c>
      <c r="C170" s="2" t="str">
        <f>VLOOKUP(A170,'RACI Deliverables'!$C$7:$D$86,2,FALSE)</f>
        <v>suggested plan needs / requirements to implement an Executive Dashboard with 5, at minimum, metrics</v>
      </c>
      <c r="D170" t="s">
        <v>383</v>
      </c>
      <c r="E170" t="s">
        <v>277</v>
      </c>
      <c r="F170" s="10" t="str">
        <f>IF(VLOOKUP(A170,'RACI Deliverables'!$C$7:$K$86,4,FALSE)="","",VLOOKUP(A170,'RACI Deliverables'!$C$7:$K$86,4,FALSE))</f>
        <v/>
      </c>
      <c r="G170" s="10" t="str">
        <f>IF(VLOOKUP(A170,'RACI Deliverables'!$C$7:$K$86,5,FALSE)="","",VLOOKUP(A170,'RACI Deliverables'!$C$7:$K$86,5,FALSE))</f>
        <v/>
      </c>
      <c r="H170" s="10" t="str">
        <f>IF(VLOOKUP(A170,'RACI Deliverables'!$C$7:$K$86,6,FALSE)="","",VLOOKUP(A170,'RACI Deliverables'!$C$7:$K$86,6,FALSE))</f>
        <v/>
      </c>
      <c r="I170" s="10" t="str">
        <f>IF(VLOOKUP(A170,'RACI Deliverables'!$C$7:$K$86,7,FALSE)="","",VLOOKUP(A170,'RACI Deliverables'!$C$7:$K$86,7,FALSE))</f>
        <v>A</v>
      </c>
      <c r="J170" s="10" t="str">
        <f>IF(VLOOKUP(A170,'RACI Deliverables'!$C$7:$K$86,8,FALSE)="","",VLOOKUP(A170,'RACI Deliverables'!$C$7:$K$86,8,FALSE))</f>
        <v/>
      </c>
      <c r="K170" s="10" t="str">
        <f>IF(VLOOKUP(A170,'RACI Deliverables'!$C$7:$K$86,9,FALSE)="","",VLOOKUP(A170,'RACI Deliverables'!$C$7:$K$86,9,FALSE))</f>
        <v>R</v>
      </c>
      <c r="L170" s="25">
        <f>VLOOKUP(A170,'RACI Deliverables'!$C$7:$O$86,11,FALSE)</f>
        <v>44598</v>
      </c>
      <c r="M170" s="25">
        <f>VLOOKUP(A170,'RACI Deliverables'!$C$7:$O$86,12,FALSE)</f>
        <v>44602</v>
      </c>
      <c r="N170">
        <f t="shared" si="1"/>
        <v>4</v>
      </c>
      <c r="O170" s="46">
        <f>SUMIF('Total Efforts'!$D$5:$D$126,'RACI Tasks'!B179,'Total Efforts'!$I$5:$I$127)</f>
        <v>0</v>
      </c>
    </row>
    <row r="171" spans="1:15" ht="45">
      <c r="A171" t="s">
        <v>226</v>
      </c>
      <c r="B171">
        <v>64.3</v>
      </c>
      <c r="C171" s="2" t="str">
        <f>VLOOKUP(A171,'RACI Deliverables'!$C$7:$D$86,2,FALSE)</f>
        <v>suggested plan needs / requirements to implement an Executive Dashboard with 5, at minimum, metrics</v>
      </c>
      <c r="D171" t="s">
        <v>384</v>
      </c>
      <c r="E171" t="s">
        <v>388</v>
      </c>
      <c r="F171" s="10" t="str">
        <f>IF(VLOOKUP(A171,'RACI Deliverables'!$C$7:$K$86,4,FALSE)="","",VLOOKUP(A171,'RACI Deliverables'!$C$7:$K$86,4,FALSE))</f>
        <v/>
      </c>
      <c r="G171" s="10" t="str">
        <f>IF(VLOOKUP(A171,'RACI Deliverables'!$C$7:$K$86,5,FALSE)="","",VLOOKUP(A171,'RACI Deliverables'!$C$7:$K$86,5,FALSE))</f>
        <v/>
      </c>
      <c r="H171" s="10" t="str">
        <f>IF(VLOOKUP(A171,'RACI Deliverables'!$C$7:$K$86,6,FALSE)="","",VLOOKUP(A171,'RACI Deliverables'!$C$7:$K$86,6,FALSE))</f>
        <v/>
      </c>
      <c r="I171" s="10" t="str">
        <f>IF(VLOOKUP(A171,'RACI Deliverables'!$C$7:$K$86,7,FALSE)="","",VLOOKUP(A171,'RACI Deliverables'!$C$7:$K$86,7,FALSE))</f>
        <v>A</v>
      </c>
      <c r="J171" s="10" t="str">
        <f>IF(VLOOKUP(A171,'RACI Deliverables'!$C$7:$K$86,8,FALSE)="","",VLOOKUP(A171,'RACI Deliverables'!$C$7:$K$86,8,FALSE))</f>
        <v/>
      </c>
      <c r="K171" s="10" t="str">
        <f>IF(VLOOKUP(A171,'RACI Deliverables'!$C$7:$K$86,9,FALSE)="","",VLOOKUP(A171,'RACI Deliverables'!$C$7:$K$86,9,FALSE))</f>
        <v>R</v>
      </c>
      <c r="L171" s="25">
        <f>VLOOKUP(A171,'RACI Deliverables'!$C$7:$O$86,11,FALSE)</f>
        <v>44598</v>
      </c>
      <c r="M171" s="25">
        <f>VLOOKUP(A171,'RACI Deliverables'!$C$7:$O$86,12,FALSE)</f>
        <v>44602</v>
      </c>
      <c r="N171">
        <f t="shared" si="1"/>
        <v>4</v>
      </c>
      <c r="O171" s="46">
        <f>SUMIF('Total Efforts'!$D$5:$D$126,'RACI Tasks'!B180,'Total Efforts'!$I$5:$I$127)</f>
        <v>0</v>
      </c>
    </row>
    <row r="172" spans="1:15" ht="45">
      <c r="A172" t="s">
        <v>228</v>
      </c>
      <c r="B172">
        <v>65.099999999999994</v>
      </c>
      <c r="C172" s="2" t="str">
        <f>VLOOKUP(A172,'RACI Deliverables'!$C$7:$D$86,2,FALSE)</f>
        <v>suggested plan actions to implement an Executive Dashboard with 5, at minimum, metrics</v>
      </c>
      <c r="D172" t="s">
        <v>382</v>
      </c>
      <c r="E172" t="s">
        <v>285</v>
      </c>
      <c r="F172" s="10" t="str">
        <f>IF(VLOOKUP(A172,'RACI Deliverables'!$C$7:$K$86,4,FALSE)="","",VLOOKUP(A172,'RACI Deliverables'!$C$7:$K$86,4,FALSE))</f>
        <v/>
      </c>
      <c r="G172" s="10" t="str">
        <f>IF(VLOOKUP(A172,'RACI Deliverables'!$C$7:$K$86,5,FALSE)="","",VLOOKUP(A172,'RACI Deliverables'!$C$7:$K$86,5,FALSE))</f>
        <v/>
      </c>
      <c r="H172" s="10" t="str">
        <f>IF(VLOOKUP(A172,'RACI Deliverables'!$C$7:$K$86,6,FALSE)="","",VLOOKUP(A172,'RACI Deliverables'!$C$7:$K$86,6,FALSE))</f>
        <v>A</v>
      </c>
      <c r="I172" s="10" t="str">
        <f>IF(VLOOKUP(A172,'RACI Deliverables'!$C$7:$K$86,7,FALSE)="","",VLOOKUP(A172,'RACI Deliverables'!$C$7:$K$86,7,FALSE))</f>
        <v>R</v>
      </c>
      <c r="J172" s="10" t="str">
        <f>IF(VLOOKUP(A172,'RACI Deliverables'!$C$7:$K$86,8,FALSE)="","",VLOOKUP(A172,'RACI Deliverables'!$C$7:$K$86,8,FALSE))</f>
        <v/>
      </c>
      <c r="K172" s="10" t="str">
        <f>IF(VLOOKUP(A172,'RACI Deliverables'!$C$7:$K$86,9,FALSE)="","",VLOOKUP(A172,'RACI Deliverables'!$C$7:$K$86,9,FALSE))</f>
        <v/>
      </c>
      <c r="L172" s="25">
        <f>VLOOKUP(A172,'RACI Deliverables'!$C$7:$O$86,11,FALSE)</f>
        <v>44598</v>
      </c>
      <c r="M172" s="25">
        <f>VLOOKUP(A172,'RACI Deliverables'!$C$7:$O$86,12,FALSE)</f>
        <v>44602</v>
      </c>
      <c r="N172">
        <f t="shared" si="1"/>
        <v>4</v>
      </c>
      <c r="O172" s="46">
        <f>SUMIF('Total Efforts'!$D$5:$D$126,'RACI Tasks'!B181,'Total Efforts'!$I$5:$I$127)</f>
        <v>0.66666666666666663</v>
      </c>
    </row>
    <row r="173" spans="1:15" ht="45">
      <c r="A173" t="s">
        <v>228</v>
      </c>
      <c r="B173">
        <v>65.2</v>
      </c>
      <c r="C173" s="2" t="str">
        <f>VLOOKUP(A173,'RACI Deliverables'!$C$7:$D$86,2,FALSE)</f>
        <v>suggested plan actions to implement an Executive Dashboard with 5, at minimum, metrics</v>
      </c>
      <c r="D173" t="s">
        <v>383</v>
      </c>
      <c r="E173" t="s">
        <v>277</v>
      </c>
      <c r="F173" s="10" t="str">
        <f>IF(VLOOKUP(A173,'RACI Deliverables'!$C$7:$K$86,4,FALSE)="","",VLOOKUP(A173,'RACI Deliverables'!$C$7:$K$86,4,FALSE))</f>
        <v/>
      </c>
      <c r="G173" s="10" t="str">
        <f>IF(VLOOKUP(A173,'RACI Deliverables'!$C$7:$K$86,5,FALSE)="","",VLOOKUP(A173,'RACI Deliverables'!$C$7:$K$86,5,FALSE))</f>
        <v/>
      </c>
      <c r="H173" s="10" t="str">
        <f>IF(VLOOKUP(A173,'RACI Deliverables'!$C$7:$K$86,6,FALSE)="","",VLOOKUP(A173,'RACI Deliverables'!$C$7:$K$86,6,FALSE))</f>
        <v>A</v>
      </c>
      <c r="I173" s="10" t="str">
        <f>IF(VLOOKUP(A173,'RACI Deliverables'!$C$7:$K$86,7,FALSE)="","",VLOOKUP(A173,'RACI Deliverables'!$C$7:$K$86,7,FALSE))</f>
        <v>R</v>
      </c>
      <c r="J173" s="10" t="str">
        <f>IF(VLOOKUP(A173,'RACI Deliverables'!$C$7:$K$86,8,FALSE)="","",VLOOKUP(A173,'RACI Deliverables'!$C$7:$K$86,8,FALSE))</f>
        <v/>
      </c>
      <c r="K173" s="10" t="str">
        <f>IF(VLOOKUP(A173,'RACI Deliverables'!$C$7:$K$86,9,FALSE)="","",VLOOKUP(A173,'RACI Deliverables'!$C$7:$K$86,9,FALSE))</f>
        <v/>
      </c>
      <c r="L173" s="25">
        <f>VLOOKUP(A173,'RACI Deliverables'!$C$7:$O$86,11,FALSE)</f>
        <v>44598</v>
      </c>
      <c r="M173" s="25">
        <f>VLOOKUP(A173,'RACI Deliverables'!$C$7:$O$86,12,FALSE)</f>
        <v>44602</v>
      </c>
      <c r="N173">
        <f t="shared" si="1"/>
        <v>4</v>
      </c>
      <c r="O173" s="46">
        <f>SUMIF('Total Efforts'!$D$5:$D$126,'RACI Tasks'!B182,'Total Efforts'!$I$5:$I$127)</f>
        <v>0.50000000000000022</v>
      </c>
    </row>
    <row r="174" spans="1:15" ht="45">
      <c r="A174" t="s">
        <v>228</v>
      </c>
      <c r="B174">
        <v>65.3</v>
      </c>
      <c r="C174" s="2" t="str">
        <f>VLOOKUP(A174,'RACI Deliverables'!$C$7:$D$86,2,FALSE)</f>
        <v>suggested plan actions to implement an Executive Dashboard with 5, at minimum, metrics</v>
      </c>
      <c r="D174" t="s">
        <v>384</v>
      </c>
      <c r="E174" t="s">
        <v>388</v>
      </c>
      <c r="F174" s="10" t="str">
        <f>IF(VLOOKUP(A174,'RACI Deliverables'!$C$7:$K$86,4,FALSE)="","",VLOOKUP(A174,'RACI Deliverables'!$C$7:$K$86,4,FALSE))</f>
        <v/>
      </c>
      <c r="G174" s="10" t="str">
        <f>IF(VLOOKUP(A174,'RACI Deliverables'!$C$7:$K$86,5,FALSE)="","",VLOOKUP(A174,'RACI Deliverables'!$C$7:$K$86,5,FALSE))</f>
        <v/>
      </c>
      <c r="H174" s="10" t="str">
        <f>IF(VLOOKUP(A174,'RACI Deliverables'!$C$7:$K$86,6,FALSE)="","",VLOOKUP(A174,'RACI Deliverables'!$C$7:$K$86,6,FALSE))</f>
        <v>A</v>
      </c>
      <c r="I174" s="10" t="str">
        <f>IF(VLOOKUP(A174,'RACI Deliverables'!$C$7:$K$86,7,FALSE)="","",VLOOKUP(A174,'RACI Deliverables'!$C$7:$K$86,7,FALSE))</f>
        <v>R</v>
      </c>
      <c r="J174" s="10" t="str">
        <f>IF(VLOOKUP(A174,'RACI Deliverables'!$C$7:$K$86,8,FALSE)="","",VLOOKUP(A174,'RACI Deliverables'!$C$7:$K$86,8,FALSE))</f>
        <v/>
      </c>
      <c r="K174" s="10" t="str">
        <f>IF(VLOOKUP(A174,'RACI Deliverables'!$C$7:$K$86,9,FALSE)="","",VLOOKUP(A174,'RACI Deliverables'!$C$7:$K$86,9,FALSE))</f>
        <v/>
      </c>
      <c r="L174" s="25">
        <f>VLOOKUP(A174,'RACI Deliverables'!$C$7:$O$86,11,FALSE)</f>
        <v>44598</v>
      </c>
      <c r="M174" s="25">
        <f>VLOOKUP(A174,'RACI Deliverables'!$C$7:$O$86,12,FALSE)</f>
        <v>44602</v>
      </c>
      <c r="N174">
        <f t="shared" si="1"/>
        <v>4</v>
      </c>
      <c r="O174" s="46">
        <f>SUMIF('Total Efforts'!$D$5:$D$126,'RACI Tasks'!B183,'Total Efforts'!$I$5:$I$127)</f>
        <v>0.41666666666666718</v>
      </c>
    </row>
    <row r="175" spans="1:15" ht="45">
      <c r="A175" t="s">
        <v>230</v>
      </c>
      <c r="B175">
        <v>66.099999999999994</v>
      </c>
      <c r="C175" s="2" t="str">
        <f>VLOOKUP(A175,'RACI Deliverables'!$C$7:$D$86,2,FALSE)</f>
        <v>suggested plan deliverables to implement an Executive Dashboard with 5, at minimum, metrics</v>
      </c>
      <c r="D175" t="s">
        <v>382</v>
      </c>
      <c r="E175" t="s">
        <v>285</v>
      </c>
      <c r="F175" s="10" t="str">
        <f>IF(VLOOKUP(A175,'RACI Deliverables'!$C$7:$K$86,4,FALSE)="","",VLOOKUP(A175,'RACI Deliverables'!$C$7:$K$86,4,FALSE))</f>
        <v/>
      </c>
      <c r="G175" s="10" t="str">
        <f>IF(VLOOKUP(A175,'RACI Deliverables'!$C$7:$K$86,5,FALSE)="","",VLOOKUP(A175,'RACI Deliverables'!$C$7:$K$86,5,FALSE))</f>
        <v>A</v>
      </c>
      <c r="H175" s="10" t="str">
        <f>IF(VLOOKUP(A175,'RACI Deliverables'!$C$7:$K$86,6,FALSE)="","",VLOOKUP(A175,'RACI Deliverables'!$C$7:$K$86,6,FALSE))</f>
        <v>R</v>
      </c>
      <c r="I175" s="10" t="str">
        <f>IF(VLOOKUP(A175,'RACI Deliverables'!$C$7:$K$86,7,FALSE)="","",VLOOKUP(A175,'RACI Deliverables'!$C$7:$K$86,7,FALSE))</f>
        <v/>
      </c>
      <c r="J175" s="10" t="str">
        <f>IF(VLOOKUP(A175,'RACI Deliverables'!$C$7:$K$86,8,FALSE)="","",VLOOKUP(A175,'RACI Deliverables'!$C$7:$K$86,8,FALSE))</f>
        <v/>
      </c>
      <c r="K175" s="10" t="str">
        <f>IF(VLOOKUP(A175,'RACI Deliverables'!$C$7:$K$86,9,FALSE)="","",VLOOKUP(A175,'RACI Deliverables'!$C$7:$K$86,9,FALSE))</f>
        <v/>
      </c>
      <c r="L175" s="25">
        <f>VLOOKUP(A175,'RACI Deliverables'!$C$7:$O$86,11,FALSE)</f>
        <v>44598</v>
      </c>
      <c r="M175" s="25">
        <f>VLOOKUP(A175,'RACI Deliverables'!$C$7:$O$86,12,FALSE)</f>
        <v>44602</v>
      </c>
      <c r="N175">
        <f t="shared" si="1"/>
        <v>4</v>
      </c>
      <c r="O175" s="46">
        <f>SUMIF('Total Efforts'!$D$5:$D$126,'RACI Tasks'!B184,'Total Efforts'!$I$5:$I$127)</f>
        <v>0.49999999999999822</v>
      </c>
    </row>
    <row r="176" spans="1:15" ht="45">
      <c r="A176" t="s">
        <v>230</v>
      </c>
      <c r="B176">
        <v>66.2</v>
      </c>
      <c r="C176" s="2" t="str">
        <f>VLOOKUP(A176,'RACI Deliverables'!$C$7:$D$86,2,FALSE)</f>
        <v>suggested plan deliverables to implement an Executive Dashboard with 5, at minimum, metrics</v>
      </c>
      <c r="D176" t="s">
        <v>383</v>
      </c>
      <c r="E176" t="s">
        <v>277</v>
      </c>
      <c r="F176" s="10" t="str">
        <f>IF(VLOOKUP(A176,'RACI Deliverables'!$C$7:$K$86,4,FALSE)="","",VLOOKUP(A176,'RACI Deliverables'!$C$7:$K$86,4,FALSE))</f>
        <v/>
      </c>
      <c r="G176" s="10" t="str">
        <f>IF(VLOOKUP(A176,'RACI Deliverables'!$C$7:$K$86,5,FALSE)="","",VLOOKUP(A176,'RACI Deliverables'!$C$7:$K$86,5,FALSE))</f>
        <v>A</v>
      </c>
      <c r="H176" s="10" t="str">
        <f>IF(VLOOKUP(A176,'RACI Deliverables'!$C$7:$K$86,6,FALSE)="","",VLOOKUP(A176,'RACI Deliverables'!$C$7:$K$86,6,FALSE))</f>
        <v>R</v>
      </c>
      <c r="I176" s="10" t="str">
        <f>IF(VLOOKUP(A176,'RACI Deliverables'!$C$7:$K$86,7,FALSE)="","",VLOOKUP(A176,'RACI Deliverables'!$C$7:$K$86,7,FALSE))</f>
        <v/>
      </c>
      <c r="J176" s="10" t="str">
        <f>IF(VLOOKUP(A176,'RACI Deliverables'!$C$7:$K$86,8,FALSE)="","",VLOOKUP(A176,'RACI Deliverables'!$C$7:$K$86,8,FALSE))</f>
        <v/>
      </c>
      <c r="K176" s="10" t="str">
        <f>IF(VLOOKUP(A176,'RACI Deliverables'!$C$7:$K$86,9,FALSE)="","",VLOOKUP(A176,'RACI Deliverables'!$C$7:$K$86,9,FALSE))</f>
        <v/>
      </c>
      <c r="L176" s="25">
        <f>VLOOKUP(A176,'RACI Deliverables'!$C$7:$O$86,11,FALSE)</f>
        <v>44598</v>
      </c>
      <c r="M176" s="25">
        <f>VLOOKUP(A176,'RACI Deliverables'!$C$7:$O$86,12,FALSE)</f>
        <v>44602</v>
      </c>
      <c r="N176">
        <f t="shared" si="1"/>
        <v>4</v>
      </c>
      <c r="O176" s="46">
        <f>SUMIF('Total Efforts'!$D$5:$D$126,'RACI Tasks'!B185,'Total Efforts'!$I$5:$I$127)</f>
        <v>1.0000000000000018</v>
      </c>
    </row>
    <row r="177" spans="1:15" ht="45">
      <c r="A177" t="s">
        <v>230</v>
      </c>
      <c r="B177">
        <v>66.3</v>
      </c>
      <c r="C177" s="2" t="str">
        <f>VLOOKUP(A177,'RACI Deliverables'!$C$7:$D$86,2,FALSE)</f>
        <v>suggested plan deliverables to implement an Executive Dashboard with 5, at minimum, metrics</v>
      </c>
      <c r="D177" t="s">
        <v>384</v>
      </c>
      <c r="E177" t="s">
        <v>388</v>
      </c>
      <c r="F177" s="10" t="str">
        <f>IF(VLOOKUP(A177,'RACI Deliverables'!$C$7:$K$86,4,FALSE)="","",VLOOKUP(A177,'RACI Deliverables'!$C$7:$K$86,4,FALSE))</f>
        <v/>
      </c>
      <c r="G177" s="10" t="str">
        <f>IF(VLOOKUP(A177,'RACI Deliverables'!$C$7:$K$86,5,FALSE)="","",VLOOKUP(A177,'RACI Deliverables'!$C$7:$K$86,5,FALSE))</f>
        <v>A</v>
      </c>
      <c r="H177" s="10" t="str">
        <f>IF(VLOOKUP(A177,'RACI Deliverables'!$C$7:$K$86,6,FALSE)="","",VLOOKUP(A177,'RACI Deliverables'!$C$7:$K$86,6,FALSE))</f>
        <v>R</v>
      </c>
      <c r="I177" s="10" t="str">
        <f>IF(VLOOKUP(A177,'RACI Deliverables'!$C$7:$K$86,7,FALSE)="","",VLOOKUP(A177,'RACI Deliverables'!$C$7:$K$86,7,FALSE))</f>
        <v/>
      </c>
      <c r="J177" s="10" t="str">
        <f>IF(VLOOKUP(A177,'RACI Deliverables'!$C$7:$K$86,8,FALSE)="","",VLOOKUP(A177,'RACI Deliverables'!$C$7:$K$86,8,FALSE))</f>
        <v/>
      </c>
      <c r="K177" s="10" t="str">
        <f>IF(VLOOKUP(A177,'RACI Deliverables'!$C$7:$K$86,9,FALSE)="","",VLOOKUP(A177,'RACI Deliverables'!$C$7:$K$86,9,FALSE))</f>
        <v/>
      </c>
      <c r="L177" s="25">
        <f>VLOOKUP(A177,'RACI Deliverables'!$C$7:$O$86,11,FALSE)</f>
        <v>44598</v>
      </c>
      <c r="M177" s="25">
        <f>VLOOKUP(A177,'RACI Deliverables'!$C$7:$O$86,12,FALSE)</f>
        <v>44602</v>
      </c>
      <c r="N177">
        <f t="shared" si="1"/>
        <v>4</v>
      </c>
      <c r="O177" s="46">
        <f>SUMIF('Total Efforts'!$D$5:$D$126,'RACI Tasks'!B186,'Total Efforts'!$I$5:$I$127)</f>
        <v>0.49999999999999822</v>
      </c>
    </row>
    <row r="178" spans="1:15" ht="45">
      <c r="A178" t="s">
        <v>232</v>
      </c>
      <c r="B178">
        <v>67.099999999999994</v>
      </c>
      <c r="C178" s="2" t="str">
        <f>VLOOKUP(A178,'RACI Deliverables'!$C$7:$D$86,2,FALSE)</f>
        <v>suggested plan resources to implement an Executive Dashboard with 5, at minimum, metrics</v>
      </c>
      <c r="D178" t="s">
        <v>382</v>
      </c>
      <c r="E178" t="s">
        <v>285</v>
      </c>
      <c r="F178" s="10" t="str">
        <f>IF(VLOOKUP(A178,'RACI Deliverables'!$C$7:$K$86,4,FALSE)="","",VLOOKUP(A178,'RACI Deliverables'!$C$7:$K$86,4,FALSE))</f>
        <v>A</v>
      </c>
      <c r="G178" s="10" t="str">
        <f>IF(VLOOKUP(A178,'RACI Deliverables'!$C$7:$K$86,5,FALSE)="","",VLOOKUP(A178,'RACI Deliverables'!$C$7:$K$86,5,FALSE))</f>
        <v/>
      </c>
      <c r="H178" s="10" t="str">
        <f>IF(VLOOKUP(A178,'RACI Deliverables'!$C$7:$K$86,6,FALSE)="","",VLOOKUP(A178,'RACI Deliverables'!$C$7:$K$86,6,FALSE))</f>
        <v/>
      </c>
      <c r="I178" s="10" t="str">
        <f>IF(VLOOKUP(A178,'RACI Deliverables'!$C$7:$K$86,7,FALSE)="","",VLOOKUP(A178,'RACI Deliverables'!$C$7:$K$86,7,FALSE))</f>
        <v>R</v>
      </c>
      <c r="J178" s="10" t="str">
        <f>IF(VLOOKUP(A178,'RACI Deliverables'!$C$7:$K$86,8,FALSE)="","",VLOOKUP(A178,'RACI Deliverables'!$C$7:$K$86,8,FALSE))</f>
        <v/>
      </c>
      <c r="K178" s="10" t="str">
        <f>IF(VLOOKUP(A178,'RACI Deliverables'!$C$7:$K$86,9,FALSE)="","",VLOOKUP(A178,'RACI Deliverables'!$C$7:$K$86,9,FALSE))</f>
        <v/>
      </c>
      <c r="L178" s="25">
        <f>VLOOKUP(A178,'RACI Deliverables'!$C$7:$O$86,11,FALSE)</f>
        <v>44598</v>
      </c>
      <c r="M178" s="25">
        <f>VLOOKUP(A178,'RACI Deliverables'!$C$7:$O$86,12,FALSE)</f>
        <v>44602</v>
      </c>
      <c r="N178">
        <f t="shared" si="1"/>
        <v>4</v>
      </c>
      <c r="O178" s="46">
        <f>SUMIF('Total Efforts'!$D$5:$D$126,'RACI Tasks'!B187,'Total Efforts'!$I$5:$I$127)</f>
        <v>0.33333333333333282</v>
      </c>
    </row>
    <row r="179" spans="1:15" ht="45">
      <c r="A179" t="s">
        <v>232</v>
      </c>
      <c r="B179">
        <v>67.2</v>
      </c>
      <c r="C179" s="2" t="str">
        <f>VLOOKUP(A179,'RACI Deliverables'!$C$7:$D$86,2,FALSE)</f>
        <v>suggested plan resources to implement an Executive Dashboard with 5, at minimum, metrics</v>
      </c>
      <c r="D179" t="s">
        <v>383</v>
      </c>
      <c r="E179" t="s">
        <v>277</v>
      </c>
      <c r="F179" s="10" t="str">
        <f>IF(VLOOKUP(A179,'RACI Deliverables'!$C$7:$K$86,4,FALSE)="","",VLOOKUP(A179,'RACI Deliverables'!$C$7:$K$86,4,FALSE))</f>
        <v>A</v>
      </c>
      <c r="G179" s="10" t="str">
        <f>IF(VLOOKUP(A179,'RACI Deliverables'!$C$7:$K$86,5,FALSE)="","",VLOOKUP(A179,'RACI Deliverables'!$C$7:$K$86,5,FALSE))</f>
        <v/>
      </c>
      <c r="H179" s="10" t="str">
        <f>IF(VLOOKUP(A179,'RACI Deliverables'!$C$7:$K$86,6,FALSE)="","",VLOOKUP(A179,'RACI Deliverables'!$C$7:$K$86,6,FALSE))</f>
        <v/>
      </c>
      <c r="I179" s="10" t="str">
        <f>IF(VLOOKUP(A179,'RACI Deliverables'!$C$7:$K$86,7,FALSE)="","",VLOOKUP(A179,'RACI Deliverables'!$C$7:$K$86,7,FALSE))</f>
        <v>R</v>
      </c>
      <c r="J179" s="10" t="str">
        <f>IF(VLOOKUP(A179,'RACI Deliverables'!$C$7:$K$86,8,FALSE)="","",VLOOKUP(A179,'RACI Deliverables'!$C$7:$K$86,8,FALSE))</f>
        <v/>
      </c>
      <c r="K179" s="10" t="str">
        <f>IF(VLOOKUP(A179,'RACI Deliverables'!$C$7:$K$86,9,FALSE)="","",VLOOKUP(A179,'RACI Deliverables'!$C$7:$K$86,9,FALSE))</f>
        <v/>
      </c>
      <c r="L179" s="25">
        <f>VLOOKUP(A179,'RACI Deliverables'!$C$7:$O$86,11,FALSE)</f>
        <v>44598</v>
      </c>
      <c r="M179" s="25">
        <f>VLOOKUP(A179,'RACI Deliverables'!$C$7:$O$86,12,FALSE)</f>
        <v>44602</v>
      </c>
      <c r="N179">
        <f t="shared" si="1"/>
        <v>4</v>
      </c>
      <c r="O179" s="46">
        <f>SUMIF('Total Efforts'!$D$5:$D$126,'RACI Tasks'!B188,'Total Efforts'!$I$5:$I$127)</f>
        <v>0.41666666666666785</v>
      </c>
    </row>
    <row r="180" spans="1:15" ht="45">
      <c r="A180" t="s">
        <v>232</v>
      </c>
      <c r="B180">
        <v>67.3</v>
      </c>
      <c r="C180" s="2" t="str">
        <f>VLOOKUP(A180,'RACI Deliverables'!$C$7:$D$86,2,FALSE)</f>
        <v>suggested plan resources to implement an Executive Dashboard with 5, at minimum, metrics</v>
      </c>
      <c r="D180" t="s">
        <v>384</v>
      </c>
      <c r="E180" t="s">
        <v>388</v>
      </c>
      <c r="F180" s="10" t="str">
        <f>IF(VLOOKUP(A180,'RACI Deliverables'!$C$7:$K$86,4,FALSE)="","",VLOOKUP(A180,'RACI Deliverables'!$C$7:$K$86,4,FALSE))</f>
        <v>A</v>
      </c>
      <c r="G180" s="10" t="str">
        <f>IF(VLOOKUP(A180,'RACI Deliverables'!$C$7:$K$86,5,FALSE)="","",VLOOKUP(A180,'RACI Deliverables'!$C$7:$K$86,5,FALSE))</f>
        <v/>
      </c>
      <c r="H180" s="10" t="str">
        <f>IF(VLOOKUP(A180,'RACI Deliverables'!$C$7:$K$86,6,FALSE)="","",VLOOKUP(A180,'RACI Deliverables'!$C$7:$K$86,6,FALSE))</f>
        <v/>
      </c>
      <c r="I180" s="10" t="str">
        <f>IF(VLOOKUP(A180,'RACI Deliverables'!$C$7:$K$86,7,FALSE)="","",VLOOKUP(A180,'RACI Deliverables'!$C$7:$K$86,7,FALSE))</f>
        <v>R</v>
      </c>
      <c r="J180" s="10" t="str">
        <f>IF(VLOOKUP(A180,'RACI Deliverables'!$C$7:$K$86,8,FALSE)="","",VLOOKUP(A180,'RACI Deliverables'!$C$7:$K$86,8,FALSE))</f>
        <v/>
      </c>
      <c r="K180" s="10" t="str">
        <f>IF(VLOOKUP(A180,'RACI Deliverables'!$C$7:$K$86,9,FALSE)="","",VLOOKUP(A180,'RACI Deliverables'!$C$7:$K$86,9,FALSE))</f>
        <v/>
      </c>
      <c r="L180" s="25">
        <f>VLOOKUP(A180,'RACI Deliverables'!$C$7:$O$86,11,FALSE)</f>
        <v>44598</v>
      </c>
      <c r="M180" s="25">
        <f>VLOOKUP(A180,'RACI Deliverables'!$C$7:$O$86,12,FALSE)</f>
        <v>44602</v>
      </c>
      <c r="N180">
        <f t="shared" si="1"/>
        <v>4</v>
      </c>
      <c r="O180" s="46">
        <f>SUMIF('Total Efforts'!$D$5:$D$126,'RACI Tasks'!B189,'Total Efforts'!$I$5:$I$127)</f>
        <v>0.43333333333333446</v>
      </c>
    </row>
    <row r="181" spans="1:15">
      <c r="A181" t="s">
        <v>234</v>
      </c>
      <c r="B181">
        <v>68.099999999999994</v>
      </c>
      <c r="C181" s="44" t="str">
        <f>VLOOKUP(A183,'RACI Deliverables'!$C$7:$D$86,2,FALSE)</f>
        <v>General configuration of Executive Dashboard using PowerBI</v>
      </c>
      <c r="D181" t="s">
        <v>389</v>
      </c>
      <c r="E181" t="s">
        <v>285</v>
      </c>
      <c r="F181" s="10" t="str">
        <f>IF(VLOOKUP(A181,'RACI Deliverables'!$C$7:$K$86,4,FALSE)="","",VLOOKUP(A181,'RACI Deliverables'!$C$7:$K$86,4,FALSE))</f>
        <v/>
      </c>
      <c r="G181" s="10" t="str">
        <f>IF(VLOOKUP(A181,'RACI Deliverables'!$C$7:$K$86,5,FALSE)="","",VLOOKUP(A181,'RACI Deliverables'!$C$7:$K$86,5,FALSE))</f>
        <v>R</v>
      </c>
      <c r="H181" s="10" t="str">
        <f>IF(VLOOKUP(A181,'RACI Deliverables'!$C$7:$K$86,6,FALSE)="","",VLOOKUP(A181,'RACI Deliverables'!$C$7:$K$86,6,FALSE))</f>
        <v>A</v>
      </c>
      <c r="I181" s="10" t="str">
        <f>IF(VLOOKUP(A181,'RACI Deliverables'!$C$7:$K$86,7,FALSE)="","",VLOOKUP(A181,'RACI Deliverables'!$C$7:$K$86,7,FALSE))</f>
        <v/>
      </c>
      <c r="J181" s="10" t="str">
        <f>IF(VLOOKUP(A181,'RACI Deliverables'!$C$7:$K$86,8,FALSE)="","",VLOOKUP(A181,'RACI Deliverables'!$C$7:$K$86,8,FALSE))</f>
        <v/>
      </c>
      <c r="K181" s="10" t="str">
        <f>IF(VLOOKUP(A181,'RACI Deliverables'!$C$7:$K$86,9,FALSE)="","",VLOOKUP(A181,'RACI Deliverables'!$C$7:$K$86,9,FALSE))</f>
        <v/>
      </c>
      <c r="L181" s="25">
        <f>VLOOKUP(A181,'RACI Deliverables'!$C$7:$O$86,11,FALSE)</f>
        <v>44597</v>
      </c>
      <c r="M181" s="25">
        <f>VLOOKUP(A181,'RACI Deliverables'!$C$7:$O$86,12,FALSE)</f>
        <v>44602</v>
      </c>
      <c r="N181">
        <f t="shared" si="1"/>
        <v>5</v>
      </c>
      <c r="O181" s="46">
        <f>SUMIF('Total Efforts'!$D$5:$D$126,'RACI Tasks'!B190,'Total Efforts'!$I$5:$I$127)</f>
        <v>1.1666666666666679</v>
      </c>
    </row>
    <row r="182" spans="1:15">
      <c r="A182" t="s">
        <v>234</v>
      </c>
      <c r="B182">
        <v>68.2</v>
      </c>
      <c r="C182" s="44" t="str">
        <f>VLOOKUP(A183,'RACI Deliverables'!$C$7:$D$86,2,FALSE)</f>
        <v>General configuration of Executive Dashboard using PowerBI</v>
      </c>
      <c r="D182" t="s">
        <v>390</v>
      </c>
      <c r="E182" t="s">
        <v>277</v>
      </c>
      <c r="F182" s="10" t="str">
        <f>IF(VLOOKUP(A182,'RACI Deliverables'!$C$7:$K$86,4,FALSE)="","",VLOOKUP(A182,'RACI Deliverables'!$C$7:$K$86,4,FALSE))</f>
        <v/>
      </c>
      <c r="G182" s="10" t="str">
        <f>IF(VLOOKUP(A182,'RACI Deliverables'!$C$7:$K$86,5,FALSE)="","",VLOOKUP(A182,'RACI Deliverables'!$C$7:$K$86,5,FALSE))</f>
        <v>R</v>
      </c>
      <c r="H182" s="10" t="str">
        <f>IF(VLOOKUP(A182,'RACI Deliverables'!$C$7:$K$86,6,FALSE)="","",VLOOKUP(A182,'RACI Deliverables'!$C$7:$K$86,6,FALSE))</f>
        <v>A</v>
      </c>
      <c r="I182" s="10" t="str">
        <f>IF(VLOOKUP(A182,'RACI Deliverables'!$C$7:$K$86,7,FALSE)="","",VLOOKUP(A182,'RACI Deliverables'!$C$7:$K$86,7,FALSE))</f>
        <v/>
      </c>
      <c r="J182" s="10" t="str">
        <f>IF(VLOOKUP(A182,'RACI Deliverables'!$C$7:$K$86,8,FALSE)="","",VLOOKUP(A182,'RACI Deliverables'!$C$7:$K$86,8,FALSE))</f>
        <v/>
      </c>
      <c r="K182" s="10" t="str">
        <f>IF(VLOOKUP(A182,'RACI Deliverables'!$C$7:$K$86,9,FALSE)="","",VLOOKUP(A182,'RACI Deliverables'!$C$7:$K$86,9,FALSE))</f>
        <v/>
      </c>
      <c r="L182" s="25">
        <f>VLOOKUP(A182,'RACI Deliverables'!$C$7:$O$86,11,FALSE)</f>
        <v>44597</v>
      </c>
      <c r="M182" s="25">
        <f>VLOOKUP(A182,'RACI Deliverables'!$C$7:$O$86,12,FALSE)</f>
        <v>44602</v>
      </c>
      <c r="N182">
        <f t="shared" si="1"/>
        <v>5</v>
      </c>
      <c r="O182" s="46">
        <f>SUMIF('Total Efforts'!$D$5:$D$126,'RACI Tasks'!B191,'Total Efforts'!$I$5:$I$127)</f>
        <v>1.3333333333333339</v>
      </c>
    </row>
    <row r="183" spans="1:15" ht="30">
      <c r="A183" t="s">
        <v>234</v>
      </c>
      <c r="B183">
        <v>68.3</v>
      </c>
      <c r="C183" s="2" t="str">
        <f>VLOOKUP(A183,'RACI Deliverables'!$C$7:$D$86,2,FALSE)</f>
        <v>General configuration of Executive Dashboard using PowerBI</v>
      </c>
      <c r="D183" s="2" t="s">
        <v>391</v>
      </c>
      <c r="E183" t="s">
        <v>365</v>
      </c>
      <c r="F183" s="10" t="str">
        <f>IF(VLOOKUP(A183,'RACI Deliverables'!$C$7:$K$86,4,FALSE)="","",VLOOKUP(A183,'RACI Deliverables'!$C$7:$K$86,4,FALSE))</f>
        <v/>
      </c>
      <c r="G183" s="10" t="str">
        <f>IF(VLOOKUP(A183,'RACI Deliverables'!$C$7:$K$86,5,FALSE)="","",VLOOKUP(A183,'RACI Deliverables'!$C$7:$K$86,5,FALSE))</f>
        <v>R</v>
      </c>
      <c r="H183" s="10" t="str">
        <f>IF(VLOOKUP(A183,'RACI Deliverables'!$C$7:$K$86,6,FALSE)="","",VLOOKUP(A183,'RACI Deliverables'!$C$7:$K$86,6,FALSE))</f>
        <v>A</v>
      </c>
      <c r="I183" s="10" t="str">
        <f>IF(VLOOKUP(A183,'RACI Deliverables'!$C$7:$K$86,7,FALSE)="","",VLOOKUP(A183,'RACI Deliverables'!$C$7:$K$86,7,FALSE))</f>
        <v/>
      </c>
      <c r="J183" s="10" t="str">
        <f>IF(VLOOKUP(A183,'RACI Deliverables'!$C$7:$K$86,8,FALSE)="","",VLOOKUP(A183,'RACI Deliverables'!$C$7:$K$86,8,FALSE))</f>
        <v/>
      </c>
      <c r="K183" s="10" t="str">
        <f>IF(VLOOKUP(A183,'RACI Deliverables'!$C$7:$K$86,9,FALSE)="","",VLOOKUP(A183,'RACI Deliverables'!$C$7:$K$86,9,FALSE))</f>
        <v/>
      </c>
      <c r="L183" s="25">
        <f>VLOOKUP(A183,'RACI Deliverables'!$C$7:$O$86,11,FALSE)</f>
        <v>44597</v>
      </c>
      <c r="M183" s="25">
        <f>VLOOKUP(A183,'RACI Deliverables'!$C$7:$O$86,12,FALSE)</f>
        <v>44602</v>
      </c>
      <c r="N183">
        <f t="shared" si="1"/>
        <v>5</v>
      </c>
      <c r="O183" s="46">
        <f>SUMIF('Total Efforts'!$D$5:$D$126,'RACI Tasks'!B192,'Total Efforts'!$I$5:$I$127)</f>
        <v>0.91666666666666607</v>
      </c>
    </row>
    <row r="184" spans="1:15">
      <c r="A184" t="s">
        <v>259</v>
      </c>
      <c r="B184">
        <v>79.099999999999994</v>
      </c>
      <c r="C184" s="42" t="str">
        <f>VLOOKUP(A184,'RACI Deliverables'!$C$7:$D$86,2,FALSE)</f>
        <v>RACI+, Documentation, Backup Sheets</v>
      </c>
      <c r="D184" t="s">
        <v>422</v>
      </c>
      <c r="E184" t="s">
        <v>285</v>
      </c>
      <c r="F184" s="10" t="str">
        <f>IF(VLOOKUP(A184,'RACI Deliverables'!$C$7:$K$86,4,FALSE)="","",VLOOKUP(A184,'RACI Deliverables'!$C$7:$K$86,4,FALSE))</f>
        <v/>
      </c>
      <c r="G184" s="10" t="str">
        <f>IF(VLOOKUP(A184,'RACI Deliverables'!$C$7:$K$86,5,FALSE)="","",VLOOKUP(A184,'RACI Deliverables'!$C$7:$K$86,5,FALSE))</f>
        <v>R</v>
      </c>
      <c r="H184" s="10" t="str">
        <f>IF(VLOOKUP(A184,'RACI Deliverables'!$C$7:$K$86,6,FALSE)="","",VLOOKUP(A184,'RACI Deliverables'!$C$7:$K$86,6,FALSE))</f>
        <v/>
      </c>
      <c r="I184" s="10" t="str">
        <f>IF(VLOOKUP(A184,'RACI Deliverables'!$C$7:$K$86,7,FALSE)="","",VLOOKUP(A184,'RACI Deliverables'!$C$7:$K$86,7,FALSE))</f>
        <v/>
      </c>
      <c r="J184" s="10" t="str">
        <f>IF(VLOOKUP(A184,'RACI Deliverables'!$C$7:$K$86,8,FALSE)="","",VLOOKUP(A184,'RACI Deliverables'!$C$7:$K$86,8,FALSE))</f>
        <v>A</v>
      </c>
      <c r="K184" s="10" t="str">
        <f>IF(VLOOKUP(A184,'RACI Deliverables'!$C$7:$K$86,9,FALSE)="","",VLOOKUP(A184,'RACI Deliverables'!$C$7:$K$86,9,FALSE))</f>
        <v/>
      </c>
      <c r="L184" s="25">
        <f>VLOOKUP(A184,'RACI Deliverables'!$C$7:$O$86,11,FALSE)</f>
        <v>44589</v>
      </c>
      <c r="M184" s="25">
        <f>VLOOKUP(A184,'RACI Deliverables'!$C$7:$O$86,12,FALSE)</f>
        <v>44610</v>
      </c>
      <c r="N184">
        <f t="shared" si="1"/>
        <v>21</v>
      </c>
      <c r="O184" s="46">
        <f>SUMIF('Total Efforts'!$D$5:$D$126,'RACI Tasks'!B223,'Total Efforts'!$I$5:$I$127)</f>
        <v>2.5000000000000018</v>
      </c>
    </row>
    <row r="185" spans="1:15">
      <c r="A185" t="s">
        <v>259</v>
      </c>
      <c r="B185">
        <v>79.2</v>
      </c>
      <c r="C185" s="42" t="str">
        <f>VLOOKUP(A185,'RACI Deliverables'!$C$7:$D$86,2,FALSE)</f>
        <v>RACI+, Documentation, Backup Sheets</v>
      </c>
      <c r="D185" t="s">
        <v>422</v>
      </c>
      <c r="E185" t="s">
        <v>277</v>
      </c>
      <c r="F185" s="10" t="str">
        <f>IF(VLOOKUP(A185,'RACI Deliverables'!$C$7:$K$86,4,FALSE)="","",VLOOKUP(A185,'RACI Deliverables'!$C$7:$K$86,4,FALSE))</f>
        <v/>
      </c>
      <c r="G185" s="10" t="str">
        <f>IF(VLOOKUP(A185,'RACI Deliverables'!$C$7:$K$86,5,FALSE)="","",VLOOKUP(A185,'RACI Deliverables'!$C$7:$K$86,5,FALSE))</f>
        <v>R</v>
      </c>
      <c r="H185" s="10" t="str">
        <f>IF(VLOOKUP(A185,'RACI Deliverables'!$C$7:$K$86,6,FALSE)="","",VLOOKUP(A185,'RACI Deliverables'!$C$7:$K$86,6,FALSE))</f>
        <v/>
      </c>
      <c r="I185" s="10" t="str">
        <f>IF(VLOOKUP(A185,'RACI Deliverables'!$C$7:$K$86,7,FALSE)="","",VLOOKUP(A185,'RACI Deliverables'!$C$7:$K$86,7,FALSE))</f>
        <v/>
      </c>
      <c r="J185" s="10" t="str">
        <f>IF(VLOOKUP(A185,'RACI Deliverables'!$C$7:$K$86,8,FALSE)="","",VLOOKUP(A185,'RACI Deliverables'!$C$7:$K$86,8,FALSE))</f>
        <v>A</v>
      </c>
      <c r="K185" s="10" t="str">
        <f>IF(VLOOKUP(A185,'RACI Deliverables'!$C$7:$K$86,9,FALSE)="","",VLOOKUP(A185,'RACI Deliverables'!$C$7:$K$86,9,FALSE))</f>
        <v/>
      </c>
      <c r="L185" s="25">
        <f>VLOOKUP(A185,'RACI Deliverables'!$C$7:$O$86,11,FALSE)</f>
        <v>44589</v>
      </c>
      <c r="M185" s="25">
        <f>VLOOKUP(A185,'RACI Deliverables'!$C$7:$O$86,12,FALSE)</f>
        <v>44610</v>
      </c>
      <c r="N185">
        <f t="shared" ref="N185:N186" si="2">M185-L185</f>
        <v>21</v>
      </c>
      <c r="O185" s="46">
        <f>SUMIF('Total Efforts'!$D$5:$D$126,'RACI Tasks'!B224,'Total Efforts'!$I$5:$I$127)</f>
        <v>2.25</v>
      </c>
    </row>
    <row r="186" spans="1:15">
      <c r="A186" t="s">
        <v>259</v>
      </c>
      <c r="B186">
        <v>79.3</v>
      </c>
      <c r="C186" s="2" t="str">
        <f>VLOOKUP(A186,'RACI Deliverables'!$C$7:$D$86,2,FALSE)</f>
        <v>RACI+, Documentation, Backup Sheets</v>
      </c>
      <c r="D186" t="s">
        <v>422</v>
      </c>
      <c r="E186" t="s">
        <v>365</v>
      </c>
      <c r="F186" s="10" t="str">
        <f>IF(VLOOKUP(A186,'RACI Deliverables'!$C$7:$K$86,4,FALSE)="","",VLOOKUP(A186,'RACI Deliverables'!$C$7:$K$86,4,FALSE))</f>
        <v/>
      </c>
      <c r="G186" s="10" t="str">
        <f>IF(VLOOKUP(A186,'RACI Deliverables'!$C$7:$K$86,5,FALSE)="","",VLOOKUP(A186,'RACI Deliverables'!$C$7:$K$86,5,FALSE))</f>
        <v>R</v>
      </c>
      <c r="H186" s="10" t="str">
        <f>IF(VLOOKUP(A186,'RACI Deliverables'!$C$7:$K$86,6,FALSE)="","",VLOOKUP(A186,'RACI Deliverables'!$C$7:$K$86,6,FALSE))</f>
        <v/>
      </c>
      <c r="I186" s="10" t="str">
        <f>IF(VLOOKUP(A186,'RACI Deliverables'!$C$7:$K$86,7,FALSE)="","",VLOOKUP(A186,'RACI Deliverables'!$C$7:$K$86,7,FALSE))</f>
        <v/>
      </c>
      <c r="J186" s="10" t="str">
        <f>IF(VLOOKUP(A186,'RACI Deliverables'!$C$7:$K$86,8,FALSE)="","",VLOOKUP(A186,'RACI Deliverables'!$C$7:$K$86,8,FALSE))</f>
        <v>A</v>
      </c>
      <c r="K186" s="10" t="str">
        <f>IF(VLOOKUP(A186,'RACI Deliverables'!$C$7:$K$86,9,FALSE)="","",VLOOKUP(A186,'RACI Deliverables'!$C$7:$K$86,9,FALSE))</f>
        <v/>
      </c>
      <c r="L186" s="25">
        <f>VLOOKUP(A186,'RACI Deliverables'!$C$7:$O$86,11,FALSE)</f>
        <v>44589</v>
      </c>
      <c r="M186" s="25">
        <f>VLOOKUP(A186,'RACI Deliverables'!$C$7:$O$86,12,FALSE)</f>
        <v>44610</v>
      </c>
      <c r="N186">
        <f t="shared" si="2"/>
        <v>21</v>
      </c>
      <c r="O186" s="46">
        <f>SUMIF('Total Efforts'!$D$5:$D$126,'RACI Tasks'!B225,'Total Efforts'!$I$5:$I$127)</f>
        <v>3.5000000000000009</v>
      </c>
    </row>
    <row r="187" spans="1:15">
      <c r="D187"/>
      <c r="E187"/>
      <c r="F187" s="10"/>
      <c r="G187" s="10"/>
      <c r="H187" s="10"/>
      <c r="I187" s="10"/>
      <c r="J187" s="10"/>
      <c r="K187" s="10"/>
      <c r="L187" s="25"/>
      <c r="M187" s="21"/>
      <c r="N187"/>
    </row>
    <row r="188" spans="1:15">
      <c r="D188"/>
      <c r="E188"/>
      <c r="F188" s="10"/>
      <c r="G188" s="10"/>
      <c r="H188" s="10"/>
      <c r="I188" s="10"/>
      <c r="J188" s="10"/>
      <c r="K188" s="10"/>
      <c r="L188" s="25"/>
      <c r="M188" s="21"/>
      <c r="N188"/>
    </row>
    <row r="189" spans="1:15">
      <c r="D189"/>
      <c r="E189"/>
      <c r="F189" s="10"/>
      <c r="G189" s="10"/>
      <c r="H189" s="10"/>
      <c r="I189" s="10"/>
      <c r="J189" s="10"/>
      <c r="K189" s="10"/>
      <c r="L189" s="25"/>
      <c r="M189" s="21"/>
      <c r="N189"/>
    </row>
    <row r="190" spans="1:15">
      <c r="D190"/>
      <c r="E190"/>
      <c r="F190" s="10"/>
      <c r="G190" s="10"/>
      <c r="H190" s="10"/>
      <c r="I190" s="10"/>
      <c r="J190" s="10"/>
      <c r="K190" s="10"/>
      <c r="L190" s="25"/>
      <c r="M190" s="21"/>
      <c r="N190"/>
    </row>
    <row r="191" spans="1:15">
      <c r="D191"/>
      <c r="E191"/>
      <c r="F191" s="10"/>
      <c r="G191" s="10"/>
      <c r="H191" s="10"/>
      <c r="I191" s="10"/>
      <c r="J191" s="10"/>
      <c r="K191" s="10"/>
      <c r="L191" s="25"/>
      <c r="M191" s="21"/>
      <c r="N191"/>
    </row>
    <row r="192" spans="1:15">
      <c r="D192"/>
      <c r="E192"/>
      <c r="F192" s="10"/>
      <c r="G192" s="10"/>
      <c r="H192" s="10"/>
      <c r="I192" s="10"/>
      <c r="J192" s="10"/>
      <c r="K192" s="10"/>
      <c r="L192" s="25"/>
      <c r="M192" s="21"/>
      <c r="N192"/>
    </row>
    <row r="197" spans="6:21">
      <c r="H197" s="22"/>
      <c r="I197" s="22"/>
      <c r="J197" s="4"/>
      <c r="K197" s="4"/>
      <c r="L197"/>
      <c r="M197"/>
      <c r="N197"/>
      <c r="O197"/>
    </row>
    <row r="198" spans="6:21" ht="30">
      <c r="I198" s="24" t="str">
        <f>LEFT(F5,8)</f>
        <v>MayurKum</v>
      </c>
      <c r="J198" s="20" t="str">
        <f>LEFT(G5,8)</f>
        <v xml:space="preserve">Prajwal </v>
      </c>
      <c r="K198" s="20" t="str">
        <f>LEFT(H5,8)</f>
        <v>Anusha A</v>
      </c>
      <c r="L198" s="20" t="str">
        <f>LEFT(I5,8)</f>
        <v>Jigeesha</v>
      </c>
      <c r="M198" s="20" t="str">
        <f>LEFT(J5,8)</f>
        <v>Cathleen</v>
      </c>
      <c r="N198" s="20" t="str">
        <f>LEFT(K5,8)</f>
        <v>Chaitany</v>
      </c>
      <c r="U198" s="4"/>
    </row>
    <row r="199" spans="6:21">
      <c r="G199" s="13" t="s">
        <v>424</v>
      </c>
      <c r="H199" s="13" t="s">
        <v>93</v>
      </c>
      <c r="I199">
        <f>COUNTIF(F$8:F$186,$H199)</f>
        <v>33</v>
      </c>
      <c r="J199">
        <f>COUNTIF(G$8:G$186,$H199)</f>
        <v>36</v>
      </c>
      <c r="K199">
        <f>COUNTIF(H$8:H$186,$H199)</f>
        <v>35</v>
      </c>
      <c r="L199">
        <f>COUNTIF(I$8:I$186,$H199)</f>
        <v>33</v>
      </c>
      <c r="M199">
        <f>COUNTIF(J$8:J$186,$H199)</f>
        <v>22</v>
      </c>
      <c r="N199">
        <f>COUNTIF(K$8:K$186,$H199)</f>
        <v>28</v>
      </c>
      <c r="U199" s="4"/>
    </row>
    <row r="200" spans="6:21">
      <c r="H200" s="13" t="s">
        <v>91</v>
      </c>
      <c r="I200">
        <f>COUNTIF(F$8:F$186,$H200)</f>
        <v>28</v>
      </c>
      <c r="J200">
        <f>COUNTIF(G$8:G$186,$H200)</f>
        <v>24</v>
      </c>
      <c r="K200">
        <f>COUNTIF(H$8:H$186,$H200)</f>
        <v>27</v>
      </c>
      <c r="L200">
        <f>COUNTIF(I$8:I$186,$H200)</f>
        <v>29</v>
      </c>
      <c r="M200">
        <f>COUNTIF(J$8:J$186,$H200)</f>
        <v>37</v>
      </c>
      <c r="N200">
        <f>COUNTIF(K$8:K$186,$H200)</f>
        <v>34</v>
      </c>
      <c r="U200" s="4"/>
    </row>
    <row r="201" spans="6:21">
      <c r="G201" s="20"/>
      <c r="H201" s="20" t="s">
        <v>96</v>
      </c>
      <c r="I201">
        <f>COUNTIF(F$8:F$186,$H201)</f>
        <v>0</v>
      </c>
      <c r="J201">
        <f>COUNTIF(G$8:G$186,$H201)</f>
        <v>0</v>
      </c>
      <c r="K201">
        <f>COUNTIF(H$8:H$186,$H201)</f>
        <v>0</v>
      </c>
      <c r="L201">
        <f>COUNTIF(I$8:I$186,$H201)</f>
        <v>0</v>
      </c>
      <c r="M201">
        <f>COUNTIF(J$8:J$186,$H201)</f>
        <v>0</v>
      </c>
      <c r="N201">
        <f>COUNTIF(K$8:K$186,$H201)</f>
        <v>0</v>
      </c>
      <c r="U201" s="4"/>
    </row>
    <row r="202" spans="6:21">
      <c r="G202" s="20"/>
      <c r="H202" s="20" t="s">
        <v>108</v>
      </c>
      <c r="I202">
        <f>COUNTIF(F$8:F$186,$H202)</f>
        <v>0</v>
      </c>
      <c r="J202">
        <f>COUNTIF(G$8:G$186,$H202)</f>
        <v>0</v>
      </c>
      <c r="K202">
        <f>COUNTIF(H$8:H$186,$H202)</f>
        <v>0</v>
      </c>
      <c r="L202">
        <f>COUNTIF(I$8:I$186,$H202)</f>
        <v>0</v>
      </c>
      <c r="M202">
        <f>COUNTIF(J$8:J$186,$H202)</f>
        <v>0</v>
      </c>
      <c r="N202">
        <f>COUNTIF(K$8:K$186,$H202)</f>
        <v>0</v>
      </c>
      <c r="U202" s="4"/>
    </row>
    <row r="203" spans="6:21">
      <c r="F203" s="20"/>
      <c r="G203" s="20"/>
      <c r="H203" s="21"/>
      <c r="I203" s="21"/>
      <c r="J203"/>
      <c r="K203"/>
      <c r="L203"/>
      <c r="M203"/>
      <c r="N203" s="4"/>
      <c r="U203" s="4"/>
    </row>
    <row r="204" spans="6:21" ht="30">
      <c r="F204" s="20"/>
      <c r="G204" s="20"/>
      <c r="H204" s="22"/>
      <c r="I204" s="24" t="str">
        <f>I198</f>
        <v>MayurKum</v>
      </c>
      <c r="J204" s="20" t="str">
        <f>J198</f>
        <v xml:space="preserve">Prajwal </v>
      </c>
      <c r="K204" s="20" t="str">
        <f t="shared" ref="K204:M204" si="3">K198</f>
        <v>Anusha A</v>
      </c>
      <c r="L204" s="20" t="str">
        <f t="shared" si="3"/>
        <v>Jigeesha</v>
      </c>
      <c r="M204" s="20" t="str">
        <f t="shared" si="3"/>
        <v>Cathleen</v>
      </c>
      <c r="N204" s="20" t="str">
        <f>N198</f>
        <v>Chaitany</v>
      </c>
      <c r="U204" s="4"/>
    </row>
    <row r="205" spans="6:21">
      <c r="F205" s="20"/>
      <c r="G205" s="20"/>
      <c r="H205" s="21"/>
      <c r="I205" s="21"/>
      <c r="J205"/>
      <c r="K205"/>
      <c r="L205"/>
      <c r="M205"/>
      <c r="N205"/>
      <c r="U205" s="4"/>
    </row>
    <row r="206" spans="6:21">
      <c r="I206" s="20"/>
      <c r="J206" s="20"/>
      <c r="K206" s="20"/>
      <c r="L206" s="20"/>
      <c r="M206" s="21"/>
      <c r="N206" s="21"/>
      <c r="O206"/>
      <c r="P206"/>
      <c r="T206" s="4"/>
      <c r="U206" s="4"/>
    </row>
    <row r="207" spans="6:21">
      <c r="I207" s="20"/>
      <c r="J207" s="20"/>
      <c r="K207" s="20"/>
      <c r="L207" s="20"/>
      <c r="M207" s="21"/>
      <c r="N207" s="21"/>
      <c r="O207"/>
      <c r="P207"/>
      <c r="S207" s="4"/>
      <c r="T207" s="4"/>
      <c r="U207" s="4"/>
    </row>
    <row r="208" spans="6:21">
      <c r="I208" s="20"/>
      <c r="J208" s="20"/>
      <c r="K208" s="20"/>
      <c r="L208" s="20"/>
      <c r="M208" s="21"/>
      <c r="N208" s="21"/>
      <c r="O208"/>
      <c r="P208"/>
      <c r="S208" s="4"/>
      <c r="T208" s="4"/>
      <c r="U208" s="4"/>
    </row>
  </sheetData>
  <autoFilter ref="A6:U52" xr:uid="{1E738FF4-74B9-412C-8907-480AE5DF9B5C}">
    <filterColumn colId="16" showButton="0"/>
    <filterColumn colId="17" showButton="0"/>
    <filterColumn colId="18" showButton="0"/>
    <filterColumn colId="19" showButton="0"/>
  </autoFilter>
  <mergeCells count="2">
    <mergeCell ref="A5:C5"/>
    <mergeCell ref="T7:X7"/>
  </mergeCell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B8D5C-5A03-47F8-B39E-D76516791946}">
  <dimension ref="A1:R70"/>
  <sheetViews>
    <sheetView zoomScale="98" zoomScaleNormal="98" workbookViewId="0">
      <pane ySplit="6" topLeftCell="L7" activePane="bottomLeft" state="frozen"/>
      <selection pane="bottomLeft" activeCell="L7" sqref="L7"/>
    </sheetView>
  </sheetViews>
  <sheetFormatPr defaultColWidth="8.85546875" defaultRowHeight="15"/>
  <cols>
    <col min="1" max="1" width="4.7109375" customWidth="1"/>
    <col min="2" max="2" width="12.42578125" customWidth="1"/>
    <col min="3" max="3" width="6.28515625" customWidth="1"/>
    <col min="4" max="4" width="65.42578125" style="2" customWidth="1"/>
    <col min="5" max="5" width="12.42578125" style="19" customWidth="1"/>
    <col min="6" max="6" width="7.42578125" customWidth="1"/>
    <col min="7" max="7" width="7.28515625" customWidth="1"/>
    <col min="8" max="8" width="8.7109375" customWidth="1"/>
    <col min="9" max="10" width="6.42578125" customWidth="1"/>
    <col min="11" max="11" width="7.7109375" customWidth="1"/>
    <col min="12" max="12" width="13.42578125" customWidth="1"/>
    <col min="13" max="13" width="13.42578125" style="12" customWidth="1"/>
    <col min="14" max="15" width="13.140625" style="21" customWidth="1"/>
    <col min="16" max="16" width="26.7109375" hidden="1" customWidth="1"/>
    <col min="17" max="17" width="28.28515625" hidden="1" customWidth="1"/>
    <col min="18" max="18" width="33" hidden="1" customWidth="1"/>
  </cols>
  <sheetData>
    <row r="1" spans="1:18" ht="38.25" customHeight="1">
      <c r="A1" s="1" t="s">
        <v>66</v>
      </c>
      <c r="C1" s="1"/>
    </row>
    <row r="2" spans="1:18" hidden="1"/>
    <row r="3" spans="1:18" ht="30" hidden="1">
      <c r="A3" s="1" t="s">
        <v>67</v>
      </c>
      <c r="C3" s="1"/>
      <c r="D3" s="2" t="s">
        <v>68</v>
      </c>
      <c r="E3" s="19" t="s">
        <v>69</v>
      </c>
      <c r="F3" s="12" t="s">
        <v>70</v>
      </c>
    </row>
    <row r="4" spans="1:18" ht="52.5" hidden="1" customHeight="1">
      <c r="A4" s="1" t="s">
        <v>71</v>
      </c>
      <c r="C4" s="1"/>
      <c r="D4" s="11">
        <v>44589</v>
      </c>
      <c r="E4" s="12"/>
    </row>
    <row r="5" spans="1:18" ht="27" customHeight="1">
      <c r="A5" s="97"/>
      <c r="B5" s="97"/>
      <c r="D5" s="6"/>
      <c r="E5" s="40"/>
      <c r="F5" s="31" t="s">
        <v>72</v>
      </c>
      <c r="G5" s="31" t="s">
        <v>73</v>
      </c>
      <c r="H5" s="31" t="s">
        <v>74</v>
      </c>
      <c r="I5" s="31" t="s">
        <v>75</v>
      </c>
      <c r="J5" s="31" t="s">
        <v>76</v>
      </c>
      <c r="K5" s="31" t="s">
        <v>77</v>
      </c>
      <c r="L5" s="31"/>
      <c r="M5" s="38"/>
      <c r="N5" s="31"/>
      <c r="O5" s="31"/>
      <c r="P5" s="31"/>
      <c r="Q5" s="31"/>
      <c r="R5" s="31"/>
    </row>
    <row r="6" spans="1:18" s="30" customFormat="1" ht="42.75" customHeight="1">
      <c r="A6" s="26" t="s">
        <v>78</v>
      </c>
      <c r="B6" s="26"/>
      <c r="C6" s="26" t="s">
        <v>79</v>
      </c>
      <c r="D6" s="26" t="s">
        <v>80</v>
      </c>
      <c r="E6" s="41" t="s">
        <v>81</v>
      </c>
      <c r="F6" s="27" t="str">
        <f>LEFT(F5,8)&amp;" Plan"</f>
        <v>MayurKum Plan</v>
      </c>
      <c r="G6" s="27" t="str">
        <f t="shared" ref="G6:J6" si="0">LEFT(G5,8)&amp;" Plan"</f>
        <v>Prajwal  Plan</v>
      </c>
      <c r="H6" s="27" t="str">
        <f t="shared" si="0"/>
        <v>Anusha A Plan</v>
      </c>
      <c r="I6" s="27" t="str">
        <f t="shared" si="0"/>
        <v>Jigeesha Plan</v>
      </c>
      <c r="J6" s="27" t="str">
        <f t="shared" si="0"/>
        <v>Cathleen Plan</v>
      </c>
      <c r="K6" s="27" t="s">
        <v>77</v>
      </c>
      <c r="L6" s="27" t="s">
        <v>82</v>
      </c>
      <c r="M6" s="39" t="s">
        <v>83</v>
      </c>
      <c r="N6" s="37" t="s">
        <v>84</v>
      </c>
      <c r="O6" s="37" t="s">
        <v>85</v>
      </c>
      <c r="P6" s="29" t="s">
        <v>86</v>
      </c>
      <c r="Q6" s="27" t="s">
        <v>87</v>
      </c>
      <c r="R6" s="29" t="s">
        <v>88</v>
      </c>
    </row>
    <row r="7" spans="1:18" ht="30">
      <c r="A7" t="s">
        <v>89</v>
      </c>
      <c r="B7" t="s">
        <v>90</v>
      </c>
      <c r="C7" t="s">
        <v>145</v>
      </c>
      <c r="D7" s="34" t="s">
        <v>146</v>
      </c>
      <c r="E7" s="12" t="s">
        <v>147</v>
      </c>
      <c r="I7" t="s">
        <v>91</v>
      </c>
      <c r="K7" t="s">
        <v>93</v>
      </c>
      <c r="M7" s="23">
        <v>44596</v>
      </c>
      <c r="N7" s="21">
        <v>44599</v>
      </c>
      <c r="O7" s="45">
        <f t="shared" ref="O7:O42" si="1">N7-M7</f>
        <v>3</v>
      </c>
      <c r="P7" s="11"/>
    </row>
    <row r="8" spans="1:18">
      <c r="A8" t="s">
        <v>89</v>
      </c>
      <c r="B8" t="s">
        <v>90</v>
      </c>
      <c r="C8" t="s">
        <v>148</v>
      </c>
      <c r="D8" s="34" t="s">
        <v>149</v>
      </c>
      <c r="E8" s="19" t="s">
        <v>116</v>
      </c>
      <c r="H8" t="s">
        <v>91</v>
      </c>
      <c r="J8" s="5" t="s">
        <v>93</v>
      </c>
      <c r="M8" s="23">
        <v>44600</v>
      </c>
      <c r="N8" s="21">
        <v>44602</v>
      </c>
      <c r="O8" s="45">
        <f t="shared" si="1"/>
        <v>2</v>
      </c>
      <c r="P8" s="11"/>
    </row>
    <row r="9" spans="1:18">
      <c r="A9" t="s">
        <v>89</v>
      </c>
      <c r="B9" t="s">
        <v>90</v>
      </c>
      <c r="C9" t="s">
        <v>156</v>
      </c>
      <c r="D9" s="34" t="s">
        <v>157</v>
      </c>
      <c r="E9" s="19" t="s">
        <v>158</v>
      </c>
      <c r="G9" t="s">
        <v>93</v>
      </c>
      <c r="I9" s="80"/>
      <c r="J9" s="80" t="s">
        <v>91</v>
      </c>
      <c r="M9" s="23">
        <v>44598</v>
      </c>
      <c r="N9" s="21">
        <v>44602</v>
      </c>
      <c r="O9" s="45">
        <f t="shared" si="1"/>
        <v>4</v>
      </c>
      <c r="P9" s="11"/>
    </row>
    <row r="10" spans="1:18" ht="30">
      <c r="A10" t="s">
        <v>89</v>
      </c>
      <c r="B10" t="s">
        <v>90</v>
      </c>
      <c r="C10" t="s">
        <v>159</v>
      </c>
      <c r="D10" s="34" t="s">
        <v>160</v>
      </c>
      <c r="E10" s="19" t="s">
        <v>158</v>
      </c>
      <c r="G10" t="s">
        <v>91</v>
      </c>
      <c r="K10" t="s">
        <v>93</v>
      </c>
      <c r="M10" s="23">
        <v>44600</v>
      </c>
      <c r="N10" s="21">
        <v>44602</v>
      </c>
      <c r="O10" s="45">
        <f t="shared" si="1"/>
        <v>2</v>
      </c>
      <c r="P10" s="11"/>
    </row>
    <row r="11" spans="1:18" ht="30">
      <c r="A11" t="s">
        <v>89</v>
      </c>
      <c r="B11" t="s">
        <v>90</v>
      </c>
      <c r="C11" t="s">
        <v>161</v>
      </c>
      <c r="D11" s="34" t="s">
        <v>162</v>
      </c>
      <c r="E11" s="19" t="s">
        <v>158</v>
      </c>
      <c r="H11" t="s">
        <v>91</v>
      </c>
      <c r="I11" t="s">
        <v>93</v>
      </c>
      <c r="M11" s="23">
        <v>44600</v>
      </c>
      <c r="N11" s="21">
        <v>44602</v>
      </c>
      <c r="O11" s="45">
        <f t="shared" si="1"/>
        <v>2</v>
      </c>
      <c r="P11" s="11"/>
    </row>
    <row r="12" spans="1:18" ht="30">
      <c r="A12" t="s">
        <v>89</v>
      </c>
      <c r="B12" t="s">
        <v>90</v>
      </c>
      <c r="C12" t="s">
        <v>163</v>
      </c>
      <c r="D12" s="34" t="s">
        <v>164</v>
      </c>
      <c r="E12" s="19" t="s">
        <v>158</v>
      </c>
      <c r="I12" t="s">
        <v>91</v>
      </c>
      <c r="J12" t="s">
        <v>93</v>
      </c>
      <c r="M12" s="23">
        <v>44600</v>
      </c>
      <c r="N12" s="21">
        <v>44602</v>
      </c>
      <c r="O12" s="45">
        <f t="shared" si="1"/>
        <v>2</v>
      </c>
      <c r="P12" s="11"/>
    </row>
    <row r="13" spans="1:18">
      <c r="A13" t="s">
        <v>89</v>
      </c>
      <c r="B13" t="s">
        <v>90</v>
      </c>
      <c r="C13" t="s">
        <v>165</v>
      </c>
      <c r="D13" s="34" t="s">
        <v>166</v>
      </c>
      <c r="E13" s="12">
        <v>49</v>
      </c>
      <c r="F13" t="s">
        <v>93</v>
      </c>
      <c r="G13" t="s">
        <v>91</v>
      </c>
      <c r="M13" s="23">
        <v>44596</v>
      </c>
      <c r="N13" s="21">
        <v>44600</v>
      </c>
      <c r="O13" s="45">
        <f t="shared" si="1"/>
        <v>4</v>
      </c>
      <c r="P13" s="11"/>
    </row>
    <row r="14" spans="1:18" ht="17.45" customHeight="1">
      <c r="A14" t="s">
        <v>89</v>
      </c>
      <c r="B14" t="s">
        <v>90</v>
      </c>
      <c r="C14" t="s">
        <v>167</v>
      </c>
      <c r="D14" s="34" t="s">
        <v>168</v>
      </c>
      <c r="E14" s="19" t="s">
        <v>123</v>
      </c>
      <c r="I14" t="s">
        <v>91</v>
      </c>
      <c r="K14" t="s">
        <v>93</v>
      </c>
      <c r="M14" s="23">
        <v>44602</v>
      </c>
      <c r="N14" s="21">
        <v>44604</v>
      </c>
      <c r="O14" s="45">
        <f t="shared" si="1"/>
        <v>2</v>
      </c>
      <c r="P14" s="11"/>
    </row>
    <row r="15" spans="1:18" ht="17.45" customHeight="1">
      <c r="A15" t="s">
        <v>89</v>
      </c>
      <c r="B15" t="s">
        <v>90</v>
      </c>
      <c r="C15" t="s">
        <v>169</v>
      </c>
      <c r="D15" s="34" t="s">
        <v>170</v>
      </c>
      <c r="E15" s="12">
        <v>51</v>
      </c>
      <c r="H15" t="s">
        <v>93</v>
      </c>
      <c r="J15" t="s">
        <v>91</v>
      </c>
      <c r="M15" s="23">
        <v>44598</v>
      </c>
      <c r="N15" s="21">
        <v>44601</v>
      </c>
      <c r="O15" s="45">
        <f t="shared" si="1"/>
        <v>3</v>
      </c>
      <c r="P15" s="11"/>
    </row>
    <row r="16" spans="1:18">
      <c r="A16" t="s">
        <v>89</v>
      </c>
      <c r="B16" t="s">
        <v>90</v>
      </c>
      <c r="C16" t="s">
        <v>171</v>
      </c>
      <c r="D16" s="34" t="s">
        <v>172</v>
      </c>
      <c r="E16" s="12" t="s">
        <v>147</v>
      </c>
      <c r="F16" t="s">
        <v>91</v>
      </c>
      <c r="K16" t="s">
        <v>93</v>
      </c>
      <c r="M16" s="23">
        <v>44597</v>
      </c>
      <c r="N16" s="21">
        <v>44600</v>
      </c>
      <c r="O16" s="45">
        <f t="shared" si="1"/>
        <v>3</v>
      </c>
      <c r="P16" s="11"/>
    </row>
    <row r="17" spans="1:15" ht="21.75" customHeight="1">
      <c r="A17" t="s">
        <v>89</v>
      </c>
      <c r="B17" t="s">
        <v>90</v>
      </c>
      <c r="C17" t="s">
        <v>173</v>
      </c>
      <c r="D17" s="34" t="s">
        <v>174</v>
      </c>
      <c r="E17" s="12" t="s">
        <v>175</v>
      </c>
      <c r="G17" t="s">
        <v>93</v>
      </c>
      <c r="K17" t="s">
        <v>91</v>
      </c>
      <c r="M17" s="23">
        <v>44597</v>
      </c>
      <c r="N17" s="21">
        <v>44601</v>
      </c>
      <c r="O17" s="45">
        <f t="shared" si="1"/>
        <v>4</v>
      </c>
    </row>
    <row r="18" spans="1:15" ht="21.75" customHeight="1">
      <c r="A18" t="s">
        <v>89</v>
      </c>
      <c r="B18" t="s">
        <v>90</v>
      </c>
      <c r="C18" t="s">
        <v>176</v>
      </c>
      <c r="D18" s="34" t="s">
        <v>177</v>
      </c>
      <c r="E18" s="12" t="s">
        <v>175</v>
      </c>
      <c r="F18" t="s">
        <v>93</v>
      </c>
      <c r="K18" t="s">
        <v>91</v>
      </c>
      <c r="M18" s="23">
        <v>44597</v>
      </c>
      <c r="N18" s="21">
        <v>44601</v>
      </c>
      <c r="O18" s="45">
        <f t="shared" si="1"/>
        <v>4</v>
      </c>
    </row>
    <row r="19" spans="1:15" ht="21.75" customHeight="1">
      <c r="A19" t="s">
        <v>89</v>
      </c>
      <c r="B19" t="s">
        <v>90</v>
      </c>
      <c r="C19" t="s">
        <v>178</v>
      </c>
      <c r="D19" s="34" t="s">
        <v>179</v>
      </c>
      <c r="E19" s="12" t="s">
        <v>175</v>
      </c>
      <c r="F19" t="s">
        <v>91</v>
      </c>
      <c r="K19" t="s">
        <v>93</v>
      </c>
      <c r="M19" s="23">
        <v>44597</v>
      </c>
      <c r="N19" s="21">
        <v>44601</v>
      </c>
      <c r="O19" s="45">
        <f t="shared" si="1"/>
        <v>4</v>
      </c>
    </row>
    <row r="20" spans="1:15" ht="21.75" customHeight="1">
      <c r="A20" t="s">
        <v>89</v>
      </c>
      <c r="B20" t="s">
        <v>90</v>
      </c>
      <c r="C20" t="s">
        <v>180</v>
      </c>
      <c r="D20" s="34" t="s">
        <v>181</v>
      </c>
      <c r="E20" s="12" t="s">
        <v>175</v>
      </c>
      <c r="I20" t="s">
        <v>91</v>
      </c>
      <c r="J20" t="s">
        <v>93</v>
      </c>
      <c r="M20" s="23">
        <v>44597</v>
      </c>
      <c r="N20" s="21">
        <v>44601</v>
      </c>
      <c r="O20" s="45">
        <f t="shared" si="1"/>
        <v>4</v>
      </c>
    </row>
    <row r="21" spans="1:15" ht="21.75" customHeight="1">
      <c r="A21" t="s">
        <v>89</v>
      </c>
      <c r="B21" t="s">
        <v>90</v>
      </c>
      <c r="C21" t="s">
        <v>182</v>
      </c>
      <c r="D21" s="34" t="s">
        <v>183</v>
      </c>
      <c r="E21" s="12" t="s">
        <v>175</v>
      </c>
      <c r="H21" t="s">
        <v>93</v>
      </c>
      <c r="J21" t="s">
        <v>91</v>
      </c>
      <c r="M21" s="23">
        <v>44597</v>
      </c>
      <c r="N21" s="21">
        <v>44601</v>
      </c>
      <c r="O21" s="45">
        <f t="shared" si="1"/>
        <v>4</v>
      </c>
    </row>
    <row r="22" spans="1:15" ht="21.75" customHeight="1">
      <c r="A22" t="s">
        <v>89</v>
      </c>
      <c r="B22" t="s">
        <v>90</v>
      </c>
      <c r="C22" t="s">
        <v>184</v>
      </c>
      <c r="D22" s="34" t="s">
        <v>185</v>
      </c>
      <c r="E22" s="12" t="s">
        <v>175</v>
      </c>
      <c r="G22" t="s">
        <v>93</v>
      </c>
      <c r="J22" t="s">
        <v>91</v>
      </c>
      <c r="M22" s="23">
        <v>44597</v>
      </c>
      <c r="N22" s="21">
        <v>44601</v>
      </c>
      <c r="O22" s="45">
        <f t="shared" si="1"/>
        <v>4</v>
      </c>
    </row>
    <row r="23" spans="1:15" ht="21.75" customHeight="1">
      <c r="A23" t="s">
        <v>89</v>
      </c>
      <c r="B23" t="s">
        <v>90</v>
      </c>
      <c r="C23" t="s">
        <v>186</v>
      </c>
      <c r="D23" s="34" t="s">
        <v>187</v>
      </c>
      <c r="E23" s="12" t="s">
        <v>175</v>
      </c>
      <c r="H23" t="s">
        <v>91</v>
      </c>
      <c r="I23" t="s">
        <v>93</v>
      </c>
      <c r="M23" s="23">
        <v>44597</v>
      </c>
      <c r="N23" s="21">
        <v>44601</v>
      </c>
      <c r="O23" s="45">
        <f t="shared" si="1"/>
        <v>4</v>
      </c>
    </row>
    <row r="24" spans="1:15" ht="21.75" customHeight="1">
      <c r="A24" t="s">
        <v>89</v>
      </c>
      <c r="B24" t="s">
        <v>90</v>
      </c>
      <c r="C24" t="s">
        <v>188</v>
      </c>
      <c r="D24" s="34" t="s">
        <v>189</v>
      </c>
      <c r="E24" s="12" t="s">
        <v>190</v>
      </c>
      <c r="F24" t="s">
        <v>93</v>
      </c>
      <c r="G24" t="s">
        <v>93</v>
      </c>
      <c r="H24" t="s">
        <v>91</v>
      </c>
      <c r="M24" s="23">
        <v>44593</v>
      </c>
      <c r="N24" s="21">
        <v>44595</v>
      </c>
      <c r="O24" s="45">
        <f t="shared" si="1"/>
        <v>2</v>
      </c>
    </row>
    <row r="25" spans="1:15" ht="27.75" customHeight="1">
      <c r="A25" t="s">
        <v>89</v>
      </c>
      <c r="B25" t="s">
        <v>90</v>
      </c>
      <c r="C25" t="s">
        <v>191</v>
      </c>
      <c r="D25" s="34" t="s">
        <v>192</v>
      </c>
      <c r="E25" s="12" t="s">
        <v>190</v>
      </c>
      <c r="F25" t="s">
        <v>91</v>
      </c>
      <c r="H25" t="s">
        <v>93</v>
      </c>
      <c r="M25" s="23">
        <v>44597</v>
      </c>
      <c r="N25" s="21">
        <v>44602</v>
      </c>
      <c r="O25" s="45">
        <f t="shared" si="1"/>
        <v>5</v>
      </c>
    </row>
    <row r="26" spans="1:15" ht="29.25" customHeight="1">
      <c r="A26" t="s">
        <v>89</v>
      </c>
      <c r="B26" t="s">
        <v>90</v>
      </c>
      <c r="C26" t="s">
        <v>193</v>
      </c>
      <c r="D26" s="34" t="s">
        <v>194</v>
      </c>
      <c r="E26" s="12" t="s">
        <v>190</v>
      </c>
      <c r="H26" t="s">
        <v>91</v>
      </c>
      <c r="K26" t="s">
        <v>93</v>
      </c>
      <c r="M26" s="23">
        <v>44597</v>
      </c>
      <c r="N26" s="21">
        <v>44602</v>
      </c>
      <c r="O26" s="45">
        <f t="shared" si="1"/>
        <v>5</v>
      </c>
    </row>
    <row r="27" spans="1:15" ht="21.75" customHeight="1">
      <c r="A27" t="s">
        <v>89</v>
      </c>
      <c r="B27" t="s">
        <v>90</v>
      </c>
      <c r="C27" t="s">
        <v>195</v>
      </c>
      <c r="D27" s="34" t="s">
        <v>196</v>
      </c>
      <c r="E27" s="12" t="s">
        <v>190</v>
      </c>
      <c r="J27" t="s">
        <v>93</v>
      </c>
      <c r="K27" t="s">
        <v>91</v>
      </c>
      <c r="M27" s="23">
        <v>44597</v>
      </c>
      <c r="N27" s="21">
        <v>44602</v>
      </c>
      <c r="O27" s="45">
        <f t="shared" si="1"/>
        <v>5</v>
      </c>
    </row>
    <row r="28" spans="1:15" ht="21.75" customHeight="1">
      <c r="A28" t="s">
        <v>89</v>
      </c>
      <c r="B28" t="s">
        <v>90</v>
      </c>
      <c r="C28" t="s">
        <v>197</v>
      </c>
      <c r="D28" s="34" t="s">
        <v>198</v>
      </c>
      <c r="E28" s="12" t="s">
        <v>190</v>
      </c>
      <c r="F28" t="s">
        <v>91</v>
      </c>
      <c r="H28" t="s">
        <v>93</v>
      </c>
      <c r="M28" s="23">
        <v>44597</v>
      </c>
      <c r="N28" s="21">
        <v>44602</v>
      </c>
      <c r="O28" s="45">
        <f t="shared" si="1"/>
        <v>5</v>
      </c>
    </row>
    <row r="29" spans="1:15" ht="21.75" customHeight="1">
      <c r="A29" t="s">
        <v>89</v>
      </c>
      <c r="B29" t="s">
        <v>90</v>
      </c>
      <c r="C29" t="s">
        <v>199</v>
      </c>
      <c r="D29" s="34" t="s">
        <v>200</v>
      </c>
      <c r="E29" s="12" t="s">
        <v>201</v>
      </c>
      <c r="G29" t="s">
        <v>91</v>
      </c>
      <c r="K29" t="s">
        <v>93</v>
      </c>
      <c r="M29" s="23">
        <v>44597</v>
      </c>
      <c r="N29" s="21">
        <v>44602</v>
      </c>
      <c r="O29" s="45">
        <f t="shared" si="1"/>
        <v>5</v>
      </c>
    </row>
    <row r="30" spans="1:15" ht="21.75" customHeight="1">
      <c r="A30" t="s">
        <v>89</v>
      </c>
      <c r="B30" t="s">
        <v>90</v>
      </c>
      <c r="C30" t="s">
        <v>202</v>
      </c>
      <c r="D30" s="34" t="s">
        <v>203</v>
      </c>
      <c r="E30" s="12" t="s">
        <v>201</v>
      </c>
      <c r="I30" t="s">
        <v>93</v>
      </c>
      <c r="J30" t="s">
        <v>91</v>
      </c>
      <c r="M30" s="23">
        <v>44597</v>
      </c>
      <c r="N30" s="21">
        <v>44602</v>
      </c>
      <c r="O30" s="45">
        <f t="shared" si="1"/>
        <v>5</v>
      </c>
    </row>
    <row r="31" spans="1:15" ht="33.75" customHeight="1">
      <c r="A31" t="s">
        <v>89</v>
      </c>
      <c r="B31" t="s">
        <v>90</v>
      </c>
      <c r="C31" t="s">
        <v>204</v>
      </c>
      <c r="D31" s="34" t="s">
        <v>205</v>
      </c>
      <c r="E31" s="12" t="s">
        <v>201</v>
      </c>
      <c r="I31" t="s">
        <v>91</v>
      </c>
      <c r="K31" t="s">
        <v>93</v>
      </c>
      <c r="M31" s="23">
        <v>44599</v>
      </c>
      <c r="N31" s="21">
        <v>44603</v>
      </c>
      <c r="O31" s="45">
        <f t="shared" si="1"/>
        <v>4</v>
      </c>
    </row>
    <row r="32" spans="1:15" ht="21.75" customHeight="1">
      <c r="A32" t="s">
        <v>89</v>
      </c>
      <c r="B32" t="s">
        <v>90</v>
      </c>
      <c r="C32" t="s">
        <v>206</v>
      </c>
      <c r="D32" s="34" t="s">
        <v>207</v>
      </c>
      <c r="E32" s="12" t="s">
        <v>201</v>
      </c>
      <c r="G32" t="s">
        <v>93</v>
      </c>
      <c r="K32" t="s">
        <v>91</v>
      </c>
      <c r="M32" s="23">
        <v>44599</v>
      </c>
      <c r="N32" s="21">
        <v>44603</v>
      </c>
      <c r="O32" s="45">
        <f t="shared" si="1"/>
        <v>4</v>
      </c>
    </row>
    <row r="33" spans="1:15" ht="21.75" customHeight="1">
      <c r="A33" t="s">
        <v>89</v>
      </c>
      <c r="B33" t="s">
        <v>90</v>
      </c>
      <c r="C33" t="s">
        <v>208</v>
      </c>
      <c r="D33" s="34" t="s">
        <v>209</v>
      </c>
      <c r="E33" s="12" t="s">
        <v>201</v>
      </c>
      <c r="H33" t="s">
        <v>93</v>
      </c>
      <c r="I33" t="s">
        <v>91</v>
      </c>
      <c r="M33" s="23">
        <v>44599</v>
      </c>
      <c r="N33" s="21">
        <v>44603</v>
      </c>
      <c r="O33" s="45">
        <f t="shared" si="1"/>
        <v>4</v>
      </c>
    </row>
    <row r="34" spans="1:15" ht="21.75" customHeight="1">
      <c r="A34" t="s">
        <v>89</v>
      </c>
      <c r="B34" t="s">
        <v>90</v>
      </c>
      <c r="C34" t="s">
        <v>210</v>
      </c>
      <c r="D34" s="34" t="s">
        <v>211</v>
      </c>
      <c r="E34" s="12" t="s">
        <v>201</v>
      </c>
      <c r="J34" t="s">
        <v>93</v>
      </c>
      <c r="K34" t="s">
        <v>91</v>
      </c>
      <c r="M34" s="23">
        <v>44599</v>
      </c>
      <c r="N34" s="21">
        <v>44603</v>
      </c>
      <c r="O34" s="45">
        <f t="shared" si="1"/>
        <v>4</v>
      </c>
    </row>
    <row r="35" spans="1:15" ht="41.25" customHeight="1">
      <c r="A35" t="s">
        <v>89</v>
      </c>
      <c r="B35" t="s">
        <v>90</v>
      </c>
      <c r="C35" t="s">
        <v>212</v>
      </c>
      <c r="D35" s="34" t="s">
        <v>213</v>
      </c>
      <c r="E35" s="12" t="s">
        <v>214</v>
      </c>
      <c r="H35" t="s">
        <v>93</v>
      </c>
      <c r="K35" t="s">
        <v>91</v>
      </c>
      <c r="M35" s="23">
        <v>44595</v>
      </c>
      <c r="N35" s="21">
        <v>44598</v>
      </c>
      <c r="O35" s="45">
        <f t="shared" si="1"/>
        <v>3</v>
      </c>
    </row>
    <row r="36" spans="1:15" ht="21.75" customHeight="1">
      <c r="A36" t="s">
        <v>89</v>
      </c>
      <c r="B36" t="s">
        <v>90</v>
      </c>
      <c r="C36" t="s">
        <v>215</v>
      </c>
      <c r="D36" s="34" t="s">
        <v>216</v>
      </c>
      <c r="E36" s="12" t="s">
        <v>214</v>
      </c>
      <c r="I36" t="s">
        <v>93</v>
      </c>
      <c r="J36" t="s">
        <v>91</v>
      </c>
      <c r="M36" s="23">
        <v>44595</v>
      </c>
      <c r="N36" s="21">
        <v>44598</v>
      </c>
      <c r="O36" s="45">
        <f t="shared" si="1"/>
        <v>3</v>
      </c>
    </row>
    <row r="37" spans="1:15" ht="21.75" customHeight="1">
      <c r="A37" t="s">
        <v>89</v>
      </c>
      <c r="B37" t="s">
        <v>90</v>
      </c>
      <c r="C37" t="s">
        <v>217</v>
      </c>
      <c r="D37" s="34" t="s">
        <v>218</v>
      </c>
      <c r="E37" s="12" t="s">
        <v>214</v>
      </c>
      <c r="F37" t="s">
        <v>93</v>
      </c>
      <c r="G37" t="s">
        <v>91</v>
      </c>
      <c r="M37" s="23">
        <v>44595</v>
      </c>
      <c r="N37" s="21">
        <v>44598</v>
      </c>
      <c r="O37" s="45">
        <f t="shared" si="1"/>
        <v>3</v>
      </c>
    </row>
    <row r="38" spans="1:15" ht="36" customHeight="1">
      <c r="A38" t="s">
        <v>89</v>
      </c>
      <c r="B38" t="s">
        <v>90</v>
      </c>
      <c r="C38" t="s">
        <v>219</v>
      </c>
      <c r="D38" s="34" t="s">
        <v>220</v>
      </c>
      <c r="E38" s="12" t="s">
        <v>221</v>
      </c>
      <c r="G38" t="s">
        <v>93</v>
      </c>
      <c r="K38" t="s">
        <v>91</v>
      </c>
      <c r="M38" s="23">
        <v>44598</v>
      </c>
      <c r="N38" s="21">
        <v>44602</v>
      </c>
      <c r="O38" s="45">
        <f t="shared" si="1"/>
        <v>4</v>
      </c>
    </row>
    <row r="39" spans="1:15" ht="34.5" customHeight="1">
      <c r="A39" t="s">
        <v>89</v>
      </c>
      <c r="B39" t="s">
        <v>90</v>
      </c>
      <c r="C39" t="s">
        <v>222</v>
      </c>
      <c r="D39" s="34" t="s">
        <v>223</v>
      </c>
      <c r="E39" s="12" t="s">
        <v>221</v>
      </c>
      <c r="F39" t="s">
        <v>93</v>
      </c>
      <c r="I39" t="s">
        <v>91</v>
      </c>
      <c r="M39" s="23">
        <v>44598</v>
      </c>
      <c r="N39" s="21">
        <v>44602</v>
      </c>
      <c r="O39" s="45">
        <f t="shared" si="1"/>
        <v>4</v>
      </c>
    </row>
    <row r="40" spans="1:15" ht="27" customHeight="1">
      <c r="A40" t="s">
        <v>89</v>
      </c>
      <c r="B40" t="s">
        <v>90</v>
      </c>
      <c r="C40" t="s">
        <v>224</v>
      </c>
      <c r="D40" s="34" t="s">
        <v>225</v>
      </c>
      <c r="E40" s="12" t="s">
        <v>221</v>
      </c>
      <c r="F40" t="s">
        <v>93</v>
      </c>
      <c r="J40" t="s">
        <v>91</v>
      </c>
      <c r="M40" s="23">
        <v>44603</v>
      </c>
      <c r="N40" s="21">
        <v>44607</v>
      </c>
      <c r="O40" s="45">
        <f t="shared" si="1"/>
        <v>4</v>
      </c>
    </row>
    <row r="41" spans="1:15" ht="36" customHeight="1">
      <c r="A41" t="s">
        <v>89</v>
      </c>
      <c r="B41" t="s">
        <v>90</v>
      </c>
      <c r="C41" t="s">
        <v>226</v>
      </c>
      <c r="D41" s="34" t="s">
        <v>227</v>
      </c>
      <c r="E41" s="12" t="s">
        <v>221</v>
      </c>
      <c r="I41" t="s">
        <v>91</v>
      </c>
      <c r="K41" t="s">
        <v>93</v>
      </c>
      <c r="M41" s="23">
        <v>44598</v>
      </c>
      <c r="N41" s="21">
        <v>44602</v>
      </c>
      <c r="O41" s="45">
        <f t="shared" si="1"/>
        <v>4</v>
      </c>
    </row>
    <row r="42" spans="1:15" ht="33.75" customHeight="1">
      <c r="A42" t="s">
        <v>89</v>
      </c>
      <c r="B42" t="s">
        <v>90</v>
      </c>
      <c r="C42" t="s">
        <v>228</v>
      </c>
      <c r="D42" s="34" t="s">
        <v>229</v>
      </c>
      <c r="E42" s="12" t="s">
        <v>221</v>
      </c>
      <c r="H42" t="s">
        <v>91</v>
      </c>
      <c r="I42" t="s">
        <v>93</v>
      </c>
      <c r="M42" s="23">
        <v>44598</v>
      </c>
      <c r="N42" s="21">
        <v>44602</v>
      </c>
      <c r="O42" s="45">
        <f t="shared" si="1"/>
        <v>4</v>
      </c>
    </row>
    <row r="43" spans="1:15" ht="29.25" customHeight="1">
      <c r="A43" t="s">
        <v>89</v>
      </c>
      <c r="B43" t="s">
        <v>90</v>
      </c>
      <c r="C43" t="s">
        <v>230</v>
      </c>
      <c r="D43" s="34" t="s">
        <v>231</v>
      </c>
      <c r="E43" s="12" t="s">
        <v>221</v>
      </c>
      <c r="G43" t="s">
        <v>91</v>
      </c>
      <c r="H43" t="s">
        <v>93</v>
      </c>
      <c r="M43" s="23">
        <v>44598</v>
      </c>
      <c r="N43" s="21">
        <v>44602</v>
      </c>
      <c r="O43" s="45">
        <f t="shared" ref="O43:O57" si="2">N43-M43</f>
        <v>4</v>
      </c>
    </row>
    <row r="44" spans="1:15" ht="39.75" customHeight="1">
      <c r="A44" t="s">
        <v>89</v>
      </c>
      <c r="B44" t="s">
        <v>90</v>
      </c>
      <c r="C44" t="s">
        <v>232</v>
      </c>
      <c r="D44" s="34" t="s">
        <v>233</v>
      </c>
      <c r="E44" s="12" t="s">
        <v>221</v>
      </c>
      <c r="F44" t="s">
        <v>91</v>
      </c>
      <c r="I44" t="s">
        <v>93</v>
      </c>
      <c r="M44" s="23">
        <v>44598</v>
      </c>
      <c r="N44" s="21">
        <v>44602</v>
      </c>
      <c r="O44" s="45">
        <f t="shared" si="2"/>
        <v>4</v>
      </c>
    </row>
    <row r="45" spans="1:15" ht="21.75" customHeight="1">
      <c r="A45" t="s">
        <v>89</v>
      </c>
      <c r="B45" t="s">
        <v>90</v>
      </c>
      <c r="C45" t="s">
        <v>234</v>
      </c>
      <c r="D45" s="34" t="s">
        <v>235</v>
      </c>
      <c r="E45" s="12" t="s">
        <v>236</v>
      </c>
      <c r="G45" t="s">
        <v>93</v>
      </c>
      <c r="H45" t="s">
        <v>91</v>
      </c>
      <c r="M45" s="23">
        <v>44597</v>
      </c>
      <c r="N45" s="21">
        <v>44602</v>
      </c>
      <c r="O45" s="45">
        <f t="shared" si="2"/>
        <v>5</v>
      </c>
    </row>
    <row r="46" spans="1:15" ht="21.75" customHeight="1">
      <c r="A46" t="s">
        <v>89</v>
      </c>
      <c r="B46" t="s">
        <v>90</v>
      </c>
      <c r="C46" t="s">
        <v>237</v>
      </c>
      <c r="D46" s="34" t="s">
        <v>238</v>
      </c>
      <c r="E46" s="12" t="s">
        <v>236</v>
      </c>
      <c r="F46" t="s">
        <v>93</v>
      </c>
      <c r="G46" t="s">
        <v>93</v>
      </c>
      <c r="H46" t="s">
        <v>91</v>
      </c>
      <c r="M46" s="23">
        <v>44597</v>
      </c>
      <c r="N46" s="21">
        <v>44602</v>
      </c>
      <c r="O46" s="45">
        <f t="shared" si="2"/>
        <v>5</v>
      </c>
    </row>
    <row r="47" spans="1:15" ht="21.75" customHeight="1">
      <c r="A47" t="s">
        <v>89</v>
      </c>
      <c r="B47" t="s">
        <v>90</v>
      </c>
      <c r="C47" t="s">
        <v>239</v>
      </c>
      <c r="D47" s="34" t="s">
        <v>240</v>
      </c>
      <c r="E47" s="12" t="s">
        <v>236</v>
      </c>
      <c r="F47" t="s">
        <v>91</v>
      </c>
      <c r="G47" t="s">
        <v>93</v>
      </c>
      <c r="M47" s="23">
        <v>44597</v>
      </c>
      <c r="N47" s="21">
        <v>44602</v>
      </c>
      <c r="O47" s="45">
        <f t="shared" si="2"/>
        <v>5</v>
      </c>
    </row>
    <row r="48" spans="1:15" ht="21.75" customHeight="1">
      <c r="A48" t="s">
        <v>89</v>
      </c>
      <c r="B48" t="s">
        <v>90</v>
      </c>
      <c r="C48" t="s">
        <v>241</v>
      </c>
      <c r="D48" s="34" t="s">
        <v>242</v>
      </c>
      <c r="E48" s="12" t="s">
        <v>236</v>
      </c>
      <c r="G48" t="s">
        <v>93</v>
      </c>
      <c r="J48" t="s">
        <v>91</v>
      </c>
      <c r="M48" s="23">
        <v>44597</v>
      </c>
      <c r="N48" s="21">
        <v>44602</v>
      </c>
      <c r="O48" s="45">
        <f t="shared" si="2"/>
        <v>5</v>
      </c>
    </row>
    <row r="49" spans="1:15" ht="21.75" customHeight="1">
      <c r="A49" t="s">
        <v>89</v>
      </c>
      <c r="B49" t="s">
        <v>90</v>
      </c>
      <c r="C49" t="s">
        <v>243</v>
      </c>
      <c r="D49" s="34" t="s">
        <v>244</v>
      </c>
      <c r="E49" s="12" t="s">
        <v>236</v>
      </c>
      <c r="F49" t="s">
        <v>91</v>
      </c>
      <c r="G49" t="s">
        <v>93</v>
      </c>
      <c r="M49" s="23">
        <v>44597</v>
      </c>
      <c r="N49" s="21">
        <v>44602</v>
      </c>
      <c r="O49" s="45">
        <f t="shared" si="2"/>
        <v>5</v>
      </c>
    </row>
    <row r="50" spans="1:15" ht="21.75" customHeight="1">
      <c r="A50" t="s">
        <v>89</v>
      </c>
      <c r="B50" t="s">
        <v>90</v>
      </c>
      <c r="C50" t="s">
        <v>245</v>
      </c>
      <c r="D50" s="34" t="s">
        <v>246</v>
      </c>
      <c r="E50" s="12" t="s">
        <v>236</v>
      </c>
      <c r="G50" t="s">
        <v>93</v>
      </c>
      <c r="I50" t="s">
        <v>91</v>
      </c>
      <c r="M50" s="23">
        <v>44597</v>
      </c>
      <c r="N50" s="21">
        <v>44602</v>
      </c>
      <c r="O50" s="45">
        <f t="shared" si="2"/>
        <v>5</v>
      </c>
    </row>
    <row r="51" spans="1:15" ht="21.75" customHeight="1">
      <c r="A51" t="s">
        <v>89</v>
      </c>
      <c r="B51" t="s">
        <v>90</v>
      </c>
      <c r="C51" t="s">
        <v>247</v>
      </c>
      <c r="D51" s="34" t="s">
        <v>248</v>
      </c>
      <c r="E51" s="12" t="s">
        <v>236</v>
      </c>
      <c r="G51" t="s">
        <v>93</v>
      </c>
      <c r="K51" t="s">
        <v>91</v>
      </c>
      <c r="M51" s="23">
        <v>44597</v>
      </c>
      <c r="N51" s="21">
        <v>44602</v>
      </c>
      <c r="O51" s="45">
        <f t="shared" si="2"/>
        <v>5</v>
      </c>
    </row>
    <row r="52" spans="1:15" ht="21.75" customHeight="1">
      <c r="A52" t="s">
        <v>89</v>
      </c>
      <c r="B52" t="s">
        <v>90</v>
      </c>
      <c r="C52" t="s">
        <v>249</v>
      </c>
      <c r="D52" s="34" t="s">
        <v>250</v>
      </c>
      <c r="E52" s="12" t="s">
        <v>236</v>
      </c>
      <c r="I52" t="s">
        <v>91</v>
      </c>
      <c r="J52" t="s">
        <v>93</v>
      </c>
      <c r="M52" s="23">
        <v>44599</v>
      </c>
      <c r="N52" s="21">
        <v>44604</v>
      </c>
      <c r="O52" s="45">
        <f t="shared" si="2"/>
        <v>5</v>
      </c>
    </row>
    <row r="53" spans="1:15" ht="39" customHeight="1">
      <c r="A53" t="s">
        <v>251</v>
      </c>
      <c r="B53" t="s">
        <v>252</v>
      </c>
      <c r="C53" t="s">
        <v>253</v>
      </c>
      <c r="D53" s="34" t="s">
        <v>254</v>
      </c>
      <c r="E53" s="12"/>
      <c r="F53" t="s">
        <v>91</v>
      </c>
      <c r="G53" t="s">
        <v>91</v>
      </c>
      <c r="H53" t="s">
        <v>91</v>
      </c>
      <c r="J53" t="s">
        <v>93</v>
      </c>
      <c r="M53" s="23">
        <v>44607</v>
      </c>
      <c r="N53" s="21">
        <v>44609</v>
      </c>
      <c r="O53" s="45">
        <f t="shared" si="2"/>
        <v>2</v>
      </c>
    </row>
    <row r="54" spans="1:15" ht="21.75" customHeight="1">
      <c r="A54" t="s">
        <v>251</v>
      </c>
      <c r="B54" t="s">
        <v>252</v>
      </c>
      <c r="C54" t="s">
        <v>255</v>
      </c>
      <c r="D54" s="34" t="s">
        <v>256</v>
      </c>
      <c r="E54" s="12"/>
      <c r="G54" t="s">
        <v>91</v>
      </c>
      <c r="I54" t="s">
        <v>93</v>
      </c>
      <c r="M54" s="23">
        <v>44605</v>
      </c>
      <c r="N54" s="21">
        <v>44609</v>
      </c>
      <c r="O54" s="45">
        <f t="shared" si="2"/>
        <v>4</v>
      </c>
    </row>
    <row r="55" spans="1:15" ht="21.75" customHeight="1">
      <c r="A55" t="s">
        <v>251</v>
      </c>
      <c r="B55" t="s">
        <v>252</v>
      </c>
      <c r="C55" t="s">
        <v>257</v>
      </c>
      <c r="D55" s="34" t="s">
        <v>258</v>
      </c>
      <c r="E55" s="12"/>
      <c r="G55" t="s">
        <v>91</v>
      </c>
      <c r="H55" t="s">
        <v>93</v>
      </c>
      <c r="J55" t="s">
        <v>93</v>
      </c>
      <c r="M55" s="23">
        <v>44589</v>
      </c>
      <c r="N55" s="21">
        <v>44609</v>
      </c>
      <c r="O55" s="45">
        <f t="shared" si="2"/>
        <v>20</v>
      </c>
    </row>
    <row r="56" spans="1:15" ht="30.75" customHeight="1">
      <c r="A56" t="s">
        <v>251</v>
      </c>
      <c r="B56" t="s">
        <v>252</v>
      </c>
      <c r="C56" t="s">
        <v>259</v>
      </c>
      <c r="D56" s="34" t="s">
        <v>260</v>
      </c>
      <c r="E56" s="12"/>
      <c r="F56" s="5"/>
      <c r="G56" s="5" t="s">
        <v>93</v>
      </c>
      <c r="H56" s="5"/>
      <c r="I56" s="5"/>
      <c r="J56" s="5" t="s">
        <v>91</v>
      </c>
      <c r="K56" s="5"/>
      <c r="L56" s="5"/>
      <c r="M56" s="23">
        <v>44589</v>
      </c>
      <c r="N56" s="36">
        <v>44610</v>
      </c>
      <c r="O56" s="45">
        <f t="shared" si="2"/>
        <v>21</v>
      </c>
    </row>
    <row r="57" spans="1:15" ht="15" customHeight="1">
      <c r="A57" t="s">
        <v>251</v>
      </c>
      <c r="B57" t="s">
        <v>252</v>
      </c>
      <c r="C57" t="s">
        <v>261</v>
      </c>
      <c r="D57" s="34" t="s">
        <v>262</v>
      </c>
      <c r="E57" s="12"/>
      <c r="F57" t="s">
        <v>93</v>
      </c>
      <c r="G57" t="s">
        <v>93</v>
      </c>
      <c r="H57" t="s">
        <v>93</v>
      </c>
      <c r="I57" t="s">
        <v>93</v>
      </c>
      <c r="J57" t="s">
        <v>93</v>
      </c>
      <c r="K57" t="s">
        <v>93</v>
      </c>
      <c r="M57" s="23">
        <v>44589</v>
      </c>
      <c r="N57" s="21">
        <v>44609</v>
      </c>
      <c r="O57" s="45">
        <f t="shared" si="2"/>
        <v>20</v>
      </c>
    </row>
    <row r="58" spans="1:15" ht="19.5" customHeight="1">
      <c r="D58" s="35"/>
      <c r="E58" s="12"/>
    </row>
    <row r="59" spans="1:15" ht="21.75" customHeight="1">
      <c r="D59" s="35"/>
      <c r="E59" s="12"/>
    </row>
    <row r="60" spans="1:15">
      <c r="D60" s="35"/>
      <c r="E60" s="12"/>
    </row>
    <row r="61" spans="1:15">
      <c r="D61" s="35"/>
      <c r="E61" s="12"/>
    </row>
    <row r="62" spans="1:15" ht="30.75" customHeight="1">
      <c r="D62" s="35"/>
      <c r="E62" s="12"/>
      <c r="F62" s="20" t="str">
        <f t="shared" ref="F62:K62" si="3">LEFT(F5,8)</f>
        <v>MayurKum</v>
      </c>
      <c r="G62" s="20" t="str">
        <f t="shared" si="3"/>
        <v xml:space="preserve">Prajwal </v>
      </c>
      <c r="H62" s="20" t="str">
        <f t="shared" si="3"/>
        <v>Anusha A</v>
      </c>
      <c r="I62" s="20" t="str">
        <f t="shared" si="3"/>
        <v>Jigeesha</v>
      </c>
      <c r="J62" s="20" t="str">
        <f t="shared" si="3"/>
        <v>Cathleen</v>
      </c>
      <c r="K62" s="20" t="str">
        <f t="shared" si="3"/>
        <v>Chaitany</v>
      </c>
    </row>
    <row r="63" spans="1:15">
      <c r="D63" s="35"/>
      <c r="E63" s="12" t="s">
        <v>93</v>
      </c>
      <c r="F63">
        <f>COUNTIF(F$7:F$60,$E63)</f>
        <v>8</v>
      </c>
      <c r="G63">
        <f>COUNTIF(G$7:G$60,$E63)</f>
        <v>15</v>
      </c>
      <c r="H63">
        <f>COUNTIF(H$7:H$60,$E63)</f>
        <v>9</v>
      </c>
      <c r="I63">
        <f>COUNTIF(I$7:I$60,$E63)</f>
        <v>8</v>
      </c>
      <c r="J63">
        <f>COUNTIF(J$7:J$60,$E63)</f>
        <v>9</v>
      </c>
      <c r="K63">
        <f>COUNTIF(K$7:K$60,$E63)</f>
        <v>10</v>
      </c>
    </row>
    <row r="64" spans="1:15" ht="16.5" customHeight="1">
      <c r="D64" s="35"/>
      <c r="E64" s="12" t="s">
        <v>91</v>
      </c>
      <c r="F64">
        <f>COUNTIF(F$7:F$60,$E64)</f>
        <v>8</v>
      </c>
      <c r="G64">
        <f>COUNTIF(G$7:G$60,$E64)</f>
        <v>8</v>
      </c>
      <c r="H64">
        <f>COUNTIF(H$7:H$60,$E64)</f>
        <v>9</v>
      </c>
      <c r="I64">
        <f>COUNTIF(I$7:I$60,$E64)</f>
        <v>10</v>
      </c>
      <c r="J64">
        <f>COUNTIF(J$7:J$60,$E64)</f>
        <v>9</v>
      </c>
      <c r="K64">
        <f>COUNTIF(K$7:K$60,$E64)</f>
        <v>8</v>
      </c>
    </row>
    <row r="65" spans="4:11">
      <c r="D65" s="35"/>
      <c r="E65" s="19" t="s">
        <v>96</v>
      </c>
      <c r="F65">
        <f>COUNTIF(F$7:F$60,$E65)</f>
        <v>0</v>
      </c>
      <c r="G65">
        <f>COUNTIF(G$7:G$60,$E65)</f>
        <v>0</v>
      </c>
      <c r="H65">
        <f>COUNTIF(H$7:H$60,$E65)</f>
        <v>0</v>
      </c>
      <c r="I65">
        <f>COUNTIF(I$7:I$60,$E65)</f>
        <v>0</v>
      </c>
      <c r="J65">
        <f>COUNTIF(J$7:J$60,$E65)</f>
        <v>0</v>
      </c>
      <c r="K65">
        <f>COUNTIF(K$7:K$60,$E65)</f>
        <v>0</v>
      </c>
    </row>
    <row r="66" spans="4:11">
      <c r="D66" s="35"/>
      <c r="E66" s="19" t="s">
        <v>108</v>
      </c>
      <c r="F66">
        <f>COUNTIF(F$7:F$60,$E66)</f>
        <v>0</v>
      </c>
      <c r="G66">
        <f>COUNTIF(G$7:G$60,$E66)</f>
        <v>0</v>
      </c>
      <c r="H66">
        <f>COUNTIF(H$7:H$60,$E66)</f>
        <v>0</v>
      </c>
      <c r="I66">
        <f>COUNTIF(I$7:I$60,$E66)</f>
        <v>0</v>
      </c>
      <c r="J66">
        <f>COUNTIF(J$7:J$60,$E66)</f>
        <v>0</v>
      </c>
      <c r="K66">
        <f>COUNTIF(K$7:K$60,$E66)</f>
        <v>0</v>
      </c>
    </row>
    <row r="67" spans="4:11">
      <c r="D67" s="35"/>
    </row>
    <row r="68" spans="4:11" ht="27.6" customHeight="1">
      <c r="F68" s="20" t="str">
        <f>F62</f>
        <v>MayurKum</v>
      </c>
      <c r="G68" s="20" t="str">
        <f t="shared" ref="G68:J68" si="4">G62</f>
        <v xml:space="preserve">Prajwal </v>
      </c>
      <c r="H68" s="20" t="str">
        <f t="shared" si="4"/>
        <v>Anusha A</v>
      </c>
      <c r="I68" s="20" t="str">
        <f t="shared" si="4"/>
        <v>Jigeesha</v>
      </c>
      <c r="J68" s="20" t="str">
        <f t="shared" si="4"/>
        <v>Cathleen</v>
      </c>
      <c r="K68" s="20" t="str">
        <f>K62</f>
        <v>Chaitany</v>
      </c>
    </row>
    <row r="69" spans="4:11">
      <c r="D69" s="12"/>
    </row>
    <row r="70" spans="4:11">
      <c r="D70" s="19"/>
    </row>
  </sheetData>
  <mergeCells count="1">
    <mergeCell ref="A5:B5"/>
  </mergeCells>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31012-3EB1-42F4-8FD0-3622F74F74C5}">
  <dimension ref="A1:AA176"/>
  <sheetViews>
    <sheetView zoomScale="96" zoomScaleNormal="96" workbookViewId="0">
      <pane ySplit="6" topLeftCell="A7" activePane="bottomLeft" state="frozen"/>
      <selection pane="bottomLeft" activeCell="A14" sqref="A14"/>
    </sheetView>
  </sheetViews>
  <sheetFormatPr defaultColWidth="8.85546875" defaultRowHeight="15"/>
  <cols>
    <col min="1" max="2" width="6.28515625" customWidth="1"/>
    <col min="3" max="3" width="44.140625" style="2" customWidth="1"/>
    <col min="4" max="4" width="54.7109375" style="2" customWidth="1"/>
    <col min="5" max="5" width="29" style="2" customWidth="1"/>
    <col min="6" max="6" width="9.140625" style="13" customWidth="1"/>
    <col min="7" max="7" width="7.42578125" style="13" customWidth="1"/>
    <col min="8" max="8" width="7" style="13" customWidth="1"/>
    <col min="9" max="9" width="10.28515625" style="13" customWidth="1"/>
    <col min="10" max="11" width="6.42578125" style="13" customWidth="1"/>
    <col min="12" max="12" width="11.42578125" style="13" customWidth="1"/>
    <col min="13" max="14" width="13.140625" style="22" customWidth="1"/>
    <col min="15" max="15" width="15.42578125" style="4" customWidth="1"/>
    <col min="16" max="16" width="13.28515625" style="4" hidden="1" customWidth="1"/>
    <col min="17" max="17" width="9.42578125" hidden="1" customWidth="1"/>
    <col min="18" max="18" width="10.7109375" customWidth="1"/>
    <col min="19" max="19" width="13.7109375" customWidth="1"/>
    <col min="20" max="27" width="0" hidden="1" customWidth="1"/>
  </cols>
  <sheetData>
    <row r="1" spans="1:27">
      <c r="A1" s="1" t="s">
        <v>66</v>
      </c>
      <c r="B1" s="1"/>
    </row>
    <row r="2" spans="1:27" ht="2.25" customHeight="1"/>
    <row r="3" spans="1:27" hidden="1">
      <c r="A3" s="1" t="s">
        <v>67</v>
      </c>
      <c r="B3" s="1"/>
      <c r="D3" s="2" t="s">
        <v>68</v>
      </c>
      <c r="E3" s="19" t="s">
        <v>69</v>
      </c>
      <c r="F3" s="13" t="s">
        <v>70</v>
      </c>
    </row>
    <row r="4" spans="1:27" hidden="1">
      <c r="A4" s="1" t="s">
        <v>71</v>
      </c>
      <c r="B4" s="1"/>
      <c r="D4" s="11">
        <v>44091</v>
      </c>
      <c r="E4">
        <v>3</v>
      </c>
      <c r="F4" s="13">
        <v>2</v>
      </c>
    </row>
    <row r="5" spans="1:27" ht="60" customHeight="1">
      <c r="A5" s="97"/>
      <c r="B5" s="97"/>
      <c r="C5" s="97"/>
      <c r="D5" s="6"/>
      <c r="E5" s="6"/>
      <c r="F5" s="32" t="s">
        <v>72</v>
      </c>
      <c r="G5" s="32" t="s">
        <v>263</v>
      </c>
      <c r="H5" s="32" t="s">
        <v>264</v>
      </c>
      <c r="I5" s="32" t="s">
        <v>75</v>
      </c>
      <c r="J5" s="32" t="s">
        <v>76</v>
      </c>
      <c r="K5" s="32" t="s">
        <v>265</v>
      </c>
      <c r="L5" s="32"/>
      <c r="M5" s="32"/>
      <c r="N5" s="32"/>
      <c r="O5" s="32"/>
      <c r="P5" s="32"/>
      <c r="Q5" s="32"/>
      <c r="R5" s="32"/>
      <c r="S5" s="32"/>
      <c r="T5" s="32"/>
      <c r="U5" s="32" t="s">
        <v>72</v>
      </c>
      <c r="V5" s="32" t="s">
        <v>263</v>
      </c>
      <c r="W5" s="32" t="s">
        <v>264</v>
      </c>
      <c r="X5" s="32" t="s">
        <v>75</v>
      </c>
      <c r="Y5" s="32" t="s">
        <v>76</v>
      </c>
      <c r="Z5" s="32" t="s">
        <v>265</v>
      </c>
      <c r="AA5" s="32"/>
    </row>
    <row r="7" spans="1:27" s="30" customFormat="1" ht="52.5" customHeight="1">
      <c r="A7" s="26" t="s">
        <v>79</v>
      </c>
      <c r="B7" s="26" t="s">
        <v>266</v>
      </c>
      <c r="C7" s="26" t="s">
        <v>267</v>
      </c>
      <c r="D7" s="26" t="s">
        <v>268</v>
      </c>
      <c r="E7" s="26" t="s">
        <v>269</v>
      </c>
      <c r="F7" s="27" t="s">
        <v>270</v>
      </c>
      <c r="G7" s="27" t="str">
        <f>LEFT(G5,8)</f>
        <v xml:space="preserve">Prajwal </v>
      </c>
      <c r="H7" s="27" t="str">
        <f>LEFT(H5,8)</f>
        <v>Anusha A</v>
      </c>
      <c r="I7" s="27" t="str">
        <f>LEFT(I5,8)</f>
        <v>Jigeesha</v>
      </c>
      <c r="J7" s="27" t="str">
        <f>LEFT(J5,8)</f>
        <v>Cathleen</v>
      </c>
      <c r="K7" s="27" t="str">
        <f>LEFT(K5,8)</f>
        <v>Chaitany</v>
      </c>
      <c r="L7" s="27" t="s">
        <v>83</v>
      </c>
      <c r="M7" s="28" t="s">
        <v>84</v>
      </c>
      <c r="N7" s="28" t="s">
        <v>271</v>
      </c>
      <c r="O7" s="29" t="s">
        <v>272</v>
      </c>
      <c r="P7" s="29" t="s">
        <v>273</v>
      </c>
      <c r="Q7" s="27" t="s">
        <v>274</v>
      </c>
      <c r="R7" s="29" t="s">
        <v>86</v>
      </c>
      <c r="S7" s="29" t="s">
        <v>88</v>
      </c>
      <c r="T7" s="94" t="s">
        <v>275</v>
      </c>
      <c r="U7" s="95"/>
      <c r="V7" s="95"/>
      <c r="W7" s="95"/>
      <c r="X7" s="96"/>
    </row>
    <row r="8" spans="1:27" ht="45">
      <c r="A8" t="s">
        <v>145</v>
      </c>
      <c r="B8">
        <v>27.1</v>
      </c>
      <c r="C8" s="2" t="str">
        <f>VLOOKUP(A8,'RACI Deliverables'!$C$7:$D$86,2,FALSE)</f>
        <v>USE CASE Diagram(s) for all involved persons, roles, actors, and systems showing their interactions</v>
      </c>
      <c r="D8" t="s">
        <v>318</v>
      </c>
      <c r="E8" t="s">
        <v>277</v>
      </c>
      <c r="F8" s="10" t="str">
        <f>IF(VLOOKUP(A8,'RACI Deliverables'!$C$7:$K$86,4,FALSE)="","",VLOOKUP(A8,'RACI Deliverables'!$C$7:$K$86,4,FALSE))</f>
        <v/>
      </c>
      <c r="G8" s="10" t="str">
        <f>IF(VLOOKUP(A8,'RACI Deliverables'!$C$7:$K$86,5,FALSE)="","",VLOOKUP(A8,'RACI Deliverables'!$C$7:$K$86,5,FALSE))</f>
        <v/>
      </c>
      <c r="H8" s="10" t="str">
        <f>IF(VLOOKUP(A8,'RACI Deliverables'!$C$7:$K$86,6,FALSE)="","",VLOOKUP(A8,'RACI Deliverables'!$C$7:$K$86,6,FALSE))</f>
        <v/>
      </c>
      <c r="I8" s="10" t="str">
        <f>IF(VLOOKUP(A8,'RACI Deliverables'!$C$7:$K$86,7,FALSE)="","",VLOOKUP(A8,'RACI Deliverables'!$C$7:$K$86,7,FALSE))</f>
        <v>A</v>
      </c>
      <c r="J8" s="10" t="str">
        <f>IF(VLOOKUP(A8,'RACI Deliverables'!$C$7:$K$86,8,FALSE)="","",VLOOKUP(A8,'RACI Deliverables'!$C$7:$K$86,8,FALSE))</f>
        <v/>
      </c>
      <c r="K8" s="10" t="str">
        <f>IF(VLOOKUP(A8,'RACI Deliverables'!$C$7:$K$86,9,FALSE)="","",VLOOKUP(A8,'RACI Deliverables'!$C$7:$K$86,9,FALSE))</f>
        <v>R</v>
      </c>
      <c r="L8" s="25">
        <f>VLOOKUP(A8,'RACI Deliverables'!$C$7:$O$86,11,FALSE)</f>
        <v>44596</v>
      </c>
      <c r="M8" s="25">
        <f>VLOOKUP(A8,'RACI Deliverables'!$C$7:$O$86,12,FALSE)</f>
        <v>44599</v>
      </c>
      <c r="N8">
        <f t="shared" ref="N8:N85" si="0">M8-L8</f>
        <v>3</v>
      </c>
      <c r="O8" s="46">
        <f>SUMIF('Total Efforts'!$D$5:$D$353,'Tasks Day 6-1'!B8,'Total Efforts'!$I$5:$I$353)</f>
        <v>1.5</v>
      </c>
      <c r="P8" s="7"/>
      <c r="Q8" s="18"/>
      <c r="R8" s="21">
        <v>44607</v>
      </c>
      <c r="S8" s="21">
        <v>44605</v>
      </c>
    </row>
    <row r="9" spans="1:27" ht="45">
      <c r="A9" t="s">
        <v>145</v>
      </c>
      <c r="B9">
        <v>27.2</v>
      </c>
      <c r="C9" s="2" t="str">
        <f>VLOOKUP(A9,'RACI Deliverables'!$C$7:$D$86,2,FALSE)</f>
        <v>USE CASE Diagram(s) for all involved persons, roles, actors, and systems showing their interactions</v>
      </c>
      <c r="D9" t="s">
        <v>319</v>
      </c>
      <c r="E9" t="s">
        <v>285</v>
      </c>
      <c r="F9" s="10" t="str">
        <f>IF(VLOOKUP(A9,'RACI Deliverables'!$C$7:$K$86,4,FALSE)="","",VLOOKUP(A9,'RACI Deliverables'!$C$7:$K$86,4,FALSE))</f>
        <v/>
      </c>
      <c r="G9" s="10" t="str">
        <f>IF(VLOOKUP(A9,'RACI Deliverables'!$C$7:$K$86,5,FALSE)="","",VLOOKUP(A9,'RACI Deliverables'!$C$7:$K$86,5,FALSE))</f>
        <v/>
      </c>
      <c r="H9" s="10" t="str">
        <f>IF(VLOOKUP(A9,'RACI Deliverables'!$C$7:$K$86,6,FALSE)="","",VLOOKUP(A9,'RACI Deliverables'!$C$7:$K$86,6,FALSE))</f>
        <v/>
      </c>
      <c r="I9" s="10" t="str">
        <f>IF(VLOOKUP(A9,'RACI Deliverables'!$C$7:$K$86,7,FALSE)="","",VLOOKUP(A9,'RACI Deliverables'!$C$7:$K$86,7,FALSE))</f>
        <v>A</v>
      </c>
      <c r="J9" s="10" t="str">
        <f>IF(VLOOKUP(A9,'RACI Deliverables'!$C$7:$K$86,8,FALSE)="","",VLOOKUP(A9,'RACI Deliverables'!$C$7:$K$86,8,FALSE))</f>
        <v/>
      </c>
      <c r="K9" s="10" t="str">
        <f>IF(VLOOKUP(A9,'RACI Deliverables'!$C$7:$K$86,9,FALSE)="","",VLOOKUP(A9,'RACI Deliverables'!$C$7:$K$86,9,FALSE))</f>
        <v>R</v>
      </c>
      <c r="L9" s="25">
        <f>VLOOKUP(A9,'RACI Deliverables'!$C$7:$O$86,11,FALSE)</f>
        <v>44596</v>
      </c>
      <c r="M9" s="25">
        <f>VLOOKUP(A9,'RACI Deliverables'!$C$7:$O$86,12,FALSE)</f>
        <v>44599</v>
      </c>
      <c r="N9">
        <f t="shared" si="0"/>
        <v>3</v>
      </c>
      <c r="O9" s="46">
        <f>SUMIF('Total Efforts'!$D$5:$D$353,'Tasks Day 6-1'!B9,'Total Efforts'!$I$5:$I$353)</f>
        <v>1.8333333333333321</v>
      </c>
      <c r="P9" s="7"/>
      <c r="Q9" s="18"/>
      <c r="R9" s="21">
        <v>44607</v>
      </c>
      <c r="S9" s="21">
        <v>44605</v>
      </c>
    </row>
    <row r="10" spans="1:27" ht="45">
      <c r="A10" t="s">
        <v>145</v>
      </c>
      <c r="B10">
        <v>27.3</v>
      </c>
      <c r="C10" s="2" t="str">
        <f>VLOOKUP(A10,'RACI Deliverables'!$C$7:$D$86,2,FALSE)</f>
        <v>USE CASE Diagram(s) for all involved persons, roles, actors, and systems showing their interactions</v>
      </c>
      <c r="D10" t="s">
        <v>302</v>
      </c>
      <c r="E10" t="s">
        <v>307</v>
      </c>
      <c r="F10" s="10" t="str">
        <f>IF(VLOOKUP(A10,'RACI Deliverables'!$C$7:$K$86,4,FALSE)="","",VLOOKUP(A10,'RACI Deliverables'!$C$7:$K$86,4,FALSE))</f>
        <v/>
      </c>
      <c r="G10" s="10" t="str">
        <f>IF(VLOOKUP(A10,'RACI Deliverables'!$C$7:$K$86,5,FALSE)="","",VLOOKUP(A10,'RACI Deliverables'!$C$7:$K$86,5,FALSE))</f>
        <v/>
      </c>
      <c r="H10" s="10" t="str">
        <f>IF(VLOOKUP(A10,'RACI Deliverables'!$C$7:$K$86,6,FALSE)="","",VLOOKUP(A10,'RACI Deliverables'!$C$7:$K$86,6,FALSE))</f>
        <v/>
      </c>
      <c r="I10" s="10" t="str">
        <f>IF(VLOOKUP(A10,'RACI Deliverables'!$C$7:$K$86,7,FALSE)="","",VLOOKUP(A10,'RACI Deliverables'!$C$7:$K$86,7,FALSE))</f>
        <v>A</v>
      </c>
      <c r="J10" s="10" t="str">
        <f>IF(VLOOKUP(A10,'RACI Deliverables'!$C$7:$K$86,8,FALSE)="","",VLOOKUP(A10,'RACI Deliverables'!$C$7:$K$86,8,FALSE))</f>
        <v/>
      </c>
      <c r="K10" s="10" t="str">
        <f>IF(VLOOKUP(A10,'RACI Deliverables'!$C$7:$K$86,9,FALSE)="","",VLOOKUP(A10,'RACI Deliverables'!$C$7:$K$86,9,FALSE))</f>
        <v>R</v>
      </c>
      <c r="L10" s="25">
        <f>VLOOKUP(A10,'RACI Deliverables'!$C$7:$O$86,11,FALSE)</f>
        <v>44596</v>
      </c>
      <c r="M10" s="25">
        <f>VLOOKUP(A10,'RACI Deliverables'!$C$7:$O$86,12,FALSE)</f>
        <v>44599</v>
      </c>
      <c r="N10">
        <f t="shared" si="0"/>
        <v>3</v>
      </c>
      <c r="O10" s="46">
        <f>SUMIF('Total Efforts'!$D$5:$D$353,'Tasks Day 6-1'!B10,'Total Efforts'!$I$5:$I$353)</f>
        <v>1.2500000000000009</v>
      </c>
      <c r="P10" s="7"/>
      <c r="Q10" s="18"/>
      <c r="R10" s="21">
        <v>44607</v>
      </c>
      <c r="S10" s="21">
        <v>44605</v>
      </c>
    </row>
    <row r="11" spans="1:27">
      <c r="A11" t="s">
        <v>148</v>
      </c>
      <c r="B11">
        <v>28.1</v>
      </c>
      <c r="C11" s="2" t="str">
        <f>VLOOKUP(A11,'RACI Deliverables'!$C$7:$D$86,2,FALSE)</f>
        <v>Gap Analysis Document</v>
      </c>
      <c r="D11" t="s">
        <v>320</v>
      </c>
      <c r="E11" t="s">
        <v>277</v>
      </c>
      <c r="F11" s="10" t="str">
        <f>IF(VLOOKUP(A11,'RACI Deliverables'!$C$7:$K$86,4,FALSE)="","",VLOOKUP(A11,'RACI Deliverables'!$C$7:$K$86,4,FALSE))</f>
        <v/>
      </c>
      <c r="G11" s="10" t="str">
        <f>IF(VLOOKUP(A11,'RACI Deliverables'!$C$7:$K$86,5,FALSE)="","",VLOOKUP(A11,'RACI Deliverables'!$C$7:$K$86,5,FALSE))</f>
        <v/>
      </c>
      <c r="H11" s="10" t="str">
        <f>IF(VLOOKUP(A11,'RACI Deliverables'!$C$7:$K$86,6,FALSE)="","",VLOOKUP(A11,'RACI Deliverables'!$C$7:$K$86,6,FALSE))</f>
        <v>A</v>
      </c>
      <c r="I11" s="10" t="str">
        <f>IF(VLOOKUP(A11,'RACI Deliverables'!$C$7:$K$86,7,FALSE)="","",VLOOKUP(A11,'RACI Deliverables'!$C$7:$K$86,7,FALSE))</f>
        <v/>
      </c>
      <c r="J11" s="10" t="str">
        <f>IF(VLOOKUP(A11,'RACI Deliverables'!$C$7:$K$86,8,FALSE)="","",VLOOKUP(A11,'RACI Deliverables'!$C$7:$K$86,8,FALSE))</f>
        <v>R</v>
      </c>
      <c r="K11" s="10" t="str">
        <f>IF(VLOOKUP(A11,'RACI Deliverables'!$C$7:$K$86,9,FALSE)="","",VLOOKUP(A11,'RACI Deliverables'!$C$7:$K$86,9,FALSE))</f>
        <v/>
      </c>
      <c r="L11" s="25">
        <f>VLOOKUP(A11,'RACI Deliverables'!$C$7:$O$86,11,FALSE)</f>
        <v>44600</v>
      </c>
      <c r="M11" s="25">
        <f>VLOOKUP(A11,'RACI Deliverables'!$C$7:$O$86,12,FALSE)</f>
        <v>44602</v>
      </c>
      <c r="N11">
        <f t="shared" si="0"/>
        <v>2</v>
      </c>
      <c r="O11" s="46">
        <f>SUMIF('Total Efforts'!$D$5:$D$353,'Tasks Day 6-1'!B11,'Total Efforts'!$I$5:$I$353)</f>
        <v>0.99999999999999911</v>
      </c>
      <c r="P11" s="7"/>
      <c r="Q11" s="18"/>
    </row>
    <row r="12" spans="1:27">
      <c r="A12" t="s">
        <v>148</v>
      </c>
      <c r="B12">
        <v>28.2</v>
      </c>
      <c r="C12" s="2" t="str">
        <f>VLOOKUP(A12,'RACI Deliverables'!$C$7:$D$86,2,FALSE)</f>
        <v>Gap Analysis Document</v>
      </c>
      <c r="D12" t="s">
        <v>313</v>
      </c>
      <c r="E12" t="s">
        <v>285</v>
      </c>
      <c r="F12" s="10" t="str">
        <f>IF(VLOOKUP(A12,'RACI Deliverables'!$C$7:$K$86,4,FALSE)="","",VLOOKUP(A12,'RACI Deliverables'!$C$7:$K$86,4,FALSE))</f>
        <v/>
      </c>
      <c r="G12" s="10" t="str">
        <f>IF(VLOOKUP(A12,'RACI Deliverables'!$C$7:$K$86,5,FALSE)="","",VLOOKUP(A12,'RACI Deliverables'!$C$7:$K$86,5,FALSE))</f>
        <v/>
      </c>
      <c r="H12" s="10" t="str">
        <f>IF(VLOOKUP(A12,'RACI Deliverables'!$C$7:$K$86,6,FALSE)="","",VLOOKUP(A12,'RACI Deliverables'!$C$7:$K$86,6,FALSE))</f>
        <v>A</v>
      </c>
      <c r="I12" s="10" t="str">
        <f>IF(VLOOKUP(A12,'RACI Deliverables'!$C$7:$K$86,7,FALSE)="","",VLOOKUP(A12,'RACI Deliverables'!$C$7:$K$86,7,FALSE))</f>
        <v/>
      </c>
      <c r="J12" s="10" t="str">
        <f>IF(VLOOKUP(A12,'RACI Deliverables'!$C$7:$K$86,8,FALSE)="","",VLOOKUP(A12,'RACI Deliverables'!$C$7:$K$86,8,FALSE))</f>
        <v>R</v>
      </c>
      <c r="K12" s="10" t="str">
        <f>IF(VLOOKUP(A12,'RACI Deliverables'!$C$7:$K$86,9,FALSE)="","",VLOOKUP(A12,'RACI Deliverables'!$C$7:$K$86,9,FALSE))</f>
        <v/>
      </c>
      <c r="L12" s="25">
        <f>VLOOKUP(A12,'RACI Deliverables'!$C$7:$O$86,11,FALSE)</f>
        <v>44600</v>
      </c>
      <c r="M12" s="25">
        <f>VLOOKUP(A12,'RACI Deliverables'!$C$7:$O$86,12,FALSE)</f>
        <v>44602</v>
      </c>
      <c r="N12">
        <f t="shared" si="0"/>
        <v>2</v>
      </c>
      <c r="O12" s="46">
        <f>SUMIF('Total Efforts'!$D$5:$D$353,'Tasks Day 6-1'!B12,'Total Efforts'!$I$5:$I$353)</f>
        <v>0.50000000000000089</v>
      </c>
      <c r="P12" s="7"/>
      <c r="Q12" s="18"/>
    </row>
    <row r="13" spans="1:27">
      <c r="A13" t="s">
        <v>148</v>
      </c>
      <c r="B13">
        <v>28.3</v>
      </c>
      <c r="C13" s="2" t="str">
        <f>VLOOKUP(A13,'RACI Deliverables'!$C$7:$D$86,2,FALSE)</f>
        <v>Gap Analysis Document</v>
      </c>
      <c r="D13" t="s">
        <v>302</v>
      </c>
      <c r="E13" t="s">
        <v>307</v>
      </c>
      <c r="F13" s="10" t="str">
        <f>IF(VLOOKUP(A13,'RACI Deliverables'!$C$7:$K$86,4,FALSE)="","",VLOOKUP(A13,'RACI Deliverables'!$C$7:$K$86,4,FALSE))</f>
        <v/>
      </c>
      <c r="G13" s="10" t="str">
        <f>IF(VLOOKUP(A13,'RACI Deliverables'!$C$7:$K$86,5,FALSE)="","",VLOOKUP(A13,'RACI Deliverables'!$C$7:$K$86,5,FALSE))</f>
        <v/>
      </c>
      <c r="H13" s="10" t="str">
        <f>IF(VLOOKUP(A13,'RACI Deliverables'!$C$7:$K$86,6,FALSE)="","",VLOOKUP(A13,'RACI Deliverables'!$C$7:$K$86,6,FALSE))</f>
        <v>A</v>
      </c>
      <c r="I13" s="10" t="str">
        <f>IF(VLOOKUP(A13,'RACI Deliverables'!$C$7:$K$86,7,FALSE)="","",VLOOKUP(A13,'RACI Deliverables'!$C$7:$K$86,7,FALSE))</f>
        <v/>
      </c>
      <c r="J13" s="10" t="str">
        <f>IF(VLOOKUP(A13,'RACI Deliverables'!$C$7:$K$86,8,FALSE)="","",VLOOKUP(A13,'RACI Deliverables'!$C$7:$K$86,8,FALSE))</f>
        <v>R</v>
      </c>
      <c r="K13" s="10" t="str">
        <f>IF(VLOOKUP(A13,'RACI Deliverables'!$C$7:$K$86,9,FALSE)="","",VLOOKUP(A13,'RACI Deliverables'!$C$7:$K$86,9,FALSE))</f>
        <v/>
      </c>
      <c r="L13" s="25">
        <f>VLOOKUP(A13,'RACI Deliverables'!$C$7:$O$86,11,FALSE)</f>
        <v>44600</v>
      </c>
      <c r="M13" s="25">
        <f>VLOOKUP(A13,'RACI Deliverables'!$C$7:$O$86,12,FALSE)</f>
        <v>44602</v>
      </c>
      <c r="N13">
        <f t="shared" si="0"/>
        <v>2</v>
      </c>
      <c r="O13" s="46">
        <f>SUMIF('Total Efforts'!$D$5:$D$353,'Tasks Day 6-1'!B13,'Total Efforts'!$I$5:$I$353)</f>
        <v>2.149999999999999</v>
      </c>
      <c r="P13" s="7"/>
      <c r="Q13" s="18"/>
    </row>
    <row r="14" spans="1:27" ht="30">
      <c r="A14" t="s">
        <v>156</v>
      </c>
      <c r="B14">
        <v>32.1</v>
      </c>
      <c r="C14" s="2" t="str">
        <f>VLOOKUP(A14,'RACI Deliverables'!$C$7:$D$86,2,FALSE)</f>
        <v>Executive Dashboard Style Guide for Navigation Principles, Colours, Fonts</v>
      </c>
      <c r="D14" t="s">
        <v>325</v>
      </c>
      <c r="E14" t="s">
        <v>277</v>
      </c>
      <c r="F14" s="10" t="str">
        <f>IF(VLOOKUP(A14,'RACI Deliverables'!$C$7:$K$86,4,FALSE)="","",VLOOKUP(A14,'RACI Deliverables'!$C$7:$K$86,4,FALSE))</f>
        <v/>
      </c>
      <c r="G14" s="10" t="str">
        <f>IF(VLOOKUP(A14,'RACI Deliverables'!$C$7:$K$86,5,FALSE)="","",VLOOKUP(A14,'RACI Deliverables'!$C$7:$K$86,5,FALSE))</f>
        <v>R</v>
      </c>
      <c r="H14" s="10" t="str">
        <f>IF(VLOOKUP(A14,'RACI Deliverables'!$C$7:$K$86,6,FALSE)="","",VLOOKUP(A14,'RACI Deliverables'!$C$7:$K$86,6,FALSE))</f>
        <v/>
      </c>
      <c r="I14" s="10" t="str">
        <f>IF(VLOOKUP(A14,'RACI Deliverables'!$C$7:$K$86,7,FALSE)="","",VLOOKUP(A14,'RACI Deliverables'!$C$7:$K$86,7,FALSE))</f>
        <v/>
      </c>
      <c r="J14" s="10" t="str">
        <f>IF(VLOOKUP(A14,'RACI Deliverables'!$C$7:$K$86,8,FALSE)="","",VLOOKUP(A14,'RACI Deliverables'!$C$7:$K$86,8,FALSE))</f>
        <v>A</v>
      </c>
      <c r="K14" s="10" t="str">
        <f>IF(VLOOKUP(A14,'RACI Deliverables'!$C$7:$K$86,9,FALSE)="","",VLOOKUP(A14,'RACI Deliverables'!$C$7:$K$86,9,FALSE))</f>
        <v/>
      </c>
      <c r="L14" s="25">
        <f>VLOOKUP(A14,'RACI Deliverables'!$C$7:$O$86,11,FALSE)</f>
        <v>44598</v>
      </c>
      <c r="M14" s="25">
        <f>VLOOKUP(A14,'RACI Deliverables'!$C$7:$O$86,12,FALSE)</f>
        <v>44602</v>
      </c>
      <c r="N14">
        <f t="shared" si="0"/>
        <v>4</v>
      </c>
      <c r="O14" s="46">
        <f>SUMIF('Total Efforts'!$D$5:$D$353,'Tasks Day 6-1'!B14,'Total Efforts'!$I$5:$I$353)</f>
        <v>0.25000000000000711</v>
      </c>
      <c r="P14" s="7"/>
      <c r="Q14" s="18"/>
      <c r="R14" s="21">
        <v>44600</v>
      </c>
      <c r="S14" s="21">
        <v>44600</v>
      </c>
    </row>
    <row r="15" spans="1:27" ht="30">
      <c r="A15" t="s">
        <v>156</v>
      </c>
      <c r="B15">
        <v>32.200000000000003</v>
      </c>
      <c r="C15" s="2" t="str">
        <f>VLOOKUP(A15,'RACI Deliverables'!$C$7:$D$86,2,FALSE)</f>
        <v>Executive Dashboard Style Guide for Navigation Principles, Colours, Fonts</v>
      </c>
      <c r="D15" t="s">
        <v>326</v>
      </c>
      <c r="E15" t="s">
        <v>307</v>
      </c>
      <c r="F15" s="10" t="str">
        <f>IF(VLOOKUP(A15,'RACI Deliverables'!$C$7:$K$86,4,FALSE)="","",VLOOKUP(A15,'RACI Deliverables'!$C$7:$K$86,4,FALSE))</f>
        <v/>
      </c>
      <c r="G15" s="10" t="str">
        <f>IF(VLOOKUP(A15,'RACI Deliverables'!$C$7:$K$86,5,FALSE)="","",VLOOKUP(A15,'RACI Deliverables'!$C$7:$K$86,5,FALSE))</f>
        <v>R</v>
      </c>
      <c r="H15" s="10" t="str">
        <f>IF(VLOOKUP(A15,'RACI Deliverables'!$C$7:$K$86,6,FALSE)="","",VLOOKUP(A15,'RACI Deliverables'!$C$7:$K$86,6,FALSE))</f>
        <v/>
      </c>
      <c r="I15" s="10" t="str">
        <f>IF(VLOOKUP(A15,'RACI Deliverables'!$C$7:$K$86,7,FALSE)="","",VLOOKUP(A15,'RACI Deliverables'!$C$7:$K$86,7,FALSE))</f>
        <v/>
      </c>
      <c r="J15" s="10" t="str">
        <f>IF(VLOOKUP(A15,'RACI Deliverables'!$C$7:$K$86,8,FALSE)="","",VLOOKUP(A15,'RACI Deliverables'!$C$7:$K$86,8,FALSE))</f>
        <v>A</v>
      </c>
      <c r="K15" s="10" t="str">
        <f>IF(VLOOKUP(A15,'RACI Deliverables'!$C$7:$K$86,9,FALSE)="","",VLOOKUP(A15,'RACI Deliverables'!$C$7:$K$86,9,FALSE))</f>
        <v/>
      </c>
      <c r="L15" s="25">
        <f>VLOOKUP(A15,'RACI Deliverables'!$C$7:$O$86,11,FALSE)</f>
        <v>44598</v>
      </c>
      <c r="M15" s="25">
        <f>VLOOKUP(A15,'RACI Deliverables'!$C$7:$O$86,12,FALSE)</f>
        <v>44602</v>
      </c>
      <c r="N15">
        <f t="shared" si="0"/>
        <v>4</v>
      </c>
      <c r="O15" s="46">
        <f>SUMIF('Total Efforts'!$D$5:$D$353,'Tasks Day 6-1'!B15,'Total Efforts'!$I$5:$I$353)</f>
        <v>0.25000000000000711</v>
      </c>
      <c r="P15" s="7"/>
      <c r="Q15" s="18"/>
      <c r="R15" s="21">
        <v>44600</v>
      </c>
      <c r="S15" s="21">
        <v>44600</v>
      </c>
    </row>
    <row r="16" spans="1:27" ht="30.75">
      <c r="A16" t="s">
        <v>159</v>
      </c>
      <c r="B16">
        <v>33.1</v>
      </c>
      <c r="C16" s="2" t="str">
        <f>VLOOKUP(A16,'RACI Deliverables'!$C$7:$D$86,2,FALSE)</f>
        <v>Executive Dashboard Navigation Guide using Text, Wireframes and Mockups for Moving forward</v>
      </c>
      <c r="D16" t="s">
        <v>327</v>
      </c>
      <c r="E16" t="s">
        <v>277</v>
      </c>
      <c r="F16" s="10" t="str">
        <f>IF(VLOOKUP(A16,'RACI Deliverables'!$C$7:$K$86,4,FALSE)="","",VLOOKUP(A16,'RACI Deliverables'!$C$7:$K$86,4,FALSE))</f>
        <v/>
      </c>
      <c r="G16" s="10" t="str">
        <f>IF(VLOOKUP(A16,'RACI Deliverables'!$C$7:$K$86,5,FALSE)="","",VLOOKUP(A16,'RACI Deliverables'!$C$7:$K$86,5,FALSE))</f>
        <v>A</v>
      </c>
      <c r="H16" s="10" t="str">
        <f>IF(VLOOKUP(A16,'RACI Deliverables'!$C$7:$K$86,6,FALSE)="","",VLOOKUP(A16,'RACI Deliverables'!$C$7:$K$86,6,FALSE))</f>
        <v/>
      </c>
      <c r="I16" s="10" t="str">
        <f>IF(VLOOKUP(A16,'RACI Deliverables'!$C$7:$K$86,7,FALSE)="","",VLOOKUP(A16,'RACI Deliverables'!$C$7:$K$86,7,FALSE))</f>
        <v/>
      </c>
      <c r="J16" s="10" t="str">
        <f>IF(VLOOKUP(A16,'RACI Deliverables'!$C$7:$K$86,8,FALSE)="","",VLOOKUP(A16,'RACI Deliverables'!$C$7:$K$86,8,FALSE))</f>
        <v/>
      </c>
      <c r="K16" s="10" t="str">
        <f>IF(VLOOKUP(A16,'RACI Deliverables'!$C$7:$K$86,9,FALSE)="","",VLOOKUP(A16,'RACI Deliverables'!$C$7:$K$86,9,FALSE))</f>
        <v>R</v>
      </c>
      <c r="L16" s="25">
        <f>VLOOKUP(A16,'RACI Deliverables'!$C$7:$O$86,11,FALSE)</f>
        <v>44600</v>
      </c>
      <c r="M16" s="25">
        <f>VLOOKUP(A16,'RACI Deliverables'!$C$7:$O$86,12,FALSE)</f>
        <v>44602</v>
      </c>
      <c r="N16">
        <f t="shared" si="0"/>
        <v>2</v>
      </c>
      <c r="O16" s="46">
        <f>SUMIF('Total Efforts'!$D$5:$D$353,'Tasks Day 6-1'!B16,'Total Efforts'!$I$5:$I$353)</f>
        <v>0.75</v>
      </c>
      <c r="P16" s="7"/>
      <c r="Q16" s="18"/>
      <c r="R16" s="25">
        <v>44600</v>
      </c>
      <c r="S16" s="25">
        <v>44602</v>
      </c>
    </row>
    <row r="17" spans="1:19" ht="30.75">
      <c r="A17" t="s">
        <v>159</v>
      </c>
      <c r="B17">
        <v>33.200000000000003</v>
      </c>
      <c r="C17" s="2" t="str">
        <f>VLOOKUP(A17,'RACI Deliverables'!$C$7:$D$86,2,FALSE)</f>
        <v>Executive Dashboard Navigation Guide using Text, Wireframes and Mockups for Moving forward</v>
      </c>
      <c r="D17" t="s">
        <v>328</v>
      </c>
      <c r="E17" t="s">
        <v>307</v>
      </c>
      <c r="F17" s="10" t="str">
        <f>IF(VLOOKUP(A17,'RACI Deliverables'!$C$7:$K$86,4,FALSE)="","",VLOOKUP(A17,'RACI Deliverables'!$C$7:$K$86,4,FALSE))</f>
        <v/>
      </c>
      <c r="G17" s="10" t="str">
        <f>IF(VLOOKUP(A17,'RACI Deliverables'!$C$7:$K$86,5,FALSE)="","",VLOOKUP(A17,'RACI Deliverables'!$C$7:$K$86,5,FALSE))</f>
        <v>A</v>
      </c>
      <c r="H17" s="10" t="str">
        <f>IF(VLOOKUP(A17,'RACI Deliverables'!$C$7:$K$86,6,FALSE)="","",VLOOKUP(A17,'RACI Deliverables'!$C$7:$K$86,6,FALSE))</f>
        <v/>
      </c>
      <c r="I17" s="10" t="str">
        <f>IF(VLOOKUP(A17,'RACI Deliverables'!$C$7:$K$86,7,FALSE)="","",VLOOKUP(A17,'RACI Deliverables'!$C$7:$K$86,7,FALSE))</f>
        <v/>
      </c>
      <c r="J17" s="10" t="str">
        <f>IF(VLOOKUP(A17,'RACI Deliverables'!$C$7:$K$86,8,FALSE)="","",VLOOKUP(A17,'RACI Deliverables'!$C$7:$K$86,8,FALSE))</f>
        <v/>
      </c>
      <c r="K17" s="10" t="str">
        <f>IF(VLOOKUP(A17,'RACI Deliverables'!$C$7:$K$86,9,FALSE)="","",VLOOKUP(A17,'RACI Deliverables'!$C$7:$K$86,9,FALSE))</f>
        <v>R</v>
      </c>
      <c r="L17" s="25">
        <f>VLOOKUP(A17,'RACI Deliverables'!$C$7:$O$86,11,FALSE)</f>
        <v>44600</v>
      </c>
      <c r="M17" s="25">
        <f>VLOOKUP(A17,'RACI Deliverables'!$C$7:$O$86,12,FALSE)</f>
        <v>44602</v>
      </c>
      <c r="N17">
        <f t="shared" si="0"/>
        <v>2</v>
      </c>
      <c r="O17" s="46">
        <f>SUMIF('Total Efforts'!$D$5:$D$353,'Tasks Day 6-1'!B17,'Total Efforts'!$I$5:$I$353)</f>
        <v>1.6666666666666687</v>
      </c>
      <c r="P17" s="7"/>
      <c r="Q17" s="18"/>
      <c r="R17" s="25">
        <v>44601</v>
      </c>
      <c r="S17" s="21">
        <v>44602</v>
      </c>
    </row>
    <row r="18" spans="1:19" ht="45">
      <c r="A18" t="s">
        <v>161</v>
      </c>
      <c r="B18">
        <v>34.1</v>
      </c>
      <c r="C18" s="2" t="str">
        <f>VLOOKUP(A18,'RACI Deliverables'!$C$7:$D$86,2,FALSE)</f>
        <v>Executive Dashboard Navigation Guide using Text, Wireframes and Mockups for Moving backward</v>
      </c>
      <c r="D18" t="s">
        <v>329</v>
      </c>
      <c r="E18" t="s">
        <v>277</v>
      </c>
      <c r="F18" s="10" t="str">
        <f>IF(VLOOKUP(A18,'RACI Deliverables'!$C$7:$K$86,4,FALSE)="","",VLOOKUP(A18,'RACI Deliverables'!$C$7:$K$86,4,FALSE))</f>
        <v/>
      </c>
      <c r="G18" s="10" t="str">
        <f>IF(VLOOKUP(A18,'RACI Deliverables'!$C$7:$K$86,5,FALSE)="","",VLOOKUP(A18,'RACI Deliverables'!$C$7:$K$86,5,FALSE))</f>
        <v/>
      </c>
      <c r="H18" s="10" t="str">
        <f>IF(VLOOKUP(A18,'RACI Deliverables'!$C$7:$K$86,6,FALSE)="","",VLOOKUP(A18,'RACI Deliverables'!$C$7:$K$86,6,FALSE))</f>
        <v>A</v>
      </c>
      <c r="I18" s="10" t="str">
        <f>IF(VLOOKUP(A18,'RACI Deliverables'!$C$7:$K$86,7,FALSE)="","",VLOOKUP(A18,'RACI Deliverables'!$C$7:$K$86,7,FALSE))</f>
        <v>R</v>
      </c>
      <c r="J18" s="10" t="str">
        <f>IF(VLOOKUP(A18,'RACI Deliverables'!$C$7:$K$86,8,FALSE)="","",VLOOKUP(A18,'RACI Deliverables'!$C$7:$K$86,8,FALSE))</f>
        <v/>
      </c>
      <c r="K18" s="10" t="str">
        <f>IF(VLOOKUP(A18,'RACI Deliverables'!$C$7:$K$86,9,FALSE)="","",VLOOKUP(A18,'RACI Deliverables'!$C$7:$K$86,9,FALSE))</f>
        <v/>
      </c>
      <c r="L18" s="25">
        <f>VLOOKUP(A18,'RACI Deliverables'!$C$7:$O$86,11,FALSE)</f>
        <v>44600</v>
      </c>
      <c r="M18" s="25">
        <f>VLOOKUP(A18,'RACI Deliverables'!$C$7:$O$86,12,FALSE)</f>
        <v>44602</v>
      </c>
      <c r="N18">
        <f t="shared" si="0"/>
        <v>2</v>
      </c>
      <c r="O18" s="46">
        <f>SUMIF('Total Efforts'!$D$5:$D$353,'Tasks Day 6-1'!B18,'Total Efforts'!$I$5:$I$353)</f>
        <v>0</v>
      </c>
      <c r="P18" s="7"/>
      <c r="Q18" s="18"/>
    </row>
    <row r="19" spans="1:19" ht="45">
      <c r="A19" t="s">
        <v>161</v>
      </c>
      <c r="B19">
        <v>34.200000000000003</v>
      </c>
      <c r="C19" s="2" t="str">
        <f>VLOOKUP(A19,'RACI Deliverables'!$C$7:$D$86,2,FALSE)</f>
        <v>Executive Dashboard Navigation Guide using Text, Wireframes and Mockups for Moving backward</v>
      </c>
      <c r="D19" t="s">
        <v>328</v>
      </c>
      <c r="E19" t="s">
        <v>307</v>
      </c>
      <c r="F19" s="10" t="str">
        <f>IF(VLOOKUP(A19,'RACI Deliverables'!$C$7:$K$86,4,FALSE)="","",VLOOKUP(A19,'RACI Deliverables'!$C$7:$K$86,4,FALSE))</f>
        <v/>
      </c>
      <c r="G19" s="10" t="str">
        <f>IF(VLOOKUP(A19,'RACI Deliverables'!$C$7:$K$86,5,FALSE)="","",VLOOKUP(A19,'RACI Deliverables'!$C$7:$K$86,5,FALSE))</f>
        <v/>
      </c>
      <c r="H19" s="10" t="str">
        <f>IF(VLOOKUP(A19,'RACI Deliverables'!$C$7:$K$86,6,FALSE)="","",VLOOKUP(A19,'RACI Deliverables'!$C$7:$K$86,6,FALSE))</f>
        <v>A</v>
      </c>
      <c r="I19" s="10" t="str">
        <f>IF(VLOOKUP(A19,'RACI Deliverables'!$C$7:$K$86,7,FALSE)="","",VLOOKUP(A19,'RACI Deliverables'!$C$7:$K$86,7,FALSE))</f>
        <v>R</v>
      </c>
      <c r="J19" s="10" t="str">
        <f>IF(VLOOKUP(A19,'RACI Deliverables'!$C$7:$K$86,8,FALSE)="","",VLOOKUP(A19,'RACI Deliverables'!$C$7:$K$86,8,FALSE))</f>
        <v/>
      </c>
      <c r="K19" s="10" t="str">
        <f>IF(VLOOKUP(A19,'RACI Deliverables'!$C$7:$K$86,9,FALSE)="","",VLOOKUP(A19,'RACI Deliverables'!$C$7:$K$86,9,FALSE))</f>
        <v/>
      </c>
      <c r="L19" s="25">
        <f>VLOOKUP(A19,'RACI Deliverables'!$C$7:$O$86,11,FALSE)</f>
        <v>44600</v>
      </c>
      <c r="M19" s="25">
        <f>VLOOKUP(A19,'RACI Deliverables'!$C$7:$O$86,12,FALSE)</f>
        <v>44602</v>
      </c>
      <c r="N19">
        <f t="shared" si="0"/>
        <v>2</v>
      </c>
      <c r="O19" s="46">
        <f>SUMIF('Total Efforts'!$D$5:$D$353,'Tasks Day 6-1'!B19,'Total Efforts'!$I$5:$I$353)</f>
        <v>0</v>
      </c>
      <c r="P19" s="7"/>
      <c r="Q19" s="18"/>
    </row>
    <row r="20" spans="1:19" ht="45">
      <c r="A20" t="s">
        <v>163</v>
      </c>
      <c r="B20">
        <v>35.1</v>
      </c>
      <c r="C20" s="2" t="str">
        <f>VLOOKUP(A20,'RACI Deliverables'!$C$7:$D$86,2,FALSE)</f>
        <v>Executive Dashboard Navigation Guide using Text, Wireframes and Mockups for Changing Time Frames</v>
      </c>
      <c r="D20" t="s">
        <v>330</v>
      </c>
      <c r="E20" t="s">
        <v>277</v>
      </c>
      <c r="F20" s="10" t="str">
        <f>IF(VLOOKUP(A20,'RACI Deliverables'!$C$7:$K$86,4,FALSE)="","",VLOOKUP(A20,'RACI Deliverables'!$C$7:$K$86,4,FALSE))</f>
        <v/>
      </c>
      <c r="G20" s="10" t="str">
        <f>IF(VLOOKUP(A20,'RACI Deliverables'!$C$7:$K$86,5,FALSE)="","",VLOOKUP(A20,'RACI Deliverables'!$C$7:$K$86,5,FALSE))</f>
        <v/>
      </c>
      <c r="H20" s="10" t="str">
        <f>IF(VLOOKUP(A20,'RACI Deliverables'!$C$7:$K$86,6,FALSE)="","",VLOOKUP(A20,'RACI Deliverables'!$C$7:$K$86,6,FALSE))</f>
        <v/>
      </c>
      <c r="I20" s="10" t="str">
        <f>IF(VLOOKUP(A20,'RACI Deliverables'!$C$7:$K$86,7,FALSE)="","",VLOOKUP(A20,'RACI Deliverables'!$C$7:$K$86,7,FALSE))</f>
        <v>A</v>
      </c>
      <c r="J20" s="10" t="str">
        <f>IF(VLOOKUP(A20,'RACI Deliverables'!$C$7:$K$86,8,FALSE)="","",VLOOKUP(A20,'RACI Deliverables'!$C$7:$K$86,8,FALSE))</f>
        <v>R</v>
      </c>
      <c r="K20" s="10" t="str">
        <f>IF(VLOOKUP(A20,'RACI Deliverables'!$C$7:$K$86,9,FALSE)="","",VLOOKUP(A20,'RACI Deliverables'!$C$7:$K$86,9,FALSE))</f>
        <v/>
      </c>
      <c r="L20" s="25">
        <f>VLOOKUP(A20,'RACI Deliverables'!$C$7:$O$86,11,FALSE)</f>
        <v>44600</v>
      </c>
      <c r="M20" s="25">
        <f>VLOOKUP(A20,'RACI Deliverables'!$C$7:$O$86,12,FALSE)</f>
        <v>44602</v>
      </c>
      <c r="N20">
        <f t="shared" si="0"/>
        <v>2</v>
      </c>
      <c r="O20" s="46">
        <f>SUMIF('Total Efforts'!$D$5:$D$353,'Tasks Day 6-1'!B20,'Total Efforts'!$I$5:$I$353)</f>
        <v>5.4999999999999991</v>
      </c>
      <c r="P20" s="7"/>
      <c r="Q20" s="18"/>
    </row>
    <row r="21" spans="1:19" ht="45">
      <c r="A21" t="s">
        <v>163</v>
      </c>
      <c r="B21">
        <v>35.200000000000003</v>
      </c>
      <c r="C21" s="2" t="str">
        <f>VLOOKUP(A21,'RACI Deliverables'!$C$7:$D$86,2,FALSE)</f>
        <v>Executive Dashboard Navigation Guide using Text, Wireframes and Mockups for Changing Time Frames</v>
      </c>
      <c r="D21" t="s">
        <v>328</v>
      </c>
      <c r="E21" t="s">
        <v>307</v>
      </c>
      <c r="F21" s="10" t="str">
        <f>IF(VLOOKUP(A21,'RACI Deliverables'!$C$7:$K$86,4,FALSE)="","",VLOOKUP(A21,'RACI Deliverables'!$C$7:$K$86,4,FALSE))</f>
        <v/>
      </c>
      <c r="G21" s="10" t="str">
        <f>IF(VLOOKUP(A21,'RACI Deliverables'!$C$7:$K$86,5,FALSE)="","",VLOOKUP(A21,'RACI Deliverables'!$C$7:$K$86,5,FALSE))</f>
        <v/>
      </c>
      <c r="H21" s="10" t="str">
        <f>IF(VLOOKUP(A21,'RACI Deliverables'!$C$7:$K$86,6,FALSE)="","",VLOOKUP(A21,'RACI Deliverables'!$C$7:$K$86,6,FALSE))</f>
        <v/>
      </c>
      <c r="I21" s="10" t="str">
        <f>IF(VLOOKUP(A21,'RACI Deliverables'!$C$7:$K$86,7,FALSE)="","",VLOOKUP(A21,'RACI Deliverables'!$C$7:$K$86,7,FALSE))</f>
        <v>A</v>
      </c>
      <c r="J21" s="10" t="str">
        <f>IF(VLOOKUP(A21,'RACI Deliverables'!$C$7:$K$86,8,FALSE)="","",VLOOKUP(A21,'RACI Deliverables'!$C$7:$K$86,8,FALSE))</f>
        <v>R</v>
      </c>
      <c r="K21" s="10" t="str">
        <f>IF(VLOOKUP(A21,'RACI Deliverables'!$C$7:$K$86,9,FALSE)="","",VLOOKUP(A21,'RACI Deliverables'!$C$7:$K$86,9,FALSE))</f>
        <v/>
      </c>
      <c r="L21" s="25">
        <f>VLOOKUP(A21,'RACI Deliverables'!$C$7:$O$86,11,FALSE)</f>
        <v>44600</v>
      </c>
      <c r="M21" s="25">
        <f>VLOOKUP(A21,'RACI Deliverables'!$C$7:$O$86,12,FALSE)</f>
        <v>44602</v>
      </c>
      <c r="N21">
        <f t="shared" si="0"/>
        <v>2</v>
      </c>
      <c r="O21" s="46">
        <f>SUMIF('Total Efforts'!$D$5:$D$353,'Tasks Day 6-1'!B21,'Total Efforts'!$I$5:$I$353)</f>
        <v>5.4999999999999991</v>
      </c>
      <c r="P21" s="7"/>
      <c r="Q21" s="18"/>
    </row>
    <row r="22" spans="1:19">
      <c r="A22" t="s">
        <v>165</v>
      </c>
      <c r="B22">
        <v>36.1</v>
      </c>
      <c r="C22" s="2" t="str">
        <f>VLOOKUP(A22,'RACI Deliverables'!$C$7:$D$86,2,FALSE)</f>
        <v>ERD Diagram</v>
      </c>
      <c r="D22" t="s">
        <v>295</v>
      </c>
      <c r="E22" t="s">
        <v>277</v>
      </c>
      <c r="F22" s="10" t="str">
        <f>IF(VLOOKUP(A22,'RACI Deliverables'!$C$7:$K$86,4,FALSE)="","",VLOOKUP(A22,'RACI Deliverables'!$C$7:$K$86,4,FALSE))</f>
        <v>R</v>
      </c>
      <c r="G22" s="10" t="str">
        <f>IF(VLOOKUP(A22,'RACI Deliverables'!$C$7:$K$86,5,FALSE)="","",VLOOKUP(A22,'RACI Deliverables'!$C$7:$K$86,5,FALSE))</f>
        <v>A</v>
      </c>
      <c r="H22" s="10" t="str">
        <f>IF(VLOOKUP(A22,'RACI Deliverables'!$C$7:$K$86,6,FALSE)="","",VLOOKUP(A22,'RACI Deliverables'!$C$7:$K$86,6,FALSE))</f>
        <v/>
      </c>
      <c r="I22" s="10" t="str">
        <f>IF(VLOOKUP(A22,'RACI Deliverables'!$C$7:$K$86,7,FALSE)="","",VLOOKUP(A22,'RACI Deliverables'!$C$7:$K$86,7,FALSE))</f>
        <v/>
      </c>
      <c r="J22" s="10" t="str">
        <f>IF(VLOOKUP(A22,'RACI Deliverables'!$C$7:$K$86,8,FALSE)="","",VLOOKUP(A22,'RACI Deliverables'!$C$7:$K$86,8,FALSE))</f>
        <v/>
      </c>
      <c r="K22" s="10" t="str">
        <f>IF(VLOOKUP(A22,'RACI Deliverables'!$C$7:$K$86,9,FALSE)="","",VLOOKUP(A22,'RACI Deliverables'!$C$7:$K$86,9,FALSE))</f>
        <v/>
      </c>
      <c r="L22" s="25">
        <f>VLOOKUP(A22,'RACI Deliverables'!$C$7:$O$86,11,FALSE)</f>
        <v>44596</v>
      </c>
      <c r="M22" s="25">
        <f>VLOOKUP(A22,'RACI Deliverables'!$C$7:$O$86,12,FALSE)</f>
        <v>44600</v>
      </c>
      <c r="N22">
        <f t="shared" si="0"/>
        <v>4</v>
      </c>
      <c r="O22" s="46">
        <f>SUMIF('Total Efforts'!$D$5:$D$353,'Tasks Day 6-1'!B22,'Total Efforts'!$I$5:$I$353)</f>
        <v>0.16666666666666607</v>
      </c>
      <c r="P22" s="7"/>
      <c r="Q22" s="18"/>
      <c r="R22" s="21">
        <v>44603</v>
      </c>
      <c r="S22" s="21">
        <v>44603</v>
      </c>
    </row>
    <row r="23" spans="1:19">
      <c r="A23" t="s">
        <v>165</v>
      </c>
      <c r="B23">
        <v>36.200000000000003</v>
      </c>
      <c r="C23" s="2" t="str">
        <f>VLOOKUP(A23,'RACI Deliverables'!$C$7:$D$86,2,FALSE)</f>
        <v>ERD Diagram</v>
      </c>
      <c r="D23" t="s">
        <v>331</v>
      </c>
      <c r="E23" t="s">
        <v>285</v>
      </c>
      <c r="F23" s="10" t="str">
        <f>IF(VLOOKUP(A23,'RACI Deliverables'!$C$7:$K$86,4,FALSE)="","",VLOOKUP(A23,'RACI Deliverables'!$C$7:$K$86,4,FALSE))</f>
        <v>R</v>
      </c>
      <c r="G23" s="10" t="str">
        <f>IF(VLOOKUP(A23,'RACI Deliverables'!$C$7:$K$86,5,FALSE)="","",VLOOKUP(A23,'RACI Deliverables'!$C$7:$K$86,5,FALSE))</f>
        <v>A</v>
      </c>
      <c r="H23" s="10" t="str">
        <f>IF(VLOOKUP(A23,'RACI Deliverables'!$C$7:$K$86,6,FALSE)="","",VLOOKUP(A23,'RACI Deliverables'!$C$7:$K$86,6,FALSE))</f>
        <v/>
      </c>
      <c r="I23" s="10" t="str">
        <f>IF(VLOOKUP(A23,'RACI Deliverables'!$C$7:$K$86,7,FALSE)="","",VLOOKUP(A23,'RACI Deliverables'!$C$7:$K$86,7,FALSE))</f>
        <v/>
      </c>
      <c r="J23" s="10" t="str">
        <f>IF(VLOOKUP(A23,'RACI Deliverables'!$C$7:$K$86,8,FALSE)="","",VLOOKUP(A23,'RACI Deliverables'!$C$7:$K$86,8,FALSE))</f>
        <v/>
      </c>
      <c r="K23" s="10" t="str">
        <f>IF(VLOOKUP(A23,'RACI Deliverables'!$C$7:$K$86,9,FALSE)="","",VLOOKUP(A23,'RACI Deliverables'!$C$7:$K$86,9,FALSE))</f>
        <v/>
      </c>
      <c r="L23" s="25">
        <f>VLOOKUP(A23,'RACI Deliverables'!$C$7:$O$86,11,FALSE)</f>
        <v>44596</v>
      </c>
      <c r="M23" s="25">
        <f>VLOOKUP(A23,'RACI Deliverables'!$C$7:$O$86,12,FALSE)</f>
        <v>44600</v>
      </c>
      <c r="N23">
        <f t="shared" si="0"/>
        <v>4</v>
      </c>
      <c r="O23" s="46">
        <f>SUMIF('Total Efforts'!$D$5:$D$353,'Tasks Day 6-1'!B23,'Total Efforts'!$I$5:$I$353)</f>
        <v>0.16666666666666607</v>
      </c>
      <c r="P23" s="7"/>
      <c r="Q23" s="18"/>
      <c r="R23" s="21">
        <v>44603</v>
      </c>
      <c r="S23" s="21">
        <v>44603</v>
      </c>
    </row>
    <row r="24" spans="1:19">
      <c r="A24" t="s">
        <v>165</v>
      </c>
      <c r="B24">
        <v>36.299999999999997</v>
      </c>
      <c r="C24" s="2" t="str">
        <f>VLOOKUP(A24,'RACI Deliverables'!$C$7:$D$86,2,FALSE)</f>
        <v>ERD Diagram</v>
      </c>
      <c r="D24" t="s">
        <v>302</v>
      </c>
      <c r="E24" t="s">
        <v>307</v>
      </c>
      <c r="F24" s="10" t="str">
        <f>IF(VLOOKUP(A24,'RACI Deliverables'!$C$7:$K$86,4,FALSE)="","",VLOOKUP(A24,'RACI Deliverables'!$C$7:$K$86,4,FALSE))</f>
        <v>R</v>
      </c>
      <c r="G24" s="10" t="str">
        <f>IF(VLOOKUP(A24,'RACI Deliverables'!$C$7:$K$86,5,FALSE)="","",VLOOKUP(A24,'RACI Deliverables'!$C$7:$K$86,5,FALSE))</f>
        <v>A</v>
      </c>
      <c r="H24" s="10" t="str">
        <f>IF(VLOOKUP(A24,'RACI Deliverables'!$C$7:$K$86,6,FALSE)="","",VLOOKUP(A24,'RACI Deliverables'!$C$7:$K$86,6,FALSE))</f>
        <v/>
      </c>
      <c r="I24" s="10" t="str">
        <f>IF(VLOOKUP(A24,'RACI Deliverables'!$C$7:$K$86,7,FALSE)="","",VLOOKUP(A24,'RACI Deliverables'!$C$7:$K$86,7,FALSE))</f>
        <v/>
      </c>
      <c r="J24" s="10" t="str">
        <f>IF(VLOOKUP(A24,'RACI Deliverables'!$C$7:$K$86,8,FALSE)="","",VLOOKUP(A24,'RACI Deliverables'!$C$7:$K$86,8,FALSE))</f>
        <v/>
      </c>
      <c r="K24" s="10" t="str">
        <f>IF(VLOOKUP(A24,'RACI Deliverables'!$C$7:$K$86,9,FALSE)="","",VLOOKUP(A24,'RACI Deliverables'!$C$7:$K$86,9,FALSE))</f>
        <v/>
      </c>
      <c r="L24" s="25">
        <f>VLOOKUP(A24,'RACI Deliverables'!$C$7:$O$86,11,FALSE)</f>
        <v>44596</v>
      </c>
      <c r="M24" s="25">
        <f>VLOOKUP(A24,'RACI Deliverables'!$C$7:$O$86,12,FALSE)</f>
        <v>44600</v>
      </c>
      <c r="N24">
        <f t="shared" si="0"/>
        <v>4</v>
      </c>
      <c r="O24" s="46">
        <f>SUMIF('Total Efforts'!$D$5:$D$353,'Tasks Day 6-1'!B24,'Total Efforts'!$I$5:$I$353)</f>
        <v>0.16666666666666874</v>
      </c>
      <c r="P24" s="7"/>
      <c r="Q24" s="18"/>
      <c r="R24" s="21">
        <v>44603</v>
      </c>
      <c r="S24" s="21">
        <v>44603</v>
      </c>
    </row>
    <row r="25" spans="1:19">
      <c r="A25" t="s">
        <v>167</v>
      </c>
      <c r="B25">
        <v>37.1</v>
      </c>
      <c r="C25" s="2" t="str">
        <f>VLOOKUP(A25,'RACI Deliverables'!$C$7:$D$86,2,FALSE)</f>
        <v>Pseudo-code Document</v>
      </c>
      <c r="D25" t="s">
        <v>332</v>
      </c>
      <c r="E25" t="s">
        <v>277</v>
      </c>
      <c r="F25" s="10" t="str">
        <f>IF(VLOOKUP(A25,'RACI Deliverables'!$C$7:$K$86,4,FALSE)="","",VLOOKUP(A25,'RACI Deliverables'!$C$7:$K$86,4,FALSE))</f>
        <v/>
      </c>
      <c r="G25" s="10" t="str">
        <f>IF(VLOOKUP(A25,'RACI Deliverables'!$C$7:$K$86,5,FALSE)="","",VLOOKUP(A25,'RACI Deliverables'!$C$7:$K$86,5,FALSE))</f>
        <v/>
      </c>
      <c r="H25" s="10" t="str">
        <f>IF(VLOOKUP(A25,'RACI Deliverables'!$C$7:$K$86,6,FALSE)="","",VLOOKUP(A25,'RACI Deliverables'!$C$7:$K$86,6,FALSE))</f>
        <v/>
      </c>
      <c r="I25" s="10" t="str">
        <f>IF(VLOOKUP(A25,'RACI Deliverables'!$C$7:$K$86,7,FALSE)="","",VLOOKUP(A25,'RACI Deliverables'!$C$7:$K$86,7,FALSE))</f>
        <v>A</v>
      </c>
      <c r="J25" s="10" t="str">
        <f>IF(VLOOKUP(A25,'RACI Deliverables'!$C$7:$K$86,8,FALSE)="","",VLOOKUP(A25,'RACI Deliverables'!$C$7:$K$86,8,FALSE))</f>
        <v/>
      </c>
      <c r="K25" s="10" t="str">
        <f>IF(VLOOKUP(A25,'RACI Deliverables'!$C$7:$K$86,9,FALSE)="","",VLOOKUP(A25,'RACI Deliverables'!$C$7:$K$86,9,FALSE))</f>
        <v>R</v>
      </c>
      <c r="L25" s="25">
        <f>VLOOKUP(A25,'RACI Deliverables'!$C$7:$O$86,11,FALSE)</f>
        <v>44602</v>
      </c>
      <c r="M25" s="25">
        <f>VLOOKUP(A25,'RACI Deliverables'!$C$7:$O$86,12,FALSE)</f>
        <v>44604</v>
      </c>
      <c r="N25">
        <f t="shared" si="0"/>
        <v>2</v>
      </c>
      <c r="O25" s="46">
        <f>SUMIF('Total Efforts'!$D$5:$D$353,'Tasks Day 6-1'!B25,'Total Efforts'!$I$5:$I$353)</f>
        <v>2.4999999999999991</v>
      </c>
      <c r="P25" s="7"/>
      <c r="Q25" s="18"/>
      <c r="R25" s="21">
        <v>44605</v>
      </c>
      <c r="S25" s="21">
        <v>44608</v>
      </c>
    </row>
    <row r="26" spans="1:19">
      <c r="A26" t="s">
        <v>167</v>
      </c>
      <c r="B26">
        <v>37.200000000000003</v>
      </c>
      <c r="C26" s="2" t="str">
        <f>VLOOKUP(A26,'RACI Deliverables'!$C$7:$D$86,2,FALSE)</f>
        <v>Pseudo-code Document</v>
      </c>
      <c r="D26" t="s">
        <v>333</v>
      </c>
      <c r="E26" t="s">
        <v>285</v>
      </c>
      <c r="F26" s="10" t="str">
        <f>IF(VLOOKUP(A26,'RACI Deliverables'!$C$7:$K$86,4,FALSE)="","",VLOOKUP(A26,'RACI Deliverables'!$C$7:$K$86,4,FALSE))</f>
        <v/>
      </c>
      <c r="G26" s="10" t="str">
        <f>IF(VLOOKUP(A26,'RACI Deliverables'!$C$7:$K$86,5,FALSE)="","",VLOOKUP(A26,'RACI Deliverables'!$C$7:$K$86,5,FALSE))</f>
        <v/>
      </c>
      <c r="H26" s="10" t="str">
        <f>IF(VLOOKUP(A26,'RACI Deliverables'!$C$7:$K$86,6,FALSE)="","",VLOOKUP(A26,'RACI Deliverables'!$C$7:$K$86,6,FALSE))</f>
        <v/>
      </c>
      <c r="I26" s="10" t="str">
        <f>IF(VLOOKUP(A26,'RACI Deliverables'!$C$7:$K$86,7,FALSE)="","",VLOOKUP(A26,'RACI Deliverables'!$C$7:$K$86,7,FALSE))</f>
        <v>A</v>
      </c>
      <c r="J26" s="10" t="str">
        <f>IF(VLOOKUP(A26,'RACI Deliverables'!$C$7:$K$86,8,FALSE)="","",VLOOKUP(A26,'RACI Deliverables'!$C$7:$K$86,8,FALSE))</f>
        <v/>
      </c>
      <c r="K26" s="10" t="str">
        <f>IF(VLOOKUP(A26,'RACI Deliverables'!$C$7:$K$86,9,FALSE)="","",VLOOKUP(A26,'RACI Deliverables'!$C$7:$K$86,9,FALSE))</f>
        <v>R</v>
      </c>
      <c r="L26" s="25">
        <f>VLOOKUP(A26,'RACI Deliverables'!$C$7:$O$86,11,FALSE)</f>
        <v>44602</v>
      </c>
      <c r="M26" s="25">
        <f>VLOOKUP(A26,'RACI Deliverables'!$C$7:$O$86,12,FALSE)</f>
        <v>44604</v>
      </c>
      <c r="N26">
        <f t="shared" si="0"/>
        <v>2</v>
      </c>
      <c r="O26" s="46">
        <f>SUMIF('Total Efforts'!$D$5:$D$353,'Tasks Day 6-1'!B26,'Total Efforts'!$I$5:$I$353)</f>
        <v>1.5</v>
      </c>
      <c r="P26" s="7"/>
      <c r="Q26" s="18"/>
      <c r="R26" s="21">
        <v>44607</v>
      </c>
      <c r="S26" s="21">
        <v>44608</v>
      </c>
    </row>
    <row r="27" spans="1:19">
      <c r="A27" t="s">
        <v>167</v>
      </c>
      <c r="B27">
        <v>37.299999999999997</v>
      </c>
      <c r="C27" s="2" t="str">
        <f>VLOOKUP(A27,'RACI Deliverables'!$C$7:$D$86,2,FALSE)</f>
        <v>Pseudo-code Document</v>
      </c>
      <c r="D27" t="s">
        <v>302</v>
      </c>
      <c r="E27" t="s">
        <v>307</v>
      </c>
      <c r="F27" s="10" t="str">
        <f>IF(VLOOKUP(A27,'RACI Deliverables'!$C$7:$K$86,4,FALSE)="","",VLOOKUP(A27,'RACI Deliverables'!$C$7:$K$86,4,FALSE))</f>
        <v/>
      </c>
      <c r="G27" s="10" t="str">
        <f>IF(VLOOKUP(A27,'RACI Deliverables'!$C$7:$K$86,5,FALSE)="","",VLOOKUP(A27,'RACI Deliverables'!$C$7:$K$86,5,FALSE))</f>
        <v/>
      </c>
      <c r="H27" s="10" t="str">
        <f>IF(VLOOKUP(A27,'RACI Deliverables'!$C$7:$K$86,6,FALSE)="","",VLOOKUP(A27,'RACI Deliverables'!$C$7:$K$86,6,FALSE))</f>
        <v/>
      </c>
      <c r="I27" s="10" t="str">
        <f>IF(VLOOKUP(A27,'RACI Deliverables'!$C$7:$K$86,7,FALSE)="","",VLOOKUP(A27,'RACI Deliverables'!$C$7:$K$86,7,FALSE))</f>
        <v>A</v>
      </c>
      <c r="J27" s="10" t="str">
        <f>IF(VLOOKUP(A27,'RACI Deliverables'!$C$7:$K$86,8,FALSE)="","",VLOOKUP(A27,'RACI Deliverables'!$C$7:$K$86,8,FALSE))</f>
        <v/>
      </c>
      <c r="K27" s="10" t="str">
        <f>IF(VLOOKUP(A27,'RACI Deliverables'!$C$7:$K$86,9,FALSE)="","",VLOOKUP(A27,'RACI Deliverables'!$C$7:$K$86,9,FALSE))</f>
        <v>R</v>
      </c>
      <c r="L27" s="25">
        <f>VLOOKUP(A27,'RACI Deliverables'!$C$7:$O$86,11,FALSE)</f>
        <v>44602</v>
      </c>
      <c r="M27" s="25">
        <f>VLOOKUP(A27,'RACI Deliverables'!$C$7:$O$86,12,FALSE)</f>
        <v>44604</v>
      </c>
      <c r="N27">
        <f t="shared" si="0"/>
        <v>2</v>
      </c>
      <c r="O27" s="46">
        <f>SUMIF('Total Efforts'!$D$5:$D$353,'Tasks Day 6-1'!B27,'Total Efforts'!$I$5:$I$353)</f>
        <v>1.9999999999999982</v>
      </c>
      <c r="P27" s="7"/>
      <c r="Q27" s="18"/>
      <c r="R27" s="21">
        <v>44608</v>
      </c>
      <c r="S27" s="21">
        <v>44608</v>
      </c>
    </row>
    <row r="28" spans="1:19">
      <c r="A28" t="s">
        <v>169</v>
      </c>
      <c r="B28">
        <v>38.1</v>
      </c>
      <c r="C28" s="2" t="str">
        <f>VLOOKUP(A28,'RACI Deliverables'!$C$7:$D$86,2,FALSE)</f>
        <v>Agile Development Document</v>
      </c>
      <c r="D28" t="s">
        <v>334</v>
      </c>
      <c r="E28" t="s">
        <v>277</v>
      </c>
      <c r="F28" s="10" t="str">
        <f>IF(VLOOKUP(A28,'RACI Deliverables'!$C$7:$K$86,4,FALSE)="","",VLOOKUP(A28,'RACI Deliverables'!$C$7:$K$86,4,FALSE))</f>
        <v/>
      </c>
      <c r="G28" s="10" t="str">
        <f>IF(VLOOKUP(A28,'RACI Deliverables'!$C$7:$K$86,5,FALSE)="","",VLOOKUP(A28,'RACI Deliverables'!$C$7:$K$86,5,FALSE))</f>
        <v/>
      </c>
      <c r="H28" s="10" t="str">
        <f>IF(VLOOKUP(A28,'RACI Deliverables'!$C$7:$K$86,6,FALSE)="","",VLOOKUP(A28,'RACI Deliverables'!$C$7:$K$86,6,FALSE))</f>
        <v>R</v>
      </c>
      <c r="I28" s="10" t="str">
        <f>IF(VLOOKUP(A28,'RACI Deliverables'!$C$7:$K$86,7,FALSE)="","",VLOOKUP(A28,'RACI Deliverables'!$C$7:$K$86,7,FALSE))</f>
        <v/>
      </c>
      <c r="J28" s="10" t="str">
        <f>IF(VLOOKUP(A28,'RACI Deliverables'!$C$7:$K$86,8,FALSE)="","",VLOOKUP(A28,'RACI Deliverables'!$C$7:$K$86,8,FALSE))</f>
        <v>A</v>
      </c>
      <c r="K28" s="10" t="str">
        <f>IF(VLOOKUP(A28,'RACI Deliverables'!$C$7:$K$86,9,FALSE)="","",VLOOKUP(A28,'RACI Deliverables'!$C$7:$K$86,9,FALSE))</f>
        <v/>
      </c>
      <c r="L28" s="25">
        <f>VLOOKUP(A28,'RACI Deliverables'!$C$7:$O$86,11,FALSE)</f>
        <v>44598</v>
      </c>
      <c r="M28" s="25">
        <f>VLOOKUP(A28,'RACI Deliverables'!$C$7:$O$86,12,FALSE)</f>
        <v>44601</v>
      </c>
      <c r="N28">
        <f t="shared" si="0"/>
        <v>3</v>
      </c>
      <c r="O28" s="46">
        <f>SUMIF('Total Efforts'!$D$5:$D$353,'Tasks Day 6-1'!B28,'Total Efforts'!$I$5:$I$353)</f>
        <v>1.5</v>
      </c>
      <c r="P28" s="7"/>
      <c r="Q28" s="18"/>
      <c r="R28" s="66">
        <v>44606</v>
      </c>
      <c r="S28" s="66">
        <v>44606</v>
      </c>
    </row>
    <row r="29" spans="1:19">
      <c r="A29" t="s">
        <v>169</v>
      </c>
      <c r="B29">
        <v>38.200000000000003</v>
      </c>
      <c r="C29" s="2" t="str">
        <f>VLOOKUP(A29,'RACI Deliverables'!$C$7:$D$86,2,FALSE)</f>
        <v>Agile Development Document</v>
      </c>
      <c r="D29" t="s">
        <v>333</v>
      </c>
      <c r="E29" t="s">
        <v>285</v>
      </c>
      <c r="F29" s="10" t="str">
        <f>IF(VLOOKUP(A29,'RACI Deliverables'!$C$7:$K$86,4,FALSE)="","",VLOOKUP(A29,'RACI Deliverables'!$C$7:$K$86,4,FALSE))</f>
        <v/>
      </c>
      <c r="G29" s="10" t="str">
        <f>IF(VLOOKUP(A29,'RACI Deliverables'!$C$7:$K$86,5,FALSE)="","",VLOOKUP(A29,'RACI Deliverables'!$C$7:$K$86,5,FALSE))</f>
        <v/>
      </c>
      <c r="H29" s="10" t="str">
        <f>IF(VLOOKUP(A29,'RACI Deliverables'!$C$7:$K$86,6,FALSE)="","",VLOOKUP(A29,'RACI Deliverables'!$C$7:$K$86,6,FALSE))</f>
        <v>R</v>
      </c>
      <c r="I29" s="10" t="str">
        <f>IF(VLOOKUP(A29,'RACI Deliverables'!$C$7:$K$86,7,FALSE)="","",VLOOKUP(A29,'RACI Deliverables'!$C$7:$K$86,7,FALSE))</f>
        <v/>
      </c>
      <c r="J29" s="10" t="str">
        <f>IF(VLOOKUP(A29,'RACI Deliverables'!$C$7:$K$86,8,FALSE)="","",VLOOKUP(A29,'RACI Deliverables'!$C$7:$K$86,8,FALSE))</f>
        <v>A</v>
      </c>
      <c r="K29" s="10" t="str">
        <f>IF(VLOOKUP(A29,'RACI Deliverables'!$C$7:$K$86,9,FALSE)="","",VLOOKUP(A29,'RACI Deliverables'!$C$7:$K$86,9,FALSE))</f>
        <v/>
      </c>
      <c r="L29" s="25">
        <f>VLOOKUP(A29,'RACI Deliverables'!$C$7:$O$86,11,FALSE)</f>
        <v>44598</v>
      </c>
      <c r="M29" s="25">
        <f>VLOOKUP(A29,'RACI Deliverables'!$C$7:$O$86,12,FALSE)</f>
        <v>44601</v>
      </c>
      <c r="N29">
        <f t="shared" si="0"/>
        <v>3</v>
      </c>
      <c r="O29" s="46">
        <f>SUMIF('Total Efforts'!$D$5:$D$353,'Tasks Day 6-1'!B29,'Total Efforts'!$I$5:$I$353)</f>
        <v>1.9999999999999982</v>
      </c>
      <c r="P29" s="7"/>
      <c r="Q29" s="18"/>
      <c r="R29" s="66">
        <v>44606</v>
      </c>
      <c r="S29" s="66">
        <v>44606</v>
      </c>
    </row>
    <row r="30" spans="1:19">
      <c r="A30" t="s">
        <v>169</v>
      </c>
      <c r="B30">
        <v>38.299999999999997</v>
      </c>
      <c r="C30" s="2" t="str">
        <f>VLOOKUP(A30,'RACI Deliverables'!$C$7:$D$86,2,FALSE)</f>
        <v>Agile Development Document</v>
      </c>
      <c r="D30" t="s">
        <v>302</v>
      </c>
      <c r="E30" t="s">
        <v>307</v>
      </c>
      <c r="F30" s="10" t="str">
        <f>IF(VLOOKUP(A30,'RACI Deliverables'!$C$7:$K$86,4,FALSE)="","",VLOOKUP(A30,'RACI Deliverables'!$C$7:$K$86,4,FALSE))</f>
        <v/>
      </c>
      <c r="G30" s="10" t="str">
        <f>IF(VLOOKUP(A30,'RACI Deliverables'!$C$7:$K$86,5,FALSE)="","",VLOOKUP(A30,'RACI Deliverables'!$C$7:$K$86,5,FALSE))</f>
        <v/>
      </c>
      <c r="H30" s="10" t="str">
        <f>IF(VLOOKUP(A30,'RACI Deliverables'!$C$7:$K$86,6,FALSE)="","",VLOOKUP(A30,'RACI Deliverables'!$C$7:$K$86,6,FALSE))</f>
        <v>R</v>
      </c>
      <c r="I30" s="10" t="str">
        <f>IF(VLOOKUP(A30,'RACI Deliverables'!$C$7:$K$86,7,FALSE)="","",VLOOKUP(A30,'RACI Deliverables'!$C$7:$K$86,7,FALSE))</f>
        <v/>
      </c>
      <c r="J30" s="10" t="str">
        <f>IF(VLOOKUP(A30,'RACI Deliverables'!$C$7:$K$86,8,FALSE)="","",VLOOKUP(A30,'RACI Deliverables'!$C$7:$K$86,8,FALSE))</f>
        <v>A</v>
      </c>
      <c r="K30" s="10" t="str">
        <f>IF(VLOOKUP(A30,'RACI Deliverables'!$C$7:$K$86,9,FALSE)="","",VLOOKUP(A30,'RACI Deliverables'!$C$7:$K$86,9,FALSE))</f>
        <v/>
      </c>
      <c r="L30" s="25">
        <f>VLOOKUP(A30,'RACI Deliverables'!$C$7:$O$86,11,FALSE)</f>
        <v>44598</v>
      </c>
      <c r="M30" s="25">
        <f>VLOOKUP(A30,'RACI Deliverables'!$C$7:$O$86,12,FALSE)</f>
        <v>44601</v>
      </c>
      <c r="N30">
        <f t="shared" si="0"/>
        <v>3</v>
      </c>
      <c r="O30" s="46">
        <f>SUMIF('Total Efforts'!$D$5:$D$353,'Tasks Day 6-1'!B30,'Total Efforts'!$I$5:$I$353)</f>
        <v>1.0000000000000018</v>
      </c>
      <c r="P30" s="7"/>
      <c r="Q30" s="18"/>
      <c r="R30" s="66">
        <v>44609</v>
      </c>
      <c r="S30" s="66">
        <v>44609</v>
      </c>
    </row>
    <row r="31" spans="1:19" ht="30">
      <c r="A31" t="s">
        <v>171</v>
      </c>
      <c r="B31">
        <v>39.1</v>
      </c>
      <c r="C31" s="2" t="str">
        <f>VLOOKUP(A31,'RACI Deliverables'!$C$7:$D$86,2,FALSE)</f>
        <v>Cockburn templates for all identified interactions</v>
      </c>
      <c r="D31" t="s">
        <v>335</v>
      </c>
      <c r="E31" t="s">
        <v>277</v>
      </c>
      <c r="F31" s="10" t="str">
        <f>IF(VLOOKUP(A31,'RACI Deliverables'!$C$7:$K$86,4,FALSE)="","",VLOOKUP(A31,'RACI Deliverables'!$C$7:$K$86,4,FALSE))</f>
        <v>A</v>
      </c>
      <c r="G31" s="10" t="str">
        <f>IF(VLOOKUP(A31,'RACI Deliverables'!$C$7:$K$86,5,FALSE)="","",VLOOKUP(A31,'RACI Deliverables'!$C$7:$K$86,5,FALSE))</f>
        <v/>
      </c>
      <c r="H31" s="10" t="str">
        <f>IF(VLOOKUP(A31,'RACI Deliverables'!$C$7:$K$86,6,FALSE)="","",VLOOKUP(A31,'RACI Deliverables'!$C$7:$K$86,6,FALSE))</f>
        <v/>
      </c>
      <c r="I31" s="10" t="str">
        <f>IF(VLOOKUP(A31,'RACI Deliverables'!$C$7:$K$86,7,FALSE)="","",VLOOKUP(A31,'RACI Deliverables'!$C$7:$K$86,7,FALSE))</f>
        <v/>
      </c>
      <c r="J31" s="10" t="str">
        <f>IF(VLOOKUP(A31,'RACI Deliverables'!$C$7:$K$86,8,FALSE)="","",VLOOKUP(A31,'RACI Deliverables'!$C$7:$K$86,8,FALSE))</f>
        <v/>
      </c>
      <c r="K31" s="10" t="str">
        <f>IF(VLOOKUP(A31,'RACI Deliverables'!$C$7:$K$86,9,FALSE)="","",VLOOKUP(A31,'RACI Deliverables'!$C$7:$K$86,9,FALSE))</f>
        <v>R</v>
      </c>
      <c r="L31" s="25">
        <f>VLOOKUP(A31,'RACI Deliverables'!$C$7:$O$86,11,FALSE)</f>
        <v>44597</v>
      </c>
      <c r="M31" s="25">
        <f>VLOOKUP(A31,'RACI Deliverables'!$C$7:$O$86,12,FALSE)</f>
        <v>44600</v>
      </c>
      <c r="N31">
        <f t="shared" si="0"/>
        <v>3</v>
      </c>
      <c r="O31" s="46">
        <f>SUMIF('Total Efforts'!$D$5:$D$353,'Tasks Day 6-1'!B31,'Total Efforts'!$I$5:$I$353)</f>
        <v>2.0000000000000009</v>
      </c>
      <c r="P31" s="7"/>
      <c r="Q31" s="18"/>
      <c r="R31" s="21">
        <v>44607</v>
      </c>
      <c r="S31" s="21">
        <v>44605</v>
      </c>
    </row>
    <row r="32" spans="1:19" ht="30">
      <c r="A32" t="s">
        <v>171</v>
      </c>
      <c r="B32">
        <v>39.200000000000003</v>
      </c>
      <c r="C32" s="2" t="str">
        <f>VLOOKUP(A32,'RACI Deliverables'!$C$7:$D$86,2,FALSE)</f>
        <v>Cockburn templates for all identified interactions</v>
      </c>
      <c r="D32" t="s">
        <v>333</v>
      </c>
      <c r="E32" t="s">
        <v>285</v>
      </c>
      <c r="F32" s="10" t="str">
        <f>IF(VLOOKUP(A32,'RACI Deliverables'!$C$7:$K$86,4,FALSE)="","",VLOOKUP(A32,'RACI Deliverables'!$C$7:$K$86,4,FALSE))</f>
        <v>A</v>
      </c>
      <c r="G32" s="10" t="str">
        <f>IF(VLOOKUP(A32,'RACI Deliverables'!$C$7:$K$86,5,FALSE)="","",VLOOKUP(A32,'RACI Deliverables'!$C$7:$K$86,5,FALSE))</f>
        <v/>
      </c>
      <c r="H32" s="10" t="str">
        <f>IF(VLOOKUP(A32,'RACI Deliverables'!$C$7:$K$86,6,FALSE)="","",VLOOKUP(A32,'RACI Deliverables'!$C$7:$K$86,6,FALSE))</f>
        <v/>
      </c>
      <c r="I32" s="10" t="str">
        <f>IF(VLOOKUP(A32,'RACI Deliverables'!$C$7:$K$86,7,FALSE)="","",VLOOKUP(A32,'RACI Deliverables'!$C$7:$K$86,7,FALSE))</f>
        <v/>
      </c>
      <c r="J32" s="10" t="str">
        <f>IF(VLOOKUP(A32,'RACI Deliverables'!$C$7:$K$86,8,FALSE)="","",VLOOKUP(A32,'RACI Deliverables'!$C$7:$K$86,8,FALSE))</f>
        <v/>
      </c>
      <c r="K32" s="10" t="str">
        <f>IF(VLOOKUP(A32,'RACI Deliverables'!$C$7:$K$86,9,FALSE)="","",VLOOKUP(A32,'RACI Deliverables'!$C$7:$K$86,9,FALSE))</f>
        <v>R</v>
      </c>
      <c r="L32" s="25">
        <f>VLOOKUP(A32,'RACI Deliverables'!$C$7:$O$86,11,FALSE)</f>
        <v>44597</v>
      </c>
      <c r="M32" s="25">
        <f>VLOOKUP(A32,'RACI Deliverables'!$C$7:$O$86,12,FALSE)</f>
        <v>44600</v>
      </c>
      <c r="N32">
        <f t="shared" si="0"/>
        <v>3</v>
      </c>
      <c r="O32" s="46">
        <f>SUMIF('Total Efforts'!$D$5:$D$353,'Tasks Day 6-1'!B32,'Total Efforts'!$I$5:$I$353)</f>
        <v>3</v>
      </c>
      <c r="P32" s="7"/>
      <c r="Q32" s="18"/>
      <c r="R32" s="21">
        <v>44607</v>
      </c>
      <c r="S32" s="21">
        <v>44605</v>
      </c>
    </row>
    <row r="33" spans="1:24" ht="30">
      <c r="A33" t="s">
        <v>171</v>
      </c>
      <c r="B33">
        <v>39.299999999999997</v>
      </c>
      <c r="C33" s="2" t="str">
        <f>VLOOKUP(A33,'RACI Deliverables'!$C$7:$D$86,2,FALSE)</f>
        <v>Cockburn templates for all identified interactions</v>
      </c>
      <c r="D33" t="s">
        <v>302</v>
      </c>
      <c r="E33" t="s">
        <v>307</v>
      </c>
      <c r="F33" s="10" t="str">
        <f>IF(VLOOKUP(A33,'RACI Deliverables'!$C$7:$K$86,4,FALSE)="","",VLOOKUP(A33,'RACI Deliverables'!$C$7:$K$86,4,FALSE))</f>
        <v>A</v>
      </c>
      <c r="G33" s="10" t="str">
        <f>IF(VLOOKUP(A33,'RACI Deliverables'!$C$7:$K$86,5,FALSE)="","",VLOOKUP(A33,'RACI Deliverables'!$C$7:$K$86,5,FALSE))</f>
        <v/>
      </c>
      <c r="H33" s="10" t="str">
        <f>IF(VLOOKUP(A33,'RACI Deliverables'!$C$7:$K$86,6,FALSE)="","",VLOOKUP(A33,'RACI Deliverables'!$C$7:$K$86,6,FALSE))</f>
        <v/>
      </c>
      <c r="I33" s="10" t="str">
        <f>IF(VLOOKUP(A33,'RACI Deliverables'!$C$7:$K$86,7,FALSE)="","",VLOOKUP(A33,'RACI Deliverables'!$C$7:$K$86,7,FALSE))</f>
        <v/>
      </c>
      <c r="J33" s="10" t="str">
        <f>IF(VLOOKUP(A33,'RACI Deliverables'!$C$7:$K$86,8,FALSE)="","",VLOOKUP(A33,'RACI Deliverables'!$C$7:$K$86,8,FALSE))</f>
        <v/>
      </c>
      <c r="K33" s="10" t="str">
        <f>IF(VLOOKUP(A33,'RACI Deliverables'!$C$7:$K$86,9,FALSE)="","",VLOOKUP(A33,'RACI Deliverables'!$C$7:$K$86,9,FALSE))</f>
        <v>R</v>
      </c>
      <c r="L33" s="25">
        <f>VLOOKUP(A33,'RACI Deliverables'!$C$7:$O$86,11,FALSE)</f>
        <v>44597</v>
      </c>
      <c r="M33" s="25">
        <f>VLOOKUP(A33,'RACI Deliverables'!$C$7:$O$86,12,FALSE)</f>
        <v>44600</v>
      </c>
      <c r="N33">
        <f t="shared" si="0"/>
        <v>3</v>
      </c>
      <c r="O33" s="46">
        <f>SUMIF('Total Efforts'!$D$5:$D$353,'Tasks Day 6-1'!B33,'Total Efforts'!$I$5:$I$353)</f>
        <v>1.5</v>
      </c>
      <c r="P33" s="7"/>
      <c r="Q33" s="18"/>
      <c r="R33" s="21">
        <v>44607</v>
      </c>
      <c r="S33" s="21">
        <v>44605</v>
      </c>
    </row>
    <row r="34" spans="1:24" ht="30">
      <c r="A34" t="s">
        <v>173</v>
      </c>
      <c r="B34">
        <v>40.1</v>
      </c>
      <c r="C34" s="2" t="str">
        <f>VLOOKUP(A34,'RACI Deliverables'!$C$7:$D$86,2,FALSE)</f>
        <v>List, References and General Details of Suggested Metrics</v>
      </c>
      <c r="D34" t="s">
        <v>336</v>
      </c>
      <c r="E34" t="s">
        <v>277</v>
      </c>
      <c r="F34" s="10" t="str">
        <f>IF(VLOOKUP(A34,'RACI Deliverables'!$C$7:$K$86,4,FALSE)="","",VLOOKUP(A34,'RACI Deliverables'!$C$7:$K$86,4,FALSE))</f>
        <v/>
      </c>
      <c r="G34" s="10" t="str">
        <f>IF(VLOOKUP(A34,'RACI Deliverables'!$C$7:$K$86,5,FALSE)="","",VLOOKUP(A34,'RACI Deliverables'!$C$7:$K$86,5,FALSE))</f>
        <v>R</v>
      </c>
      <c r="H34" s="10" t="str">
        <f>IF(VLOOKUP(A34,'RACI Deliverables'!$C$7:$K$86,6,FALSE)="","",VLOOKUP(A34,'RACI Deliverables'!$C$7:$K$86,6,FALSE))</f>
        <v/>
      </c>
      <c r="I34" s="10" t="str">
        <f>IF(VLOOKUP(A34,'RACI Deliverables'!$C$7:$K$86,7,FALSE)="","",VLOOKUP(A34,'RACI Deliverables'!$C$7:$K$86,7,FALSE))</f>
        <v/>
      </c>
      <c r="J34" s="10" t="str">
        <f>IF(VLOOKUP(A34,'RACI Deliverables'!$C$7:$K$86,8,FALSE)="","",VLOOKUP(A34,'RACI Deliverables'!$C$7:$K$86,8,FALSE))</f>
        <v/>
      </c>
      <c r="K34" s="10" t="str">
        <f>IF(VLOOKUP(A34,'RACI Deliverables'!$C$7:$K$86,9,FALSE)="","",VLOOKUP(A34,'RACI Deliverables'!$C$7:$K$86,9,FALSE))</f>
        <v>A</v>
      </c>
      <c r="L34" s="25">
        <f>VLOOKUP(A34,'RACI Deliverables'!$C$7:$O$86,11,FALSE)</f>
        <v>44597</v>
      </c>
      <c r="M34" s="25">
        <f>VLOOKUP(A34,'RACI Deliverables'!$C$7:$O$86,12,FALSE)</f>
        <v>44601</v>
      </c>
      <c r="N34">
        <f t="shared" si="0"/>
        <v>4</v>
      </c>
      <c r="O34" s="46">
        <f>SUMIF('Total Efforts'!$D$5:$D$353,'Tasks Day 6-1'!B34,'Total Efforts'!$I$5:$I$353)</f>
        <v>1.2500000000000009</v>
      </c>
      <c r="P34" s="7"/>
      <c r="Q34" s="18"/>
      <c r="R34" s="21">
        <v>44610</v>
      </c>
      <c r="S34" s="21">
        <v>44610</v>
      </c>
    </row>
    <row r="35" spans="1:24" ht="30">
      <c r="A35" t="s">
        <v>173</v>
      </c>
      <c r="B35">
        <v>40.200000000000003</v>
      </c>
      <c r="C35" s="2" t="str">
        <f>VLOOKUP(A35,'RACI Deliverables'!$C$7:$D$86,2,FALSE)</f>
        <v>List, References and General Details of Suggested Metrics</v>
      </c>
      <c r="D35" t="s">
        <v>337</v>
      </c>
      <c r="E35" t="s">
        <v>285</v>
      </c>
      <c r="F35" s="10" t="str">
        <f>IF(VLOOKUP(A35,'RACI Deliverables'!$C$7:$K$86,4,FALSE)="","",VLOOKUP(A35,'RACI Deliverables'!$C$7:$K$86,4,FALSE))</f>
        <v/>
      </c>
      <c r="G35" s="10" t="str">
        <f>IF(VLOOKUP(A35,'RACI Deliverables'!$C$7:$K$86,5,FALSE)="","",VLOOKUP(A35,'RACI Deliverables'!$C$7:$K$86,5,FALSE))</f>
        <v>R</v>
      </c>
      <c r="H35" s="10" t="str">
        <f>IF(VLOOKUP(A35,'RACI Deliverables'!$C$7:$K$86,6,FALSE)="","",VLOOKUP(A35,'RACI Deliverables'!$C$7:$K$86,6,FALSE))</f>
        <v/>
      </c>
      <c r="I35" s="10" t="str">
        <f>IF(VLOOKUP(A35,'RACI Deliverables'!$C$7:$K$86,7,FALSE)="","",VLOOKUP(A35,'RACI Deliverables'!$C$7:$K$86,7,FALSE))</f>
        <v/>
      </c>
      <c r="J35" s="10" t="str">
        <f>IF(VLOOKUP(A35,'RACI Deliverables'!$C$7:$K$86,8,FALSE)="","",VLOOKUP(A35,'RACI Deliverables'!$C$7:$K$86,8,FALSE))</f>
        <v/>
      </c>
      <c r="K35" s="10" t="str">
        <f>IF(VLOOKUP(A35,'RACI Deliverables'!$C$7:$K$86,9,FALSE)="","",VLOOKUP(A35,'RACI Deliverables'!$C$7:$K$86,9,FALSE))</f>
        <v>A</v>
      </c>
      <c r="L35" s="25">
        <f>VLOOKUP(A35,'RACI Deliverables'!$C$7:$O$86,11,FALSE)</f>
        <v>44597</v>
      </c>
      <c r="M35" s="25">
        <f>VLOOKUP(A35,'RACI Deliverables'!$C$7:$O$86,12,FALSE)</f>
        <v>44601</v>
      </c>
      <c r="N35">
        <f t="shared" si="0"/>
        <v>4</v>
      </c>
      <c r="O35" s="46">
        <f>SUMIF('Total Efforts'!$D$5:$D$353,'Tasks Day 6-1'!B35,'Total Efforts'!$I$5:$I$353)</f>
        <v>0.75</v>
      </c>
      <c r="P35" s="7"/>
      <c r="Q35" s="18"/>
      <c r="R35" s="21">
        <v>44610</v>
      </c>
      <c r="S35" s="21">
        <v>44610</v>
      </c>
    </row>
    <row r="36" spans="1:24" ht="30">
      <c r="A36" t="s">
        <v>173</v>
      </c>
      <c r="B36">
        <v>40.299999999999997</v>
      </c>
      <c r="C36" s="2" t="str">
        <f>VLOOKUP(A36,'RACI Deliverables'!$C$7:$D$86,2,FALSE)</f>
        <v>List, References and General Details of Suggested Metrics</v>
      </c>
      <c r="D36" t="s">
        <v>302</v>
      </c>
      <c r="E36" t="s">
        <v>307</v>
      </c>
      <c r="F36" s="10" t="str">
        <f>IF(VLOOKUP(A36,'RACI Deliverables'!$C$7:$K$86,4,FALSE)="","",VLOOKUP(A36,'RACI Deliverables'!$C$7:$K$86,4,FALSE))</f>
        <v/>
      </c>
      <c r="G36" s="10" t="str">
        <f>IF(VLOOKUP(A36,'RACI Deliverables'!$C$7:$K$86,5,FALSE)="","",VLOOKUP(A36,'RACI Deliverables'!$C$7:$K$86,5,FALSE))</f>
        <v>R</v>
      </c>
      <c r="H36" s="10" t="str">
        <f>IF(VLOOKUP(A36,'RACI Deliverables'!$C$7:$K$86,6,FALSE)="","",VLOOKUP(A36,'RACI Deliverables'!$C$7:$K$86,6,FALSE))</f>
        <v/>
      </c>
      <c r="I36" s="10" t="str">
        <f>IF(VLOOKUP(A36,'RACI Deliverables'!$C$7:$K$86,7,FALSE)="","",VLOOKUP(A36,'RACI Deliverables'!$C$7:$K$86,7,FALSE))</f>
        <v/>
      </c>
      <c r="J36" s="10" t="str">
        <f>IF(VLOOKUP(A36,'RACI Deliverables'!$C$7:$K$86,8,FALSE)="","",VLOOKUP(A36,'RACI Deliverables'!$C$7:$K$86,8,FALSE))</f>
        <v/>
      </c>
      <c r="K36" s="10" t="str">
        <f>IF(VLOOKUP(A36,'RACI Deliverables'!$C$7:$K$86,9,FALSE)="","",VLOOKUP(A36,'RACI Deliverables'!$C$7:$K$86,9,FALSE))</f>
        <v>A</v>
      </c>
      <c r="L36" s="25">
        <f>VLOOKUP(A36,'RACI Deliverables'!$C$7:$O$86,11,FALSE)</f>
        <v>44597</v>
      </c>
      <c r="M36" s="25">
        <f>VLOOKUP(A36,'RACI Deliverables'!$C$7:$O$86,12,FALSE)</f>
        <v>44601</v>
      </c>
      <c r="N36">
        <f t="shared" si="0"/>
        <v>4</v>
      </c>
      <c r="O36" s="46">
        <f>SUMIF('Total Efforts'!$D$5:$D$353,'Tasks Day 6-1'!B36,'Total Efforts'!$I$5:$I$353)</f>
        <v>0.75</v>
      </c>
      <c r="P36" s="7"/>
      <c r="Q36" s="18"/>
      <c r="R36" s="21">
        <v>44610</v>
      </c>
      <c r="S36" s="21">
        <v>44610</v>
      </c>
    </row>
    <row r="37" spans="1:24" ht="30">
      <c r="A37" t="s">
        <v>176</v>
      </c>
      <c r="B37">
        <v>41.1</v>
      </c>
      <c r="C37" s="2" t="str">
        <f>VLOOKUP(A37,'RACI Deliverables'!$C$7:$D$86,2,FALSE)</f>
        <v>Metric 1 - Data needed, Interpretation, Value to Decision Makers</v>
      </c>
      <c r="D37" t="s">
        <v>338</v>
      </c>
      <c r="E37" t="s">
        <v>277</v>
      </c>
      <c r="F37" s="10" t="str">
        <f>IF(VLOOKUP(A37,'RACI Deliverables'!$C$7:$K$86,4,FALSE)="","",VLOOKUP(A37,'RACI Deliverables'!$C$7:$K$86,4,FALSE))</f>
        <v>R</v>
      </c>
      <c r="G37" s="10" t="str">
        <f>IF(VLOOKUP(A37,'RACI Deliverables'!$C$7:$K$86,5,FALSE)="","",VLOOKUP(A37,'RACI Deliverables'!$C$7:$K$86,5,FALSE))</f>
        <v/>
      </c>
      <c r="H37" s="10" t="str">
        <f>IF(VLOOKUP(A37,'RACI Deliverables'!$C$7:$K$86,6,FALSE)="","",VLOOKUP(A37,'RACI Deliverables'!$C$7:$K$86,6,FALSE))</f>
        <v/>
      </c>
      <c r="I37" s="10" t="str">
        <f>IF(VLOOKUP(A37,'RACI Deliverables'!$C$7:$K$86,7,FALSE)="","",VLOOKUP(A37,'RACI Deliverables'!$C$7:$K$86,7,FALSE))</f>
        <v/>
      </c>
      <c r="J37" s="10" t="str">
        <f>IF(VLOOKUP(A37,'RACI Deliverables'!$C$7:$K$86,8,FALSE)="","",VLOOKUP(A37,'RACI Deliverables'!$C$7:$K$86,8,FALSE))</f>
        <v/>
      </c>
      <c r="K37" s="10" t="str">
        <f>IF(VLOOKUP(A37,'RACI Deliverables'!$C$7:$K$86,9,FALSE)="","",VLOOKUP(A37,'RACI Deliverables'!$C$7:$K$86,9,FALSE))</f>
        <v>A</v>
      </c>
      <c r="L37" s="25">
        <f>VLOOKUP(A37,'RACI Deliverables'!$C$7:$O$86,11,FALSE)</f>
        <v>44597</v>
      </c>
      <c r="M37" s="25">
        <f>VLOOKUP(A37,'RACI Deliverables'!$C$7:$O$86,12,FALSE)</f>
        <v>44601</v>
      </c>
      <c r="N37">
        <f t="shared" si="0"/>
        <v>4</v>
      </c>
      <c r="O37" s="46">
        <f>SUMIF('Total Efforts'!$D$5:$D$353,'Tasks Day 6-1'!B37,'Total Efforts'!$I$5:$I$353)</f>
        <v>0.99999999999999911</v>
      </c>
      <c r="P37" s="7"/>
      <c r="Q37" s="18"/>
      <c r="R37" s="21">
        <v>44601</v>
      </c>
      <c r="S37" s="21">
        <v>44601</v>
      </c>
    </row>
    <row r="38" spans="1:24" ht="30">
      <c r="A38" t="s">
        <v>176</v>
      </c>
      <c r="B38">
        <v>41.2</v>
      </c>
      <c r="C38" s="2" t="str">
        <f>VLOOKUP(A38,'RACI Deliverables'!$C$7:$D$86,2,FALSE)</f>
        <v>Metric 1 - Data needed, Interpretation, Value to Decision Makers</v>
      </c>
      <c r="D38" t="s">
        <v>339</v>
      </c>
      <c r="E38" t="s">
        <v>285</v>
      </c>
      <c r="F38" s="10" t="str">
        <f>IF(VLOOKUP(A38,'RACI Deliverables'!$C$7:$K$86,4,FALSE)="","",VLOOKUP(A38,'RACI Deliverables'!$C$7:$K$86,4,FALSE))</f>
        <v>R</v>
      </c>
      <c r="G38" s="10" t="str">
        <f>IF(VLOOKUP(A38,'RACI Deliverables'!$C$7:$K$86,5,FALSE)="","",VLOOKUP(A38,'RACI Deliverables'!$C$7:$K$86,5,FALSE))</f>
        <v/>
      </c>
      <c r="H38" s="10" t="str">
        <f>IF(VLOOKUP(A38,'RACI Deliverables'!$C$7:$K$86,6,FALSE)="","",VLOOKUP(A38,'RACI Deliverables'!$C$7:$K$86,6,FALSE))</f>
        <v/>
      </c>
      <c r="I38" s="10" t="str">
        <f>IF(VLOOKUP(A38,'RACI Deliverables'!$C$7:$K$86,7,FALSE)="","",VLOOKUP(A38,'RACI Deliverables'!$C$7:$K$86,7,FALSE))</f>
        <v/>
      </c>
      <c r="J38" s="10" t="str">
        <f>IF(VLOOKUP(A38,'RACI Deliverables'!$C$7:$K$86,8,FALSE)="","",VLOOKUP(A38,'RACI Deliverables'!$C$7:$K$86,8,FALSE))</f>
        <v/>
      </c>
      <c r="K38" s="10" t="str">
        <f>IF(VLOOKUP(A38,'RACI Deliverables'!$C$7:$K$86,9,FALSE)="","",VLOOKUP(A38,'RACI Deliverables'!$C$7:$K$86,9,FALSE))</f>
        <v>A</v>
      </c>
      <c r="L38" s="25">
        <f>VLOOKUP(A38,'RACI Deliverables'!$C$7:$O$86,11,FALSE)</f>
        <v>44597</v>
      </c>
      <c r="M38" s="25">
        <f>VLOOKUP(A38,'RACI Deliverables'!$C$7:$O$86,12,FALSE)</f>
        <v>44601</v>
      </c>
      <c r="N38">
        <f t="shared" si="0"/>
        <v>4</v>
      </c>
      <c r="O38" s="46">
        <f>SUMIF('Total Efforts'!$D$5:$D$353,'Tasks Day 6-1'!B38,'Total Efforts'!$I$5:$I$353)</f>
        <v>0.99999999999999911</v>
      </c>
      <c r="P38" s="7"/>
      <c r="Q38" s="18"/>
      <c r="R38" s="21">
        <v>44601</v>
      </c>
      <c r="S38" s="21">
        <v>44601</v>
      </c>
    </row>
    <row r="39" spans="1:24" ht="30">
      <c r="A39" t="s">
        <v>176</v>
      </c>
      <c r="B39">
        <v>41.3</v>
      </c>
      <c r="C39" s="2" t="str">
        <f>VLOOKUP(A39,'RACI Deliverables'!$C$7:$D$86,2,FALSE)</f>
        <v>Metric 1 - Data needed, Interpretation, Value to Decision Makers</v>
      </c>
      <c r="D39" t="s">
        <v>326</v>
      </c>
      <c r="E39" t="s">
        <v>307</v>
      </c>
      <c r="F39" s="10" t="str">
        <f>IF(VLOOKUP(A39,'RACI Deliverables'!$C$7:$K$86,4,FALSE)="","",VLOOKUP(A39,'RACI Deliverables'!$C$7:$K$86,4,FALSE))</f>
        <v>R</v>
      </c>
      <c r="G39" s="10" t="str">
        <f>IF(VLOOKUP(A39,'RACI Deliverables'!$C$7:$K$86,5,FALSE)="","",VLOOKUP(A39,'RACI Deliverables'!$C$7:$K$86,5,FALSE))</f>
        <v/>
      </c>
      <c r="H39" s="10" t="str">
        <f>IF(VLOOKUP(A39,'RACI Deliverables'!$C$7:$K$86,6,FALSE)="","",VLOOKUP(A39,'RACI Deliverables'!$C$7:$K$86,6,FALSE))</f>
        <v/>
      </c>
      <c r="I39" s="10" t="str">
        <f>IF(VLOOKUP(A39,'RACI Deliverables'!$C$7:$K$86,7,FALSE)="","",VLOOKUP(A39,'RACI Deliverables'!$C$7:$K$86,7,FALSE))</f>
        <v/>
      </c>
      <c r="J39" s="10" t="str">
        <f>IF(VLOOKUP(A39,'RACI Deliverables'!$C$7:$K$86,8,FALSE)="","",VLOOKUP(A39,'RACI Deliverables'!$C$7:$K$86,8,FALSE))</f>
        <v/>
      </c>
      <c r="K39" s="10" t="str">
        <f>IF(VLOOKUP(A39,'RACI Deliverables'!$C$7:$K$86,9,FALSE)="","",VLOOKUP(A39,'RACI Deliverables'!$C$7:$K$86,9,FALSE))</f>
        <v>A</v>
      </c>
      <c r="L39" s="25">
        <f>VLOOKUP(A39,'RACI Deliverables'!$C$7:$O$86,11,FALSE)</f>
        <v>44597</v>
      </c>
      <c r="M39" s="25">
        <f>VLOOKUP(A39,'RACI Deliverables'!$C$7:$O$86,12,FALSE)</f>
        <v>44601</v>
      </c>
      <c r="N39">
        <f t="shared" si="0"/>
        <v>4</v>
      </c>
      <c r="O39" s="46">
        <f>SUMIF('Total Efforts'!$D$5:$D$353,'Tasks Day 6-1'!B39,'Total Efforts'!$I$5:$I$353)</f>
        <v>0.33333333333333215</v>
      </c>
      <c r="P39" s="7"/>
      <c r="Q39" s="18"/>
      <c r="R39" s="21">
        <v>44602</v>
      </c>
      <c r="S39" s="21">
        <v>44602</v>
      </c>
    </row>
    <row r="40" spans="1:24" ht="30">
      <c r="A40" t="s">
        <v>178</v>
      </c>
      <c r="B40">
        <v>42.1</v>
      </c>
      <c r="C40" s="2" t="str">
        <f>VLOOKUP(A40,'RACI Deliverables'!$C$7:$D$86,2,FALSE)</f>
        <v>Metric 2 - Data needed, Interpretation, Value to Decision Makers</v>
      </c>
      <c r="D40" t="s">
        <v>340</v>
      </c>
      <c r="E40" t="s">
        <v>277</v>
      </c>
      <c r="F40" s="10" t="str">
        <f>IF(VLOOKUP(A40,'RACI Deliverables'!$C$7:$K$86,4,FALSE)="","",VLOOKUP(A40,'RACI Deliverables'!$C$7:$K$86,4,FALSE))</f>
        <v>A</v>
      </c>
      <c r="G40" s="10" t="str">
        <f>IF(VLOOKUP(A40,'RACI Deliverables'!$C$7:$K$86,5,FALSE)="","",VLOOKUP(A40,'RACI Deliverables'!$C$7:$K$86,5,FALSE))</f>
        <v/>
      </c>
      <c r="H40" s="10" t="str">
        <f>IF(VLOOKUP(A40,'RACI Deliverables'!$C$7:$K$86,6,FALSE)="","",VLOOKUP(A40,'RACI Deliverables'!$C$7:$K$86,6,FALSE))</f>
        <v/>
      </c>
      <c r="I40" s="10" t="str">
        <f>IF(VLOOKUP(A40,'RACI Deliverables'!$C$7:$K$86,7,FALSE)="","",VLOOKUP(A40,'RACI Deliverables'!$C$7:$K$86,7,FALSE))</f>
        <v/>
      </c>
      <c r="J40" s="10" t="str">
        <f>IF(VLOOKUP(A40,'RACI Deliverables'!$C$7:$K$86,8,FALSE)="","",VLOOKUP(A40,'RACI Deliverables'!$C$7:$K$86,8,FALSE))</f>
        <v/>
      </c>
      <c r="K40" s="10" t="str">
        <f>IF(VLOOKUP(A40,'RACI Deliverables'!$C$7:$K$86,9,FALSE)="","",VLOOKUP(A40,'RACI Deliverables'!$C$7:$K$86,9,FALSE))</f>
        <v>R</v>
      </c>
      <c r="L40" s="25">
        <f>VLOOKUP(A40,'RACI Deliverables'!$C$7:$O$86,11,FALSE)</f>
        <v>44597</v>
      </c>
      <c r="M40" s="25">
        <f>VLOOKUP(A40,'RACI Deliverables'!$C$7:$O$86,12,FALSE)</f>
        <v>44601</v>
      </c>
      <c r="N40">
        <f t="shared" si="0"/>
        <v>4</v>
      </c>
      <c r="O40" s="46">
        <f>SUMIF('Total Efforts'!$D$5:$D$353,'Tasks Day 6-1'!B40,'Total Efforts'!$I$5:$I$353)</f>
        <v>3.9999999999999991</v>
      </c>
      <c r="P40" s="7"/>
      <c r="Q40" s="18"/>
      <c r="R40" s="21">
        <v>44601</v>
      </c>
      <c r="S40" s="21">
        <v>44601</v>
      </c>
    </row>
    <row r="41" spans="1:24" ht="30">
      <c r="A41" t="s">
        <v>178</v>
      </c>
      <c r="B41">
        <v>42.2</v>
      </c>
      <c r="C41" s="2" t="str">
        <f>VLOOKUP(A41,'RACI Deliverables'!$C$7:$D$86,2,FALSE)</f>
        <v>Metric 2 - Data needed, Interpretation, Value to Decision Makers</v>
      </c>
      <c r="D41" t="s">
        <v>339</v>
      </c>
      <c r="E41" t="s">
        <v>285</v>
      </c>
      <c r="F41" s="10" t="str">
        <f>IF(VLOOKUP(A41,'RACI Deliverables'!$C$7:$K$86,4,FALSE)="","",VLOOKUP(A41,'RACI Deliverables'!$C$7:$K$86,4,FALSE))</f>
        <v>A</v>
      </c>
      <c r="G41" s="10" t="str">
        <f>IF(VLOOKUP(A41,'RACI Deliverables'!$C$7:$K$86,5,FALSE)="","",VLOOKUP(A41,'RACI Deliverables'!$C$7:$K$86,5,FALSE))</f>
        <v/>
      </c>
      <c r="H41" s="10" t="str">
        <f>IF(VLOOKUP(A41,'RACI Deliverables'!$C$7:$K$86,6,FALSE)="","",VLOOKUP(A41,'RACI Deliverables'!$C$7:$K$86,6,FALSE))</f>
        <v/>
      </c>
      <c r="I41" s="10" t="str">
        <f>IF(VLOOKUP(A41,'RACI Deliverables'!$C$7:$K$86,7,FALSE)="","",VLOOKUP(A41,'RACI Deliverables'!$C$7:$K$86,7,FALSE))</f>
        <v/>
      </c>
      <c r="J41" s="10" t="str">
        <f>IF(VLOOKUP(A41,'RACI Deliverables'!$C$7:$K$86,8,FALSE)="","",VLOOKUP(A41,'RACI Deliverables'!$C$7:$K$86,8,FALSE))</f>
        <v/>
      </c>
      <c r="K41" s="10" t="str">
        <f>IF(VLOOKUP(A41,'RACI Deliverables'!$C$7:$K$86,9,FALSE)="","",VLOOKUP(A41,'RACI Deliverables'!$C$7:$K$86,9,FALSE))</f>
        <v>R</v>
      </c>
      <c r="L41" s="25">
        <f>VLOOKUP(A41,'RACI Deliverables'!$C$7:$O$86,11,FALSE)</f>
        <v>44597</v>
      </c>
      <c r="M41" s="25">
        <f>VLOOKUP(A41,'RACI Deliverables'!$C$7:$O$86,12,FALSE)</f>
        <v>44601</v>
      </c>
      <c r="N41">
        <f t="shared" si="0"/>
        <v>4</v>
      </c>
      <c r="O41" s="46">
        <f>SUMIF('Total Efforts'!$D$5:$D$353,'Tasks Day 6-1'!B41,'Total Efforts'!$I$5:$I$353)</f>
        <v>3.1666666666666661</v>
      </c>
      <c r="P41" s="7"/>
      <c r="Q41" s="18"/>
      <c r="R41" s="21">
        <v>44601</v>
      </c>
      <c r="S41" s="21">
        <v>44602</v>
      </c>
    </row>
    <row r="42" spans="1:24" ht="30">
      <c r="A42" t="s">
        <v>178</v>
      </c>
      <c r="B42">
        <v>42.3</v>
      </c>
      <c r="C42" s="2" t="str">
        <f>VLOOKUP(A42,'RACI Deliverables'!$C$7:$D$86,2,FALSE)</f>
        <v>Metric 2 - Data needed, Interpretation, Value to Decision Makers</v>
      </c>
      <c r="D42" t="s">
        <v>326</v>
      </c>
      <c r="E42" t="s">
        <v>307</v>
      </c>
      <c r="F42" s="10" t="str">
        <f>IF(VLOOKUP(A42,'RACI Deliverables'!$C$7:$K$86,4,FALSE)="","",VLOOKUP(A42,'RACI Deliverables'!$C$7:$K$86,4,FALSE))</f>
        <v>A</v>
      </c>
      <c r="G42" s="10" t="str">
        <f>IF(VLOOKUP(A42,'RACI Deliverables'!$C$7:$K$86,5,FALSE)="","",VLOOKUP(A42,'RACI Deliverables'!$C$7:$K$86,5,FALSE))</f>
        <v/>
      </c>
      <c r="H42" s="10" t="str">
        <f>IF(VLOOKUP(A42,'RACI Deliverables'!$C$7:$K$86,6,FALSE)="","",VLOOKUP(A42,'RACI Deliverables'!$C$7:$K$86,6,FALSE))</f>
        <v/>
      </c>
      <c r="I42" s="10" t="str">
        <f>IF(VLOOKUP(A42,'RACI Deliverables'!$C$7:$K$86,7,FALSE)="","",VLOOKUP(A42,'RACI Deliverables'!$C$7:$K$86,7,FALSE))</f>
        <v/>
      </c>
      <c r="J42" s="10" t="str">
        <f>IF(VLOOKUP(A42,'RACI Deliverables'!$C$7:$K$86,8,FALSE)="","",VLOOKUP(A42,'RACI Deliverables'!$C$7:$K$86,8,FALSE))</f>
        <v/>
      </c>
      <c r="K42" s="10" t="str">
        <f>IF(VLOOKUP(A42,'RACI Deliverables'!$C$7:$K$86,9,FALSE)="","",VLOOKUP(A42,'RACI Deliverables'!$C$7:$K$86,9,FALSE))</f>
        <v>R</v>
      </c>
      <c r="L42" s="25">
        <f>VLOOKUP(A42,'RACI Deliverables'!$C$7:$O$86,11,FALSE)</f>
        <v>44597</v>
      </c>
      <c r="M42" s="25">
        <f>VLOOKUP(A42,'RACI Deliverables'!$C$7:$O$86,12,FALSE)</f>
        <v>44601</v>
      </c>
      <c r="N42">
        <f t="shared" si="0"/>
        <v>4</v>
      </c>
      <c r="O42" s="46">
        <f>SUMIF('Total Efforts'!$D$5:$D$353,'Tasks Day 6-1'!B42,'Total Efforts'!$I$5:$I$353)</f>
        <v>0.66666666666666563</v>
      </c>
      <c r="P42" s="7"/>
      <c r="Q42" s="18"/>
      <c r="R42" s="21">
        <v>44602</v>
      </c>
      <c r="S42" s="21">
        <v>44602</v>
      </c>
    </row>
    <row r="43" spans="1:24" ht="30">
      <c r="A43" t="s">
        <v>180</v>
      </c>
      <c r="B43">
        <v>43.1</v>
      </c>
      <c r="C43" s="2" t="str">
        <f>VLOOKUP(A43,'RACI Deliverables'!$C$7:$D$86,2,FALSE)</f>
        <v>Metric 3 - Data needed, Interpretation, Value to Decision Makers</v>
      </c>
      <c r="D43" t="s">
        <v>341</v>
      </c>
      <c r="E43" t="s">
        <v>277</v>
      </c>
      <c r="F43" s="10" t="str">
        <f>IF(VLOOKUP(A43,'RACI Deliverables'!$C$7:$K$86,4,FALSE)="","",VLOOKUP(A43,'RACI Deliverables'!$C$7:$K$86,4,FALSE))</f>
        <v/>
      </c>
      <c r="G43" s="10" t="str">
        <f>IF(VLOOKUP(A43,'RACI Deliverables'!$C$7:$K$86,5,FALSE)="","",VLOOKUP(A43,'RACI Deliverables'!$C$7:$K$86,5,FALSE))</f>
        <v/>
      </c>
      <c r="H43" s="10" t="str">
        <f>IF(VLOOKUP(A43,'RACI Deliverables'!$C$7:$K$86,6,FALSE)="","",VLOOKUP(A43,'RACI Deliverables'!$C$7:$K$86,6,FALSE))</f>
        <v/>
      </c>
      <c r="I43" s="10" t="str">
        <f>IF(VLOOKUP(A43,'RACI Deliverables'!$C$7:$K$86,7,FALSE)="","",VLOOKUP(A43,'RACI Deliverables'!$C$7:$K$86,7,FALSE))</f>
        <v>A</v>
      </c>
      <c r="J43" s="10" t="str">
        <f>IF(VLOOKUP(A43,'RACI Deliverables'!$C$7:$K$86,8,FALSE)="","",VLOOKUP(A43,'RACI Deliverables'!$C$7:$K$86,8,FALSE))</f>
        <v>R</v>
      </c>
      <c r="K43" s="10" t="str">
        <f>IF(VLOOKUP(A43,'RACI Deliverables'!$C$7:$K$86,9,FALSE)="","",VLOOKUP(A43,'RACI Deliverables'!$C$7:$K$86,9,FALSE))</f>
        <v/>
      </c>
      <c r="L43" s="25">
        <f>VLOOKUP(A43,'RACI Deliverables'!$C$7:$O$86,11,FALSE)</f>
        <v>44597</v>
      </c>
      <c r="M43" s="25">
        <f>VLOOKUP(A43,'RACI Deliverables'!$C$7:$O$86,12,FALSE)</f>
        <v>44601</v>
      </c>
      <c r="N43">
        <f t="shared" si="0"/>
        <v>4</v>
      </c>
      <c r="O43" s="46">
        <f>SUMIF('Total Efforts'!$D$5:$D$353,'Tasks Day 6-1'!B43,'Total Efforts'!$I$5:$I$353)</f>
        <v>1.2500000000000009</v>
      </c>
      <c r="P43" s="7"/>
      <c r="Q43" s="18"/>
    </row>
    <row r="44" spans="1:24" ht="30">
      <c r="A44" t="s">
        <v>180</v>
      </c>
      <c r="B44">
        <v>43.2</v>
      </c>
      <c r="C44" s="2" t="str">
        <f>VLOOKUP(A44,'RACI Deliverables'!$C$7:$D$86,2,FALSE)</f>
        <v>Metric 3 - Data needed, Interpretation, Value to Decision Makers</v>
      </c>
      <c r="D44" t="s">
        <v>339</v>
      </c>
      <c r="E44" t="s">
        <v>285</v>
      </c>
      <c r="F44" s="10" t="str">
        <f>IF(VLOOKUP(A44,'RACI Deliverables'!$C$7:$K$86,4,FALSE)="","",VLOOKUP(A44,'RACI Deliverables'!$C$7:$K$86,4,FALSE))</f>
        <v/>
      </c>
      <c r="G44" s="10" t="str">
        <f>IF(VLOOKUP(A44,'RACI Deliverables'!$C$7:$K$86,5,FALSE)="","",VLOOKUP(A44,'RACI Deliverables'!$C$7:$K$86,5,FALSE))</f>
        <v/>
      </c>
      <c r="H44" s="10" t="str">
        <f>IF(VLOOKUP(A44,'RACI Deliverables'!$C$7:$K$86,6,FALSE)="","",VLOOKUP(A44,'RACI Deliverables'!$C$7:$K$86,6,FALSE))</f>
        <v/>
      </c>
      <c r="I44" s="10" t="str">
        <f>IF(VLOOKUP(A44,'RACI Deliverables'!$C$7:$K$86,7,FALSE)="","",VLOOKUP(A44,'RACI Deliverables'!$C$7:$K$86,7,FALSE))</f>
        <v>A</v>
      </c>
      <c r="J44" s="10" t="str">
        <f>IF(VLOOKUP(A44,'RACI Deliverables'!$C$7:$K$86,8,FALSE)="","",VLOOKUP(A44,'RACI Deliverables'!$C$7:$K$86,8,FALSE))</f>
        <v>R</v>
      </c>
      <c r="K44" s="10" t="str">
        <f>IF(VLOOKUP(A44,'RACI Deliverables'!$C$7:$K$86,9,FALSE)="","",VLOOKUP(A44,'RACI Deliverables'!$C$7:$K$86,9,FALSE))</f>
        <v/>
      </c>
      <c r="L44" s="25">
        <f>VLOOKUP(A44,'RACI Deliverables'!$C$7:$O$86,11,FALSE)</f>
        <v>44597</v>
      </c>
      <c r="M44" s="25">
        <f>VLOOKUP(A44,'RACI Deliverables'!$C$7:$O$86,12,FALSE)</f>
        <v>44601</v>
      </c>
      <c r="N44">
        <f t="shared" si="0"/>
        <v>4</v>
      </c>
      <c r="O44" s="46">
        <f>SUMIF('Total Efforts'!$D$5:$D$353,'Tasks Day 6-1'!B44,'Total Efforts'!$I$5:$I$353)</f>
        <v>1.2500000000000009</v>
      </c>
      <c r="P44" s="7"/>
      <c r="Q44" s="18"/>
    </row>
    <row r="45" spans="1:24" ht="30">
      <c r="A45" t="s">
        <v>180</v>
      </c>
      <c r="B45">
        <v>43.3</v>
      </c>
      <c r="C45" s="2" t="str">
        <f>VLOOKUP(A45,'RACI Deliverables'!$C$7:$D$86,2,FALSE)</f>
        <v>Metric 3 - Data needed, Interpretation, Value to Decision Makers</v>
      </c>
      <c r="D45" t="s">
        <v>326</v>
      </c>
      <c r="E45" t="s">
        <v>307</v>
      </c>
      <c r="F45" s="10" t="str">
        <f>IF(VLOOKUP(A45,'RACI Deliverables'!$C$7:$K$86,4,FALSE)="","",VLOOKUP(A45,'RACI Deliverables'!$C$7:$K$86,4,FALSE))</f>
        <v/>
      </c>
      <c r="G45" s="10" t="str">
        <f>IF(VLOOKUP(A45,'RACI Deliverables'!$C$7:$K$86,5,FALSE)="","",VLOOKUP(A45,'RACI Deliverables'!$C$7:$K$86,5,FALSE))</f>
        <v/>
      </c>
      <c r="H45" s="10" t="str">
        <f>IF(VLOOKUP(A45,'RACI Deliverables'!$C$7:$K$86,6,FALSE)="","",VLOOKUP(A45,'RACI Deliverables'!$C$7:$K$86,6,FALSE))</f>
        <v/>
      </c>
      <c r="I45" s="10" t="str">
        <f>IF(VLOOKUP(A45,'RACI Deliverables'!$C$7:$K$86,7,FALSE)="","",VLOOKUP(A45,'RACI Deliverables'!$C$7:$K$86,7,FALSE))</f>
        <v>A</v>
      </c>
      <c r="J45" s="10" t="str">
        <f>IF(VLOOKUP(A45,'RACI Deliverables'!$C$7:$K$86,8,FALSE)="","",VLOOKUP(A45,'RACI Deliverables'!$C$7:$K$86,8,FALSE))</f>
        <v>R</v>
      </c>
      <c r="K45" s="10" t="str">
        <f>IF(VLOOKUP(A45,'RACI Deliverables'!$C$7:$K$86,9,FALSE)="","",VLOOKUP(A45,'RACI Deliverables'!$C$7:$K$86,9,FALSE))</f>
        <v/>
      </c>
      <c r="L45" s="25">
        <f>VLOOKUP(A45,'RACI Deliverables'!$C$7:$O$86,11,FALSE)</f>
        <v>44597</v>
      </c>
      <c r="M45" s="25">
        <f>VLOOKUP(A45,'RACI Deliverables'!$C$7:$O$86,12,FALSE)</f>
        <v>44601</v>
      </c>
      <c r="N45">
        <f t="shared" si="0"/>
        <v>4</v>
      </c>
      <c r="O45" s="46">
        <f>SUMIF('Total Efforts'!$D$5:$D$353,'Tasks Day 6-1'!B45,'Total Efforts'!$I$5:$I$353)</f>
        <v>1.2500000000000009</v>
      </c>
      <c r="P45" s="7"/>
      <c r="Q45" s="18"/>
    </row>
    <row r="46" spans="1:24" ht="30.75">
      <c r="A46" t="s">
        <v>182</v>
      </c>
      <c r="B46">
        <v>44.1</v>
      </c>
      <c r="C46" s="2" t="str">
        <f>VLOOKUP(A46,'RACI Deliverables'!$C$7:$D$86,2,FALSE)</f>
        <v>Metric 4 - Data needed, Interpretation, Value to Decision Makers</v>
      </c>
      <c r="D46" t="s">
        <v>342</v>
      </c>
      <c r="E46" t="s">
        <v>277</v>
      </c>
      <c r="F46" s="10" t="str">
        <f>IF(VLOOKUP(A46,'RACI Deliverables'!$C$7:$K$86,4,FALSE)="","",VLOOKUP(A46,'RACI Deliverables'!$C$7:$K$86,4,FALSE))</f>
        <v/>
      </c>
      <c r="G46" s="10" t="str">
        <f>IF(VLOOKUP(A46,'RACI Deliverables'!$C$7:$K$86,5,FALSE)="","",VLOOKUP(A46,'RACI Deliverables'!$C$7:$K$86,5,FALSE))</f>
        <v/>
      </c>
      <c r="H46" s="10" t="str">
        <f>IF(VLOOKUP(A46,'RACI Deliverables'!$C$7:$K$86,6,FALSE)="","",VLOOKUP(A46,'RACI Deliverables'!$C$7:$K$86,6,FALSE))</f>
        <v>R</v>
      </c>
      <c r="I46" s="10" t="str">
        <f>IF(VLOOKUP(A46,'RACI Deliverables'!$C$7:$K$86,7,FALSE)="","",VLOOKUP(A46,'RACI Deliverables'!$C$7:$K$86,7,FALSE))</f>
        <v/>
      </c>
      <c r="J46" s="10" t="str">
        <f>IF(VLOOKUP(A46,'RACI Deliverables'!$C$7:$K$86,8,FALSE)="","",VLOOKUP(A46,'RACI Deliverables'!$C$7:$K$86,8,FALSE))</f>
        <v>A</v>
      </c>
      <c r="K46" s="10" t="str">
        <f>IF(VLOOKUP(A46,'RACI Deliverables'!$C$7:$K$86,9,FALSE)="","",VLOOKUP(A46,'RACI Deliverables'!$C$7:$K$86,9,FALSE))</f>
        <v/>
      </c>
      <c r="L46" s="25">
        <f>VLOOKUP(A46,'RACI Deliverables'!$C$7:$O$86,11,FALSE)</f>
        <v>44597</v>
      </c>
      <c r="M46" s="25">
        <f>VLOOKUP(A46,'RACI Deliverables'!$C$7:$O$86,12,FALSE)</f>
        <v>44601</v>
      </c>
      <c r="N46">
        <f t="shared" si="0"/>
        <v>4</v>
      </c>
      <c r="O46" s="46">
        <f>SUMIF('Total Efforts'!$D$5:$D$353,'Tasks Day 6-1'!B46,'Total Efforts'!$I$5:$I$353)</f>
        <v>0.50000000000000089</v>
      </c>
      <c r="Q46" s="18"/>
      <c r="R46" s="66">
        <v>44602</v>
      </c>
      <c r="S46" s="66">
        <v>44602</v>
      </c>
      <c r="T46" t="s">
        <v>93</v>
      </c>
      <c r="U46" t="s">
        <v>93</v>
      </c>
      <c r="V46" t="s">
        <v>93</v>
      </c>
      <c r="W46" t="s">
        <v>93</v>
      </c>
      <c r="X46" t="s">
        <v>93</v>
      </c>
    </row>
    <row r="47" spans="1:24" ht="30.75">
      <c r="A47" t="s">
        <v>182</v>
      </c>
      <c r="B47">
        <v>44.2</v>
      </c>
      <c r="C47" s="2" t="str">
        <f>VLOOKUP(A47,'RACI Deliverables'!$C$7:$D$86,2,FALSE)</f>
        <v>Metric 4 - Data needed, Interpretation, Value to Decision Makers</v>
      </c>
      <c r="D47" t="s">
        <v>339</v>
      </c>
      <c r="E47" t="s">
        <v>285</v>
      </c>
      <c r="F47" s="10" t="str">
        <f>IF(VLOOKUP(A47,'RACI Deliverables'!$C$7:$K$86,4,FALSE)="","",VLOOKUP(A47,'RACI Deliverables'!$C$7:$K$86,4,FALSE))</f>
        <v/>
      </c>
      <c r="G47" s="10" t="str">
        <f>IF(VLOOKUP(A47,'RACI Deliverables'!$C$7:$K$86,5,FALSE)="","",VLOOKUP(A47,'RACI Deliverables'!$C$7:$K$86,5,FALSE))</f>
        <v/>
      </c>
      <c r="H47" s="10" t="str">
        <f>IF(VLOOKUP(A47,'RACI Deliverables'!$C$7:$K$86,6,FALSE)="","",VLOOKUP(A47,'RACI Deliverables'!$C$7:$K$86,6,FALSE))</f>
        <v>R</v>
      </c>
      <c r="I47" s="10" t="str">
        <f>IF(VLOOKUP(A47,'RACI Deliverables'!$C$7:$K$86,7,FALSE)="","",VLOOKUP(A47,'RACI Deliverables'!$C$7:$K$86,7,FALSE))</f>
        <v/>
      </c>
      <c r="J47" s="10" t="str">
        <f>IF(VLOOKUP(A47,'RACI Deliverables'!$C$7:$K$86,8,FALSE)="","",VLOOKUP(A47,'RACI Deliverables'!$C$7:$K$86,8,FALSE))</f>
        <v>A</v>
      </c>
      <c r="K47" s="10" t="str">
        <f>IF(VLOOKUP(A47,'RACI Deliverables'!$C$7:$K$86,9,FALSE)="","",VLOOKUP(A47,'RACI Deliverables'!$C$7:$K$86,9,FALSE))</f>
        <v/>
      </c>
      <c r="L47" s="25">
        <f>VLOOKUP(A47,'RACI Deliverables'!$C$7:$O$86,11,FALSE)</f>
        <v>44597</v>
      </c>
      <c r="M47" s="25">
        <f>VLOOKUP(A47,'RACI Deliverables'!$C$7:$O$86,12,FALSE)</f>
        <v>44601</v>
      </c>
      <c r="N47">
        <f t="shared" si="0"/>
        <v>4</v>
      </c>
      <c r="O47" s="46">
        <f>SUMIF('Total Efforts'!$D$5:$D$353,'Tasks Day 6-1'!B47,'Total Efforts'!$I$5:$I$353)</f>
        <v>0.75</v>
      </c>
      <c r="Q47" s="18"/>
      <c r="R47" s="66">
        <v>44602</v>
      </c>
      <c r="S47" s="66">
        <v>44602</v>
      </c>
    </row>
    <row r="48" spans="1:24" ht="30.75">
      <c r="A48" t="s">
        <v>182</v>
      </c>
      <c r="B48">
        <v>44.3</v>
      </c>
      <c r="C48" s="2" t="str">
        <f>VLOOKUP(A48,'RACI Deliverables'!$C$7:$D$86,2,FALSE)</f>
        <v>Metric 4 - Data needed, Interpretation, Value to Decision Makers</v>
      </c>
      <c r="D48" t="s">
        <v>326</v>
      </c>
      <c r="E48" t="s">
        <v>307</v>
      </c>
      <c r="F48" s="10" t="str">
        <f>IF(VLOOKUP(A48,'RACI Deliverables'!$C$7:$K$86,4,FALSE)="","",VLOOKUP(A48,'RACI Deliverables'!$C$7:$K$86,4,FALSE))</f>
        <v/>
      </c>
      <c r="G48" s="10" t="str">
        <f>IF(VLOOKUP(A48,'RACI Deliverables'!$C$7:$K$86,5,FALSE)="","",VLOOKUP(A48,'RACI Deliverables'!$C$7:$K$86,5,FALSE))</f>
        <v/>
      </c>
      <c r="H48" s="10" t="str">
        <f>IF(VLOOKUP(A48,'RACI Deliverables'!$C$7:$K$86,6,FALSE)="","",VLOOKUP(A48,'RACI Deliverables'!$C$7:$K$86,6,FALSE))</f>
        <v>R</v>
      </c>
      <c r="I48" s="10" t="str">
        <f>IF(VLOOKUP(A48,'RACI Deliverables'!$C$7:$K$86,7,FALSE)="","",VLOOKUP(A48,'RACI Deliverables'!$C$7:$K$86,7,FALSE))</f>
        <v/>
      </c>
      <c r="J48" s="10" t="str">
        <f>IF(VLOOKUP(A48,'RACI Deliverables'!$C$7:$K$86,8,FALSE)="","",VLOOKUP(A48,'RACI Deliverables'!$C$7:$K$86,8,FALSE))</f>
        <v>A</v>
      </c>
      <c r="K48" s="10" t="str">
        <f>IF(VLOOKUP(A48,'RACI Deliverables'!$C$7:$K$86,9,FALSE)="","",VLOOKUP(A48,'RACI Deliverables'!$C$7:$K$86,9,FALSE))</f>
        <v/>
      </c>
      <c r="L48" s="25">
        <f>VLOOKUP(A48,'RACI Deliverables'!$C$7:$O$86,11,FALSE)</f>
        <v>44597</v>
      </c>
      <c r="M48" s="25">
        <f>VLOOKUP(A48,'RACI Deliverables'!$C$7:$O$86,12,FALSE)</f>
        <v>44601</v>
      </c>
      <c r="N48">
        <f t="shared" si="0"/>
        <v>4</v>
      </c>
      <c r="O48" s="46">
        <f>SUMIF('Total Efforts'!$D$5:$D$353,'Tasks Day 6-1'!B48,'Total Efforts'!$I$5:$I$353)</f>
        <v>0.24999999999999911</v>
      </c>
      <c r="Q48" s="18"/>
      <c r="R48" s="66">
        <v>44602</v>
      </c>
      <c r="S48" s="66">
        <v>44602</v>
      </c>
    </row>
    <row r="49" spans="1:24" ht="30">
      <c r="A49" t="s">
        <v>184</v>
      </c>
      <c r="B49">
        <v>45.1</v>
      </c>
      <c r="C49" s="2" t="str">
        <f>VLOOKUP(A49,'RACI Deliverables'!$C$7:$D$86,2,FALSE)</f>
        <v>Metric 5 - Data needed, Interpretation, Value to Decision Makers</v>
      </c>
      <c r="D49" t="s">
        <v>343</v>
      </c>
      <c r="E49" t="s">
        <v>277</v>
      </c>
      <c r="F49" s="10" t="str">
        <f>IF(VLOOKUP(A49,'RACI Deliverables'!$C$7:$K$86,4,FALSE)="","",VLOOKUP(A49,'RACI Deliverables'!$C$7:$K$86,4,FALSE))</f>
        <v/>
      </c>
      <c r="G49" s="10" t="str">
        <f>IF(VLOOKUP(A49,'RACI Deliverables'!$C$7:$K$86,5,FALSE)="","",VLOOKUP(A49,'RACI Deliverables'!$C$7:$K$86,5,FALSE))</f>
        <v>R</v>
      </c>
      <c r="H49" s="10" t="str">
        <f>IF(VLOOKUP(A49,'RACI Deliverables'!$C$7:$K$86,6,FALSE)="","",VLOOKUP(A49,'RACI Deliverables'!$C$7:$K$86,6,FALSE))</f>
        <v/>
      </c>
      <c r="I49" s="10" t="str">
        <f>IF(VLOOKUP(A49,'RACI Deliverables'!$C$7:$K$86,7,FALSE)="","",VLOOKUP(A49,'RACI Deliverables'!$C$7:$K$86,7,FALSE))</f>
        <v/>
      </c>
      <c r="J49" s="10" t="str">
        <f>IF(VLOOKUP(A49,'RACI Deliverables'!$C$7:$K$86,8,FALSE)="","",VLOOKUP(A49,'RACI Deliverables'!$C$7:$K$86,8,FALSE))</f>
        <v>A</v>
      </c>
      <c r="K49" s="10" t="str">
        <f>IF(VLOOKUP(A49,'RACI Deliverables'!$C$7:$K$86,9,FALSE)="","",VLOOKUP(A49,'RACI Deliverables'!$C$7:$K$86,9,FALSE))</f>
        <v/>
      </c>
      <c r="L49" s="25">
        <f>VLOOKUP(A49,'RACI Deliverables'!$C$7:$O$86,11,FALSE)</f>
        <v>44597</v>
      </c>
      <c r="M49" s="25">
        <f>VLOOKUP(A49,'RACI Deliverables'!$C$7:$O$86,12,FALSE)</f>
        <v>44601</v>
      </c>
      <c r="N49">
        <f t="shared" si="0"/>
        <v>4</v>
      </c>
      <c r="O49" s="46">
        <f>SUMIF('Total Efforts'!$D$5:$D$353,'Tasks Day 6-1'!B49,'Total Efforts'!$I$5:$I$353)</f>
        <v>2.166666666666667</v>
      </c>
      <c r="Q49" s="18"/>
      <c r="R49" s="21">
        <v>44610</v>
      </c>
      <c r="S49" s="21">
        <v>44610</v>
      </c>
      <c r="T49" t="s">
        <v>93</v>
      </c>
      <c r="U49" t="s">
        <v>93</v>
      </c>
      <c r="V49" t="s">
        <v>344</v>
      </c>
      <c r="W49" t="s">
        <v>93</v>
      </c>
      <c r="X49" t="s">
        <v>93</v>
      </c>
    </row>
    <row r="50" spans="1:24" ht="30">
      <c r="A50" t="s">
        <v>345</v>
      </c>
      <c r="B50">
        <v>45.2</v>
      </c>
      <c r="C50" s="2" t="str">
        <f>VLOOKUP(A50,'RACI Deliverables'!$C$7:$D$86,2,FALSE)</f>
        <v>Metric 5 - Data needed, Interpretation, Value to Decision Makers</v>
      </c>
      <c r="D50" t="s">
        <v>339</v>
      </c>
      <c r="E50" t="s">
        <v>285</v>
      </c>
      <c r="F50" s="10" t="str">
        <f>IF(VLOOKUP(A50,'RACI Deliverables'!$C$7:$K$86,4,FALSE)="","",VLOOKUP(A50,'RACI Deliverables'!$C$7:$K$86,4,FALSE))</f>
        <v/>
      </c>
      <c r="G50" s="10" t="str">
        <f>IF(VLOOKUP(A50,'RACI Deliverables'!$C$7:$K$86,5,FALSE)="","",VLOOKUP(A50,'RACI Deliverables'!$C$7:$K$86,5,FALSE))</f>
        <v>R</v>
      </c>
      <c r="H50" s="10" t="str">
        <f>IF(VLOOKUP(A50,'RACI Deliverables'!$C$7:$K$86,6,FALSE)="","",VLOOKUP(A50,'RACI Deliverables'!$C$7:$K$86,6,FALSE))</f>
        <v/>
      </c>
      <c r="I50" s="10" t="str">
        <f>IF(VLOOKUP(A50,'RACI Deliverables'!$C$7:$K$86,7,FALSE)="","",VLOOKUP(A50,'RACI Deliverables'!$C$7:$K$86,7,FALSE))</f>
        <v/>
      </c>
      <c r="J50" s="10" t="str">
        <f>IF(VLOOKUP(A50,'RACI Deliverables'!$C$7:$K$86,8,FALSE)="","",VLOOKUP(A50,'RACI Deliverables'!$C$7:$K$86,8,FALSE))</f>
        <v>A</v>
      </c>
      <c r="K50" s="10" t="str">
        <f>IF(VLOOKUP(A50,'RACI Deliverables'!$C$7:$K$86,9,FALSE)="","",VLOOKUP(A50,'RACI Deliverables'!$C$7:$K$86,9,FALSE))</f>
        <v/>
      </c>
      <c r="L50" s="25">
        <f>VLOOKUP(A50,'RACI Deliverables'!$C$7:$O$86,11,FALSE)</f>
        <v>44597</v>
      </c>
      <c r="M50" s="25">
        <f>VLOOKUP(A50,'RACI Deliverables'!$C$7:$O$86,12,FALSE)</f>
        <v>44601</v>
      </c>
      <c r="N50">
        <f t="shared" si="0"/>
        <v>4</v>
      </c>
      <c r="O50" s="46">
        <f>SUMIF('Total Efforts'!$D$5:$D$353,'Tasks Day 6-1'!B50,'Total Efforts'!$I$5:$I$353)</f>
        <v>0.66666666666666696</v>
      </c>
      <c r="Q50" s="18"/>
      <c r="R50" s="21">
        <v>44602</v>
      </c>
      <c r="S50" s="21">
        <v>44602</v>
      </c>
    </row>
    <row r="51" spans="1:24" ht="30">
      <c r="A51" t="s">
        <v>184</v>
      </c>
      <c r="B51">
        <v>45.3</v>
      </c>
      <c r="C51" s="2" t="str">
        <f>VLOOKUP(A51,'RACI Deliverables'!$C$7:$D$86,2,FALSE)</f>
        <v>Metric 5 - Data needed, Interpretation, Value to Decision Makers</v>
      </c>
      <c r="D51" t="s">
        <v>326</v>
      </c>
      <c r="E51" t="s">
        <v>307</v>
      </c>
      <c r="F51" s="10" t="str">
        <f>IF(VLOOKUP(A51,'RACI Deliverables'!$C$7:$K$86,4,FALSE)="","",VLOOKUP(A51,'RACI Deliverables'!$C$7:$K$86,4,FALSE))</f>
        <v/>
      </c>
      <c r="G51" s="10" t="str">
        <f>IF(VLOOKUP(A51,'RACI Deliverables'!$C$7:$K$86,5,FALSE)="","",VLOOKUP(A51,'RACI Deliverables'!$C$7:$K$86,5,FALSE))</f>
        <v>R</v>
      </c>
      <c r="H51" s="10" t="str">
        <f>IF(VLOOKUP(A51,'RACI Deliverables'!$C$7:$K$86,6,FALSE)="","",VLOOKUP(A51,'RACI Deliverables'!$C$7:$K$86,6,FALSE))</f>
        <v/>
      </c>
      <c r="I51" s="10" t="str">
        <f>IF(VLOOKUP(A51,'RACI Deliverables'!$C$7:$K$86,7,FALSE)="","",VLOOKUP(A51,'RACI Deliverables'!$C$7:$K$86,7,FALSE))</f>
        <v/>
      </c>
      <c r="J51" s="10" t="str">
        <f>IF(VLOOKUP(A51,'RACI Deliverables'!$C$7:$K$86,8,FALSE)="","",VLOOKUP(A51,'RACI Deliverables'!$C$7:$K$86,8,FALSE))</f>
        <v>A</v>
      </c>
      <c r="K51" s="10" t="str">
        <f>IF(VLOOKUP(A51,'RACI Deliverables'!$C$7:$K$86,9,FALSE)="","",VLOOKUP(A51,'RACI Deliverables'!$C$7:$K$86,9,FALSE))</f>
        <v/>
      </c>
      <c r="L51" s="25">
        <f>VLOOKUP(A51,'RACI Deliverables'!$C$7:$O$86,11,FALSE)</f>
        <v>44597</v>
      </c>
      <c r="M51" s="25">
        <f>VLOOKUP(A51,'RACI Deliverables'!$C$7:$O$86,12,FALSE)</f>
        <v>44601</v>
      </c>
      <c r="N51">
        <f t="shared" si="0"/>
        <v>4</v>
      </c>
      <c r="O51" s="46">
        <f>SUMIF('Total Efforts'!$D$5:$D$353,'Tasks Day 6-1'!B51,'Total Efforts'!$I$5:$I$353)</f>
        <v>0.50000000000000089</v>
      </c>
      <c r="Q51" s="18"/>
      <c r="R51" s="21">
        <v>44602</v>
      </c>
      <c r="S51" s="21">
        <v>44602</v>
      </c>
    </row>
    <row r="52" spans="1:24" ht="30">
      <c r="A52" t="s">
        <v>186</v>
      </c>
      <c r="B52">
        <v>46.1</v>
      </c>
      <c r="C52" s="2" t="str">
        <f>VLOOKUP(A52,'RACI Deliverables'!$C$7:$D$86,2,FALSE)</f>
        <v>Metric 6 - Data needed, Interpretation, Value to Decision Makers</v>
      </c>
      <c r="D52" t="s">
        <v>346</v>
      </c>
      <c r="E52" t="s">
        <v>277</v>
      </c>
      <c r="F52" s="10" t="str">
        <f>IF(VLOOKUP(A52,'RACI Deliverables'!$C$7:$K$86,4,FALSE)="","",VLOOKUP(A52,'RACI Deliverables'!$C$7:$K$86,4,FALSE))</f>
        <v/>
      </c>
      <c r="G52" s="10" t="str">
        <f>IF(VLOOKUP(A52,'RACI Deliverables'!$C$7:$K$86,5,FALSE)="","",VLOOKUP(A52,'RACI Deliverables'!$C$7:$K$86,5,FALSE))</f>
        <v/>
      </c>
      <c r="H52" s="10" t="str">
        <f>IF(VLOOKUP(A52,'RACI Deliverables'!$C$7:$K$86,6,FALSE)="","",VLOOKUP(A52,'RACI Deliverables'!$C$7:$K$86,6,FALSE))</f>
        <v>A</v>
      </c>
      <c r="I52" s="10" t="str">
        <f>IF(VLOOKUP(A52,'RACI Deliverables'!$C$7:$K$86,7,FALSE)="","",VLOOKUP(A52,'RACI Deliverables'!$C$7:$K$86,7,FALSE))</f>
        <v>R</v>
      </c>
      <c r="J52" s="10" t="str">
        <f>IF(VLOOKUP(A52,'RACI Deliverables'!$C$7:$K$86,8,FALSE)="","",VLOOKUP(A52,'RACI Deliverables'!$C$7:$K$86,8,FALSE))</f>
        <v/>
      </c>
      <c r="K52" s="10" t="str">
        <f>IF(VLOOKUP(A52,'RACI Deliverables'!$C$7:$K$86,9,FALSE)="","",VLOOKUP(A52,'RACI Deliverables'!$C$7:$K$86,9,FALSE))</f>
        <v/>
      </c>
      <c r="L52" s="25">
        <f>VLOOKUP(A52,'RACI Deliverables'!$C$7:$O$86,11,FALSE)</f>
        <v>44597</v>
      </c>
      <c r="M52" s="25">
        <f>VLOOKUP(A52,'RACI Deliverables'!$C$7:$O$86,12,FALSE)</f>
        <v>44601</v>
      </c>
      <c r="N52">
        <f t="shared" si="0"/>
        <v>4</v>
      </c>
      <c r="O52" s="46">
        <f>SUMIF('Total Efforts'!$D$5:$D$353,'Tasks Day 6-1'!B52,'Total Efforts'!$I$5:$I$353)</f>
        <v>0.66666666666666696</v>
      </c>
      <c r="Q52" s="18"/>
    </row>
    <row r="53" spans="1:24" ht="30">
      <c r="A53" t="s">
        <v>186</v>
      </c>
      <c r="B53">
        <v>46.2</v>
      </c>
      <c r="C53" s="2" t="str">
        <f>VLOOKUP(A53,'RACI Deliverables'!$C$7:$D$86,2,FALSE)</f>
        <v>Metric 6 - Data needed, Interpretation, Value to Decision Makers</v>
      </c>
      <c r="D53" t="s">
        <v>339</v>
      </c>
      <c r="E53" t="s">
        <v>285</v>
      </c>
      <c r="F53" s="10" t="str">
        <f>IF(VLOOKUP(A53,'RACI Deliverables'!$C$7:$K$86,4,FALSE)="","",VLOOKUP(A53,'RACI Deliverables'!$C$7:$K$86,4,FALSE))</f>
        <v/>
      </c>
      <c r="G53" s="10" t="str">
        <f>IF(VLOOKUP(A53,'RACI Deliverables'!$C$7:$K$86,5,FALSE)="","",VLOOKUP(A53,'RACI Deliverables'!$C$7:$K$86,5,FALSE))</f>
        <v/>
      </c>
      <c r="H53" s="10" t="str">
        <f>IF(VLOOKUP(A53,'RACI Deliverables'!$C$7:$K$86,6,FALSE)="","",VLOOKUP(A53,'RACI Deliverables'!$C$7:$K$86,6,FALSE))</f>
        <v>A</v>
      </c>
      <c r="I53" s="10" t="str">
        <f>IF(VLOOKUP(A53,'RACI Deliverables'!$C$7:$K$86,7,FALSE)="","",VLOOKUP(A53,'RACI Deliverables'!$C$7:$K$86,7,FALSE))</f>
        <v>R</v>
      </c>
      <c r="J53" s="10" t="str">
        <f>IF(VLOOKUP(A53,'RACI Deliverables'!$C$7:$K$86,8,FALSE)="","",VLOOKUP(A53,'RACI Deliverables'!$C$7:$K$86,8,FALSE))</f>
        <v/>
      </c>
      <c r="K53" s="10" t="str">
        <f>IF(VLOOKUP(A53,'RACI Deliverables'!$C$7:$K$86,9,FALSE)="","",VLOOKUP(A53,'RACI Deliverables'!$C$7:$K$86,9,FALSE))</f>
        <v/>
      </c>
      <c r="L53" s="25">
        <f>VLOOKUP(A53,'RACI Deliverables'!$C$7:$O$86,11,FALSE)</f>
        <v>44597</v>
      </c>
      <c r="M53" s="25">
        <f>VLOOKUP(A53,'RACI Deliverables'!$C$7:$O$86,12,FALSE)</f>
        <v>44601</v>
      </c>
      <c r="N53">
        <f t="shared" si="0"/>
        <v>4</v>
      </c>
      <c r="O53" s="46">
        <f>SUMIF('Total Efforts'!$D$5:$D$353,'Tasks Day 6-1'!B53,'Total Efforts'!$I$5:$I$353)</f>
        <v>0.75</v>
      </c>
      <c r="Q53" s="18"/>
    </row>
    <row r="54" spans="1:24" ht="30">
      <c r="A54" t="s">
        <v>186</v>
      </c>
      <c r="B54">
        <v>46.3</v>
      </c>
      <c r="C54" s="2" t="str">
        <f>VLOOKUP(A54,'RACI Deliverables'!$C$7:$D$86,2,FALSE)</f>
        <v>Metric 6 - Data needed, Interpretation, Value to Decision Makers</v>
      </c>
      <c r="D54" t="s">
        <v>326</v>
      </c>
      <c r="E54" t="s">
        <v>307</v>
      </c>
      <c r="F54" s="10" t="str">
        <f>IF(VLOOKUP(A54,'RACI Deliverables'!$C$7:$K$86,4,FALSE)="","",VLOOKUP(A54,'RACI Deliverables'!$C$7:$K$86,4,FALSE))</f>
        <v/>
      </c>
      <c r="G54" s="10" t="str">
        <f>IF(VLOOKUP(A54,'RACI Deliverables'!$C$7:$K$86,5,FALSE)="","",VLOOKUP(A54,'RACI Deliverables'!$C$7:$K$86,5,FALSE))</f>
        <v/>
      </c>
      <c r="H54" s="10" t="str">
        <f>IF(VLOOKUP(A54,'RACI Deliverables'!$C$7:$K$86,6,FALSE)="","",VLOOKUP(A54,'RACI Deliverables'!$C$7:$K$86,6,FALSE))</f>
        <v>A</v>
      </c>
      <c r="I54" s="10" t="str">
        <f>IF(VLOOKUP(A54,'RACI Deliverables'!$C$7:$K$86,7,FALSE)="","",VLOOKUP(A54,'RACI Deliverables'!$C$7:$K$86,7,FALSE))</f>
        <v>R</v>
      </c>
      <c r="J54" s="10" t="str">
        <f>IF(VLOOKUP(A54,'RACI Deliverables'!$C$7:$K$86,8,FALSE)="","",VLOOKUP(A54,'RACI Deliverables'!$C$7:$K$86,8,FALSE))</f>
        <v/>
      </c>
      <c r="K54" s="10" t="str">
        <f>IF(VLOOKUP(A54,'RACI Deliverables'!$C$7:$K$86,9,FALSE)="","",VLOOKUP(A54,'RACI Deliverables'!$C$7:$K$86,9,FALSE))</f>
        <v/>
      </c>
      <c r="L54" s="25">
        <f>VLOOKUP(A54,'RACI Deliverables'!$C$7:$O$86,11,FALSE)</f>
        <v>44597</v>
      </c>
      <c r="M54" s="25">
        <f>VLOOKUP(A54,'RACI Deliverables'!$C$7:$O$86,12,FALSE)</f>
        <v>44601</v>
      </c>
      <c r="N54">
        <f t="shared" si="0"/>
        <v>4</v>
      </c>
      <c r="O54" s="46">
        <f>SUMIF('Total Efforts'!$D$5:$D$353,'Tasks Day 6-1'!B54,'Total Efforts'!$I$5:$I$353)</f>
        <v>0.75</v>
      </c>
      <c r="Q54" s="18"/>
    </row>
    <row r="55" spans="1:24">
      <c r="A55" t="s">
        <v>188</v>
      </c>
      <c r="B55">
        <v>47.1</v>
      </c>
      <c r="C55" s="2" t="str">
        <f>VLOOKUP(A55,'RACI Deliverables'!$C$7:$D$86,2,FALSE)</f>
        <v>Interview and/or survey of 6 OHT CPs</v>
      </c>
      <c r="D55" t="s">
        <v>295</v>
      </c>
      <c r="E55" t="s">
        <v>277</v>
      </c>
      <c r="F55" s="10" t="str">
        <f>IF(VLOOKUP(A55,'RACI Deliverables'!$C$7:$K$86,4,FALSE)="","",VLOOKUP(A55,'RACI Deliverables'!$C$7:$K$86,4,FALSE))</f>
        <v>R</v>
      </c>
      <c r="G55" s="10" t="str">
        <f>IF(VLOOKUP(A55,'RACI Deliverables'!$C$7:$K$86,5,FALSE)="","",VLOOKUP(A55,'RACI Deliverables'!$C$7:$K$86,5,FALSE))</f>
        <v>R</v>
      </c>
      <c r="H55" s="10" t="str">
        <f>IF(VLOOKUP(A55,'RACI Deliverables'!$C$7:$K$86,6,FALSE)="","",VLOOKUP(A55,'RACI Deliverables'!$C$7:$K$86,6,FALSE))</f>
        <v>A</v>
      </c>
      <c r="I55" s="10" t="str">
        <f>IF(VLOOKUP(A55,'RACI Deliverables'!$C$7:$K$86,7,FALSE)="","",VLOOKUP(A55,'RACI Deliverables'!$C$7:$K$86,7,FALSE))</f>
        <v/>
      </c>
      <c r="J55" s="10" t="str">
        <f>IF(VLOOKUP(A55,'RACI Deliverables'!$C$7:$K$86,8,FALSE)="","",VLOOKUP(A55,'RACI Deliverables'!$C$7:$K$86,8,FALSE))</f>
        <v/>
      </c>
      <c r="K55" s="10" t="str">
        <f>IF(VLOOKUP(A55,'RACI Deliverables'!$C$7:$K$86,9,FALSE)="","",VLOOKUP(A55,'RACI Deliverables'!$C$7:$K$86,9,FALSE))</f>
        <v/>
      </c>
      <c r="L55" s="25">
        <f>VLOOKUP(A55,'RACI Deliverables'!$C$7:$O$86,11,FALSE)</f>
        <v>44593</v>
      </c>
      <c r="M55" s="25">
        <f>VLOOKUP(A55,'RACI Deliverables'!$C$7:$O$86,12,FALSE)</f>
        <v>44595</v>
      </c>
      <c r="N55">
        <f t="shared" si="0"/>
        <v>2</v>
      </c>
      <c r="O55" s="46">
        <f>SUMIF('Total Efforts'!$D$5:$D$353,'Tasks Day 6-1'!B55,'Total Efforts'!$I$5:$I$353)</f>
        <v>0.25000000000000178</v>
      </c>
      <c r="Q55" s="18"/>
      <c r="R55" s="21">
        <v>44603</v>
      </c>
      <c r="S55" s="21">
        <v>44603</v>
      </c>
    </row>
    <row r="56" spans="1:24">
      <c r="A56" t="s">
        <v>188</v>
      </c>
      <c r="B56">
        <v>47.2</v>
      </c>
      <c r="C56" s="2" t="str">
        <f>VLOOKUP(A56,'RACI Deliverables'!$C$7:$D$86,2,FALSE)</f>
        <v>Interview and/or survey of 6 OHT CPs</v>
      </c>
      <c r="D56" t="s">
        <v>347</v>
      </c>
      <c r="E56" t="s">
        <v>283</v>
      </c>
      <c r="F56" s="10" t="str">
        <f>IF(VLOOKUP(A56,'RACI Deliverables'!$C$7:$K$86,4,FALSE)="","",VLOOKUP(A56,'RACI Deliverables'!$C$7:$K$86,4,FALSE))</f>
        <v>R</v>
      </c>
      <c r="G56" s="10" t="str">
        <f>IF(VLOOKUP(A56,'RACI Deliverables'!$C$7:$K$86,5,FALSE)="","",VLOOKUP(A56,'RACI Deliverables'!$C$7:$K$86,5,FALSE))</f>
        <v>R</v>
      </c>
      <c r="H56" s="10" t="str">
        <f>IF(VLOOKUP(A56,'RACI Deliverables'!$C$7:$K$86,6,FALSE)="","",VLOOKUP(A56,'RACI Deliverables'!$C$7:$K$86,6,FALSE))</f>
        <v>A</v>
      </c>
      <c r="I56" s="10" t="str">
        <f>IF(VLOOKUP(A56,'RACI Deliverables'!$C$7:$K$86,7,FALSE)="","",VLOOKUP(A56,'RACI Deliverables'!$C$7:$K$86,7,FALSE))</f>
        <v/>
      </c>
      <c r="J56" s="10" t="str">
        <f>IF(VLOOKUP(A56,'RACI Deliverables'!$C$7:$K$86,8,FALSE)="","",VLOOKUP(A56,'RACI Deliverables'!$C$7:$K$86,8,FALSE))</f>
        <v/>
      </c>
      <c r="K56" s="10" t="str">
        <f>IF(VLOOKUP(A56,'RACI Deliverables'!$C$7:$K$86,9,FALSE)="","",VLOOKUP(A56,'RACI Deliverables'!$C$7:$K$86,9,FALSE))</f>
        <v/>
      </c>
      <c r="L56" s="25">
        <f>VLOOKUP(A56,'RACI Deliverables'!$C$7:$O$86,11,FALSE)</f>
        <v>44593</v>
      </c>
      <c r="M56" s="25">
        <f>VLOOKUP(A56,'RACI Deliverables'!$C$7:$O$86,12,FALSE)</f>
        <v>44595</v>
      </c>
      <c r="N56">
        <f t="shared" si="0"/>
        <v>2</v>
      </c>
      <c r="O56" s="46">
        <f>SUMIF('Total Efforts'!$D$5:$D$353,'Tasks Day 6-1'!B56,'Total Efforts'!$I$5:$I$353)</f>
        <v>0.91666666666666341</v>
      </c>
      <c r="Q56" s="18"/>
      <c r="R56" s="21">
        <v>44603</v>
      </c>
      <c r="S56" s="21">
        <v>44603</v>
      </c>
    </row>
    <row r="57" spans="1:24" ht="30">
      <c r="A57" t="s">
        <v>191</v>
      </c>
      <c r="B57">
        <v>48.1</v>
      </c>
      <c r="C57" s="2" t="str">
        <f>VLOOKUP(A57,'RACI Deliverables'!$C$7:$D$86,2,FALSE)</f>
        <v>Data Listing of 6 OHT VPs Measurements of Business Success</v>
      </c>
      <c r="D57" t="s">
        <v>348</v>
      </c>
      <c r="E57" t="s">
        <v>277</v>
      </c>
      <c r="F57" s="10" t="str">
        <f>IF(VLOOKUP(A57,'RACI Deliverables'!$C$7:$K$86,4,FALSE)="","",VLOOKUP(A57,'RACI Deliverables'!$C$7:$K$86,4,FALSE))</f>
        <v>A</v>
      </c>
      <c r="G57" s="10" t="str">
        <f>IF(VLOOKUP(A57,'RACI Deliverables'!$C$7:$K$86,5,FALSE)="","",VLOOKUP(A57,'RACI Deliverables'!$C$7:$K$86,5,FALSE))</f>
        <v/>
      </c>
      <c r="H57" s="10" t="str">
        <f>IF(VLOOKUP(A57,'RACI Deliverables'!$C$7:$K$86,6,FALSE)="","",VLOOKUP(A57,'RACI Deliverables'!$C$7:$K$86,6,FALSE))</f>
        <v>R</v>
      </c>
      <c r="I57" s="10" t="str">
        <f>IF(VLOOKUP(A57,'RACI Deliverables'!$C$7:$K$86,7,FALSE)="","",VLOOKUP(A57,'RACI Deliverables'!$C$7:$K$86,7,FALSE))</f>
        <v/>
      </c>
      <c r="J57" s="10" t="str">
        <f>IF(VLOOKUP(A57,'RACI Deliverables'!$C$7:$K$86,8,FALSE)="","",VLOOKUP(A57,'RACI Deliverables'!$C$7:$K$86,8,FALSE))</f>
        <v/>
      </c>
      <c r="K57" s="10" t="str">
        <f>IF(VLOOKUP(A57,'RACI Deliverables'!$C$7:$K$86,9,FALSE)="","",VLOOKUP(A57,'RACI Deliverables'!$C$7:$K$86,9,FALSE))</f>
        <v/>
      </c>
      <c r="L57" s="25">
        <f>VLOOKUP(A57,'RACI Deliverables'!$C$7:$O$86,11,FALSE)</f>
        <v>44597</v>
      </c>
      <c r="M57" s="25">
        <f>VLOOKUP(A57,'RACI Deliverables'!$C$7:$O$86,12,FALSE)</f>
        <v>44602</v>
      </c>
      <c r="N57">
        <f t="shared" si="0"/>
        <v>5</v>
      </c>
      <c r="O57" s="46">
        <f>SUMIF('Total Efforts'!$D$5:$D$353,'Tasks Day 6-1'!B57,'Total Efforts'!$I$5:$I$353)</f>
        <v>0</v>
      </c>
      <c r="Q57" s="18"/>
    </row>
    <row r="58" spans="1:24" ht="30">
      <c r="A58" t="s">
        <v>191</v>
      </c>
      <c r="B58">
        <v>48.2</v>
      </c>
      <c r="C58" s="2" t="str">
        <f>VLOOKUP(A58,'RACI Deliverables'!$C$7:$D$86,2,FALSE)</f>
        <v>Data Listing of 6 OHT VPs Measurements of Business Success</v>
      </c>
      <c r="D58" t="s">
        <v>313</v>
      </c>
      <c r="E58" t="s">
        <v>349</v>
      </c>
      <c r="F58" s="10" t="str">
        <f>IF(VLOOKUP(A58,'RACI Deliverables'!$C$7:$K$86,4,FALSE)="","",VLOOKUP(A58,'RACI Deliverables'!$C$7:$K$86,4,FALSE))</f>
        <v>A</v>
      </c>
      <c r="G58" s="10" t="str">
        <f>IF(VLOOKUP(A58,'RACI Deliverables'!$C$7:$K$86,5,FALSE)="","",VLOOKUP(A58,'RACI Deliverables'!$C$7:$K$86,5,FALSE))</f>
        <v/>
      </c>
      <c r="H58" s="10" t="str">
        <f>IF(VLOOKUP(A58,'RACI Deliverables'!$C$7:$K$86,6,FALSE)="","",VLOOKUP(A58,'RACI Deliverables'!$C$7:$K$86,6,FALSE))</f>
        <v>R</v>
      </c>
      <c r="I58" s="10" t="str">
        <f>IF(VLOOKUP(A58,'RACI Deliverables'!$C$7:$K$86,7,FALSE)="","",VLOOKUP(A58,'RACI Deliverables'!$C$7:$K$86,7,FALSE))</f>
        <v/>
      </c>
      <c r="J58" s="10" t="str">
        <f>IF(VLOOKUP(A58,'RACI Deliverables'!$C$7:$K$86,8,FALSE)="","",VLOOKUP(A58,'RACI Deliverables'!$C$7:$K$86,8,FALSE))</f>
        <v/>
      </c>
      <c r="K58" s="10" t="str">
        <f>IF(VLOOKUP(A58,'RACI Deliverables'!$C$7:$K$86,9,FALSE)="","",VLOOKUP(A58,'RACI Deliverables'!$C$7:$K$86,9,FALSE))</f>
        <v/>
      </c>
      <c r="L58" s="25">
        <f>VLOOKUP(A58,'RACI Deliverables'!$C$7:$O$86,11,FALSE)</f>
        <v>44597</v>
      </c>
      <c r="M58" s="25">
        <f>VLOOKUP(A58,'RACI Deliverables'!$C$7:$O$86,12,FALSE)</f>
        <v>44602</v>
      </c>
      <c r="N58">
        <f t="shared" si="0"/>
        <v>5</v>
      </c>
      <c r="O58" s="46">
        <f>SUMIF('Total Efforts'!$D$5:$D$353,'Tasks Day 6-1'!B58,'Total Efforts'!$I$5:$I$353)</f>
        <v>0</v>
      </c>
      <c r="Q58" s="18"/>
    </row>
    <row r="59" spans="1:24" ht="30">
      <c r="A59" t="s">
        <v>191</v>
      </c>
      <c r="B59">
        <v>48.3</v>
      </c>
      <c r="C59" s="2" t="str">
        <f>VLOOKUP(A59,'RACI Deliverables'!$C$7:$D$86,2,FALSE)</f>
        <v>Data Listing of 6 OHT VPs Measurements of Business Success</v>
      </c>
      <c r="D59" t="s">
        <v>350</v>
      </c>
      <c r="E59" t="s">
        <v>351</v>
      </c>
      <c r="F59" s="10" t="str">
        <f>IF(VLOOKUP(A59,'RACI Deliverables'!$C$7:$K$86,4,FALSE)="","",VLOOKUP(A59,'RACI Deliverables'!$C$7:$K$86,4,FALSE))</f>
        <v>A</v>
      </c>
      <c r="G59" s="10" t="str">
        <f>IF(VLOOKUP(A59,'RACI Deliverables'!$C$7:$K$86,5,FALSE)="","",VLOOKUP(A59,'RACI Deliverables'!$C$7:$K$86,5,FALSE))</f>
        <v/>
      </c>
      <c r="H59" s="10" t="str">
        <f>IF(VLOOKUP(A59,'RACI Deliverables'!$C$7:$K$86,6,FALSE)="","",VLOOKUP(A59,'RACI Deliverables'!$C$7:$K$86,6,FALSE))</f>
        <v>R</v>
      </c>
      <c r="I59" s="10" t="str">
        <f>IF(VLOOKUP(A59,'RACI Deliverables'!$C$7:$K$86,7,FALSE)="","",VLOOKUP(A59,'RACI Deliverables'!$C$7:$K$86,7,FALSE))</f>
        <v/>
      </c>
      <c r="J59" s="10" t="str">
        <f>IF(VLOOKUP(A59,'RACI Deliverables'!$C$7:$K$86,8,FALSE)="","",VLOOKUP(A59,'RACI Deliverables'!$C$7:$K$86,8,FALSE))</f>
        <v/>
      </c>
      <c r="K59" s="10" t="str">
        <f>IF(VLOOKUP(A59,'RACI Deliverables'!$C$7:$K$86,9,FALSE)="","",VLOOKUP(A59,'RACI Deliverables'!$C$7:$K$86,9,FALSE))</f>
        <v/>
      </c>
      <c r="L59" s="25">
        <f>VLOOKUP(A59,'RACI Deliverables'!$C$7:$O$86,11,FALSE)</f>
        <v>44597</v>
      </c>
      <c r="M59" s="25">
        <f>VLOOKUP(A59,'RACI Deliverables'!$C$7:$O$86,12,FALSE)</f>
        <v>44602</v>
      </c>
      <c r="N59">
        <f t="shared" si="0"/>
        <v>5</v>
      </c>
      <c r="O59" s="46">
        <f>SUMIF('Total Efforts'!$D$5:$D$353,'Tasks Day 6-1'!B59,'Total Efforts'!$I$5:$I$353)</f>
        <v>0</v>
      </c>
      <c r="Q59" s="18"/>
    </row>
    <row r="60" spans="1:24" ht="30.75">
      <c r="A60" t="s">
        <v>193</v>
      </c>
      <c r="B60">
        <v>49.1</v>
      </c>
      <c r="C60" s="2" t="str">
        <f>VLOOKUP(A60,'RACI Deliverables'!$C$7:$D$86,2,FALSE)</f>
        <v>Data Listing of 6 OHT VPs attitudes toward change, and cooperation in management</v>
      </c>
      <c r="D60" t="s">
        <v>352</v>
      </c>
      <c r="E60" t="s">
        <v>277</v>
      </c>
      <c r="F60" s="10" t="str">
        <f>IF(VLOOKUP(A60,'RACI Deliverables'!$C$7:$K$86,4,FALSE)="","",VLOOKUP(A60,'RACI Deliverables'!$C$7:$K$86,4,FALSE))</f>
        <v/>
      </c>
      <c r="G60" s="10" t="str">
        <f>IF(VLOOKUP(A60,'RACI Deliverables'!$C$7:$K$86,5,FALSE)="","",VLOOKUP(A60,'RACI Deliverables'!$C$7:$K$86,5,FALSE))</f>
        <v/>
      </c>
      <c r="H60" s="10" t="str">
        <f>IF(VLOOKUP(A60,'RACI Deliverables'!$C$7:$K$86,6,FALSE)="","",VLOOKUP(A60,'RACI Deliverables'!$C$7:$K$86,6,FALSE))</f>
        <v>A</v>
      </c>
      <c r="I60" s="10" t="str">
        <f>IF(VLOOKUP(A60,'RACI Deliverables'!$C$7:$K$86,7,FALSE)="","",VLOOKUP(A60,'RACI Deliverables'!$C$7:$K$86,7,FALSE))</f>
        <v/>
      </c>
      <c r="J60" s="10" t="str">
        <f>IF(VLOOKUP(A60,'RACI Deliverables'!$C$7:$K$86,8,FALSE)="","",VLOOKUP(A60,'RACI Deliverables'!$C$7:$K$86,8,FALSE))</f>
        <v/>
      </c>
      <c r="K60" s="10" t="str">
        <f>IF(VLOOKUP(A60,'RACI Deliverables'!$C$7:$K$86,9,FALSE)="","",VLOOKUP(A60,'RACI Deliverables'!$C$7:$K$86,9,FALSE))</f>
        <v>R</v>
      </c>
      <c r="L60" s="25">
        <f>VLOOKUP(A60,'RACI Deliverables'!$C$7:$O$86,11,FALSE)</f>
        <v>44597</v>
      </c>
      <c r="M60" s="25">
        <f>VLOOKUP(A60,'RACI Deliverables'!$C$7:$O$86,12,FALSE)</f>
        <v>44602</v>
      </c>
      <c r="N60">
        <f t="shared" si="0"/>
        <v>5</v>
      </c>
      <c r="O60" s="46">
        <f>SUMIF('Total Efforts'!$D$5:$D$353,'Tasks Day 6-1'!B60,'Total Efforts'!$I$5:$I$353)</f>
        <v>0.66666666666666696</v>
      </c>
      <c r="Q60" s="18"/>
      <c r="R60" s="25">
        <v>44599</v>
      </c>
      <c r="S60" s="21">
        <v>44600</v>
      </c>
    </row>
    <row r="61" spans="1:24" ht="30.75">
      <c r="A61" t="s">
        <v>193</v>
      </c>
      <c r="B61">
        <v>49.2</v>
      </c>
      <c r="C61" s="2" t="str">
        <f>VLOOKUP(A61,'RACI Deliverables'!$C$7:$D$86,2,FALSE)</f>
        <v>Data Listing of 6 OHT VPs attitudes toward change, and cooperation in management</v>
      </c>
      <c r="D61" t="s">
        <v>313</v>
      </c>
      <c r="E61" t="s">
        <v>349</v>
      </c>
      <c r="F61" s="10" t="str">
        <f>IF(VLOOKUP(A61,'RACI Deliverables'!$C$7:$K$86,4,FALSE)="","",VLOOKUP(A61,'RACI Deliverables'!$C$7:$K$86,4,FALSE))</f>
        <v/>
      </c>
      <c r="G61" s="10" t="str">
        <f>IF(VLOOKUP(A61,'RACI Deliverables'!$C$7:$K$86,5,FALSE)="","",VLOOKUP(A61,'RACI Deliverables'!$C$7:$K$86,5,FALSE))</f>
        <v/>
      </c>
      <c r="H61" s="10" t="str">
        <f>IF(VLOOKUP(A61,'RACI Deliverables'!$C$7:$K$86,6,FALSE)="","",VLOOKUP(A61,'RACI Deliverables'!$C$7:$K$86,6,FALSE))</f>
        <v>A</v>
      </c>
      <c r="I61" s="10" t="str">
        <f>IF(VLOOKUP(A61,'RACI Deliverables'!$C$7:$K$86,7,FALSE)="","",VLOOKUP(A61,'RACI Deliverables'!$C$7:$K$86,7,FALSE))</f>
        <v/>
      </c>
      <c r="J61" s="10" t="str">
        <f>IF(VLOOKUP(A61,'RACI Deliverables'!$C$7:$K$86,8,FALSE)="","",VLOOKUP(A61,'RACI Deliverables'!$C$7:$K$86,8,FALSE))</f>
        <v/>
      </c>
      <c r="K61" s="10" t="str">
        <f>IF(VLOOKUP(A61,'RACI Deliverables'!$C$7:$K$86,9,FALSE)="","",VLOOKUP(A61,'RACI Deliverables'!$C$7:$K$86,9,FALSE))</f>
        <v>R</v>
      </c>
      <c r="L61" s="25">
        <f>VLOOKUP(A61,'RACI Deliverables'!$C$7:$O$86,11,FALSE)</f>
        <v>44597</v>
      </c>
      <c r="M61" s="25">
        <f>VLOOKUP(A61,'RACI Deliverables'!$C$7:$O$86,12,FALSE)</f>
        <v>44602</v>
      </c>
      <c r="N61">
        <f t="shared" si="0"/>
        <v>5</v>
      </c>
      <c r="O61" s="46">
        <f>SUMIF('Total Efforts'!$D$5:$D$353,'Tasks Day 6-1'!B61,'Total Efforts'!$I$5:$I$353)</f>
        <v>0.83333333333333304</v>
      </c>
      <c r="Q61" s="18"/>
      <c r="R61" s="25">
        <v>44599</v>
      </c>
      <c r="S61" s="21">
        <v>44600</v>
      </c>
    </row>
    <row r="62" spans="1:24" ht="30.75">
      <c r="A62" t="s">
        <v>193</v>
      </c>
      <c r="B62">
        <v>49.3</v>
      </c>
      <c r="C62" s="2" t="str">
        <f>VLOOKUP(A62,'RACI Deliverables'!$C$7:$D$86,2,FALSE)</f>
        <v>Data Listing of 6 OHT VPs attitudes toward change, and cooperation in management</v>
      </c>
      <c r="D62" t="s">
        <v>350</v>
      </c>
      <c r="E62" t="s">
        <v>351</v>
      </c>
      <c r="F62" s="10" t="str">
        <f>IF(VLOOKUP(A62,'RACI Deliverables'!$C$7:$K$86,4,FALSE)="","",VLOOKUP(A62,'RACI Deliverables'!$C$7:$K$86,4,FALSE))</f>
        <v/>
      </c>
      <c r="G62" s="10" t="str">
        <f>IF(VLOOKUP(A62,'RACI Deliverables'!$C$7:$K$86,5,FALSE)="","",VLOOKUP(A62,'RACI Deliverables'!$C$7:$K$86,5,FALSE))</f>
        <v/>
      </c>
      <c r="H62" s="10" t="str">
        <f>IF(VLOOKUP(A62,'RACI Deliverables'!$C$7:$K$86,6,FALSE)="","",VLOOKUP(A62,'RACI Deliverables'!$C$7:$K$86,6,FALSE))</f>
        <v>A</v>
      </c>
      <c r="I62" s="10" t="str">
        <f>IF(VLOOKUP(A62,'RACI Deliverables'!$C$7:$K$86,7,FALSE)="","",VLOOKUP(A62,'RACI Deliverables'!$C$7:$K$86,7,FALSE))</f>
        <v/>
      </c>
      <c r="J62" s="10" t="str">
        <f>IF(VLOOKUP(A62,'RACI Deliverables'!$C$7:$K$86,8,FALSE)="","",VLOOKUP(A62,'RACI Deliverables'!$C$7:$K$86,8,FALSE))</f>
        <v/>
      </c>
      <c r="K62" s="10" t="str">
        <f>IF(VLOOKUP(A62,'RACI Deliverables'!$C$7:$K$86,9,FALSE)="","",VLOOKUP(A62,'RACI Deliverables'!$C$7:$K$86,9,FALSE))</f>
        <v>R</v>
      </c>
      <c r="L62" s="25">
        <f>VLOOKUP(A62,'RACI Deliverables'!$C$7:$O$86,11,FALSE)</f>
        <v>44597</v>
      </c>
      <c r="M62" s="25">
        <f>VLOOKUP(A62,'RACI Deliverables'!$C$7:$O$86,12,FALSE)</f>
        <v>44602</v>
      </c>
      <c r="N62">
        <f t="shared" si="0"/>
        <v>5</v>
      </c>
      <c r="O62" s="46">
        <f>SUMIF('Total Efforts'!$D$5:$D$353,'Tasks Day 6-1'!B62,'Total Efforts'!$I$5:$I$353)</f>
        <v>0.66666666666666696</v>
      </c>
      <c r="Q62" s="18"/>
      <c r="R62" s="25">
        <v>44599</v>
      </c>
      <c r="S62" s="21">
        <v>44600</v>
      </c>
    </row>
    <row r="63" spans="1:24" ht="30">
      <c r="A63" t="s">
        <v>195</v>
      </c>
      <c r="B63">
        <v>50.1</v>
      </c>
      <c r="C63" s="2" t="str">
        <f>VLOOKUP(A63,'RACI Deliverables'!$C$7:$D$86,2,FALSE)</f>
        <v>Data Listing of 6 OHT VPs visions for a better managed OHT</v>
      </c>
      <c r="D63" t="s">
        <v>353</v>
      </c>
      <c r="E63" t="s">
        <v>277</v>
      </c>
      <c r="F63" s="10" t="str">
        <f>IF(VLOOKUP(A63,'RACI Deliverables'!$C$7:$K$86,4,FALSE)="","",VLOOKUP(A63,'RACI Deliverables'!$C$7:$K$86,4,FALSE))</f>
        <v/>
      </c>
      <c r="G63" s="10" t="str">
        <f>IF(VLOOKUP(A63,'RACI Deliverables'!$C$7:$K$86,5,FALSE)="","",VLOOKUP(A63,'RACI Deliverables'!$C$7:$K$86,5,FALSE))</f>
        <v/>
      </c>
      <c r="H63" s="10" t="str">
        <f>IF(VLOOKUP(A63,'RACI Deliverables'!$C$7:$K$86,6,FALSE)="","",VLOOKUP(A63,'RACI Deliverables'!$C$7:$K$86,6,FALSE))</f>
        <v/>
      </c>
      <c r="I63" s="10" t="str">
        <f>IF(VLOOKUP(A63,'RACI Deliverables'!$C$7:$K$86,7,FALSE)="","",VLOOKUP(A63,'RACI Deliverables'!$C$7:$K$86,7,FALSE))</f>
        <v/>
      </c>
      <c r="J63" s="10" t="str">
        <f>IF(VLOOKUP(A63,'RACI Deliverables'!$C$7:$K$86,8,FALSE)="","",VLOOKUP(A63,'RACI Deliverables'!$C$7:$K$86,8,FALSE))</f>
        <v>R</v>
      </c>
      <c r="K63" s="10" t="str">
        <f>IF(VLOOKUP(A63,'RACI Deliverables'!$C$7:$K$86,9,FALSE)="","",VLOOKUP(A63,'RACI Deliverables'!$C$7:$K$86,9,FALSE))</f>
        <v>A</v>
      </c>
      <c r="L63" s="25">
        <f>VLOOKUP(A63,'RACI Deliverables'!$C$7:$O$86,11,FALSE)</f>
        <v>44597</v>
      </c>
      <c r="M63" s="25">
        <f>VLOOKUP(A63,'RACI Deliverables'!$C$7:$O$86,12,FALSE)</f>
        <v>44602</v>
      </c>
      <c r="N63">
        <f t="shared" si="0"/>
        <v>5</v>
      </c>
      <c r="O63" s="46">
        <f>SUMIF('Total Efforts'!$D$5:$D$353,'Tasks Day 6-1'!B63,'Total Efforts'!$I$5:$I$353)</f>
        <v>0</v>
      </c>
      <c r="Q63" s="18"/>
    </row>
    <row r="64" spans="1:24" ht="30">
      <c r="A64" t="s">
        <v>195</v>
      </c>
      <c r="B64">
        <v>50.2</v>
      </c>
      <c r="C64" s="2" t="str">
        <f>VLOOKUP(A64,'RACI Deliverables'!$C$7:$D$86,2,FALSE)</f>
        <v>Data Listing of 6 OHT VPs visions for a better managed OHT</v>
      </c>
      <c r="D64" t="s">
        <v>313</v>
      </c>
      <c r="E64" t="s">
        <v>349</v>
      </c>
      <c r="F64" s="10" t="str">
        <f>IF(VLOOKUP(A64,'RACI Deliverables'!$C$7:$K$86,4,FALSE)="","",VLOOKUP(A64,'RACI Deliverables'!$C$7:$K$86,4,FALSE))</f>
        <v/>
      </c>
      <c r="G64" s="10" t="str">
        <f>IF(VLOOKUP(A64,'RACI Deliverables'!$C$7:$K$86,5,FALSE)="","",VLOOKUP(A64,'RACI Deliverables'!$C$7:$K$86,5,FALSE))</f>
        <v/>
      </c>
      <c r="H64" s="10" t="str">
        <f>IF(VLOOKUP(A64,'RACI Deliverables'!$C$7:$K$86,6,FALSE)="","",VLOOKUP(A64,'RACI Deliverables'!$C$7:$K$86,6,FALSE))</f>
        <v/>
      </c>
      <c r="I64" s="10" t="str">
        <f>IF(VLOOKUP(A64,'RACI Deliverables'!$C$7:$K$86,7,FALSE)="","",VLOOKUP(A64,'RACI Deliverables'!$C$7:$K$86,7,FALSE))</f>
        <v/>
      </c>
      <c r="J64" s="10" t="str">
        <f>IF(VLOOKUP(A64,'RACI Deliverables'!$C$7:$K$86,8,FALSE)="","",VLOOKUP(A64,'RACI Deliverables'!$C$7:$K$86,8,FALSE))</f>
        <v>R</v>
      </c>
      <c r="K64" s="10" t="str">
        <f>IF(VLOOKUP(A64,'RACI Deliverables'!$C$7:$K$86,9,FALSE)="","",VLOOKUP(A64,'RACI Deliverables'!$C$7:$K$86,9,FALSE))</f>
        <v>A</v>
      </c>
      <c r="L64" s="25">
        <f>VLOOKUP(A64,'RACI Deliverables'!$C$7:$O$86,11,FALSE)</f>
        <v>44597</v>
      </c>
      <c r="M64" s="25">
        <f>VLOOKUP(A64,'RACI Deliverables'!$C$7:$O$86,12,FALSE)</f>
        <v>44602</v>
      </c>
      <c r="N64">
        <f t="shared" si="0"/>
        <v>5</v>
      </c>
      <c r="O64" s="46">
        <f>SUMIF('Total Efforts'!$D$5:$D$353,'Tasks Day 6-1'!B64,'Total Efforts'!$I$5:$I$353)</f>
        <v>0</v>
      </c>
      <c r="Q64" s="18"/>
    </row>
    <row r="65" spans="1:19" ht="30">
      <c r="A65" t="s">
        <v>195</v>
      </c>
      <c r="B65">
        <v>50.3</v>
      </c>
      <c r="C65" s="2" t="str">
        <f>VLOOKUP(A65,'RACI Deliverables'!$C$7:$D$86,2,FALSE)</f>
        <v>Data Listing of 6 OHT VPs visions for a better managed OHT</v>
      </c>
      <c r="D65" t="s">
        <v>350</v>
      </c>
      <c r="E65" t="s">
        <v>351</v>
      </c>
      <c r="F65" s="10" t="str">
        <f>IF(VLOOKUP(A65,'RACI Deliverables'!$C$7:$K$86,4,FALSE)="","",VLOOKUP(A65,'RACI Deliverables'!$C$7:$K$86,4,FALSE))</f>
        <v/>
      </c>
      <c r="G65" s="10" t="str">
        <f>IF(VLOOKUP(A65,'RACI Deliverables'!$C$7:$K$86,5,FALSE)="","",VLOOKUP(A65,'RACI Deliverables'!$C$7:$K$86,5,FALSE))</f>
        <v/>
      </c>
      <c r="H65" s="10" t="str">
        <f>IF(VLOOKUP(A65,'RACI Deliverables'!$C$7:$K$86,6,FALSE)="","",VLOOKUP(A65,'RACI Deliverables'!$C$7:$K$86,6,FALSE))</f>
        <v/>
      </c>
      <c r="I65" s="10" t="str">
        <f>IF(VLOOKUP(A65,'RACI Deliverables'!$C$7:$K$86,7,FALSE)="","",VLOOKUP(A65,'RACI Deliverables'!$C$7:$K$86,7,FALSE))</f>
        <v/>
      </c>
      <c r="J65" s="10" t="str">
        <f>IF(VLOOKUP(A65,'RACI Deliverables'!$C$7:$K$86,8,FALSE)="","",VLOOKUP(A65,'RACI Deliverables'!$C$7:$K$86,8,FALSE))</f>
        <v>R</v>
      </c>
      <c r="K65" s="10" t="str">
        <f>IF(VLOOKUP(A65,'RACI Deliverables'!$C$7:$K$86,9,FALSE)="","",VLOOKUP(A65,'RACI Deliverables'!$C$7:$K$86,9,FALSE))</f>
        <v>A</v>
      </c>
      <c r="L65" s="25">
        <f>VLOOKUP(A65,'RACI Deliverables'!$C$7:$O$86,11,FALSE)</f>
        <v>44597</v>
      </c>
      <c r="M65" s="25">
        <f>VLOOKUP(A65,'RACI Deliverables'!$C$7:$O$86,12,FALSE)</f>
        <v>44602</v>
      </c>
      <c r="N65">
        <f t="shared" si="0"/>
        <v>5</v>
      </c>
      <c r="O65" s="46">
        <f>SUMIF('Total Efforts'!$D$5:$D$353,'Tasks Day 6-1'!B65,'Total Efforts'!$I$5:$I$353)</f>
        <v>0</v>
      </c>
      <c r="Q65" s="18"/>
    </row>
    <row r="66" spans="1:19" ht="30">
      <c r="A66" t="s">
        <v>197</v>
      </c>
      <c r="B66">
        <v>51.1</v>
      </c>
      <c r="C66" s="2" t="str">
        <f>VLOOKUP(A66,'RACI Deliverables'!$C$7:$D$86,2,FALSE)</f>
        <v>Data Listing of 6 OHT VPs Response to Meeting 3 times per week</v>
      </c>
      <c r="D66" t="s">
        <v>354</v>
      </c>
      <c r="E66" t="s">
        <v>277</v>
      </c>
      <c r="F66" s="10" t="str">
        <f>IF(VLOOKUP(A66,'RACI Deliverables'!$C$7:$K$86,4,FALSE)="","",VLOOKUP(A66,'RACI Deliverables'!$C$7:$K$86,4,FALSE))</f>
        <v>A</v>
      </c>
      <c r="G66" s="10" t="str">
        <f>IF(VLOOKUP(A66,'RACI Deliverables'!$C$7:$K$86,5,FALSE)="","",VLOOKUP(A66,'RACI Deliverables'!$C$7:$K$86,5,FALSE))</f>
        <v/>
      </c>
      <c r="H66" s="10" t="str">
        <f>IF(VLOOKUP(A66,'RACI Deliverables'!$C$7:$K$86,6,FALSE)="","",VLOOKUP(A66,'RACI Deliverables'!$C$7:$K$86,6,FALSE))</f>
        <v>R</v>
      </c>
      <c r="I66" s="10" t="str">
        <f>IF(VLOOKUP(A66,'RACI Deliverables'!$C$7:$K$86,7,FALSE)="","",VLOOKUP(A66,'RACI Deliverables'!$C$7:$K$86,7,FALSE))</f>
        <v/>
      </c>
      <c r="J66" s="10" t="str">
        <f>IF(VLOOKUP(A66,'RACI Deliverables'!$C$7:$K$86,8,FALSE)="","",VLOOKUP(A66,'RACI Deliverables'!$C$7:$K$86,8,FALSE))</f>
        <v/>
      </c>
      <c r="K66" s="10" t="str">
        <f>IF(VLOOKUP(A66,'RACI Deliverables'!$C$7:$K$86,9,FALSE)="","",VLOOKUP(A66,'RACI Deliverables'!$C$7:$K$86,9,FALSE))</f>
        <v/>
      </c>
      <c r="L66" s="25">
        <f>VLOOKUP(A66,'RACI Deliverables'!$C$7:$O$86,11,FALSE)</f>
        <v>44597</v>
      </c>
      <c r="M66" s="25">
        <f>VLOOKUP(A66,'RACI Deliverables'!$C$7:$O$86,12,FALSE)</f>
        <v>44602</v>
      </c>
      <c r="N66">
        <f t="shared" si="0"/>
        <v>5</v>
      </c>
      <c r="O66" s="46">
        <f>SUMIF('Total Efforts'!$D$5:$D$353,'Tasks Day 6-1'!B66,'Total Efforts'!$I$5:$I$353)</f>
        <v>0</v>
      </c>
      <c r="Q66" s="18"/>
    </row>
    <row r="67" spans="1:19" ht="30">
      <c r="A67" t="s">
        <v>197</v>
      </c>
      <c r="B67">
        <v>51.2</v>
      </c>
      <c r="C67" s="2" t="str">
        <f>VLOOKUP(A67,'RACI Deliverables'!$C$7:$D$86,2,FALSE)</f>
        <v>Data Listing of 6 OHT VPs Response to Meeting 3 times per week</v>
      </c>
      <c r="D67" t="s">
        <v>313</v>
      </c>
      <c r="E67" t="s">
        <v>349</v>
      </c>
      <c r="F67" s="10" t="str">
        <f>IF(VLOOKUP(A67,'RACI Deliverables'!$C$7:$K$86,4,FALSE)="","",VLOOKUP(A67,'RACI Deliverables'!$C$7:$K$86,4,FALSE))</f>
        <v>A</v>
      </c>
      <c r="G67" s="10" t="str">
        <f>IF(VLOOKUP(A67,'RACI Deliverables'!$C$7:$K$86,5,FALSE)="","",VLOOKUP(A67,'RACI Deliverables'!$C$7:$K$86,5,FALSE))</f>
        <v/>
      </c>
      <c r="H67" s="10" t="str">
        <f>IF(VLOOKUP(A67,'RACI Deliverables'!$C$7:$K$86,6,FALSE)="","",VLOOKUP(A67,'RACI Deliverables'!$C$7:$K$86,6,FALSE))</f>
        <v>R</v>
      </c>
      <c r="I67" s="10" t="str">
        <f>IF(VLOOKUP(A67,'RACI Deliverables'!$C$7:$K$86,7,FALSE)="","",VLOOKUP(A67,'RACI Deliverables'!$C$7:$K$86,7,FALSE))</f>
        <v/>
      </c>
      <c r="J67" s="10" t="str">
        <f>IF(VLOOKUP(A67,'RACI Deliverables'!$C$7:$K$86,8,FALSE)="","",VLOOKUP(A67,'RACI Deliverables'!$C$7:$K$86,8,FALSE))</f>
        <v/>
      </c>
      <c r="K67" s="10" t="str">
        <f>IF(VLOOKUP(A67,'RACI Deliverables'!$C$7:$K$86,9,FALSE)="","",VLOOKUP(A67,'RACI Deliverables'!$C$7:$K$86,9,FALSE))</f>
        <v/>
      </c>
      <c r="L67" s="25">
        <f>VLOOKUP(A67,'RACI Deliverables'!$C$7:$O$86,11,FALSE)</f>
        <v>44597</v>
      </c>
      <c r="M67" s="25">
        <f>VLOOKUP(A67,'RACI Deliverables'!$C$7:$O$86,12,FALSE)</f>
        <v>44602</v>
      </c>
      <c r="N67">
        <f t="shared" si="0"/>
        <v>5</v>
      </c>
      <c r="O67" s="46">
        <f>SUMIF('Total Efforts'!$D$5:$D$353,'Tasks Day 6-1'!B67,'Total Efforts'!$I$5:$I$353)</f>
        <v>0</v>
      </c>
      <c r="Q67" s="18"/>
    </row>
    <row r="68" spans="1:19" ht="30">
      <c r="A68" t="s">
        <v>197</v>
      </c>
      <c r="B68">
        <v>51.3</v>
      </c>
      <c r="C68" s="2" t="str">
        <f>VLOOKUP(A68,'RACI Deliverables'!$C$7:$D$86,2,FALSE)</f>
        <v>Data Listing of 6 OHT VPs Response to Meeting 3 times per week</v>
      </c>
      <c r="D68" t="s">
        <v>350</v>
      </c>
      <c r="E68" t="s">
        <v>351</v>
      </c>
      <c r="F68" s="10" t="str">
        <f>IF(VLOOKUP(A68,'RACI Deliverables'!$C$7:$K$86,4,FALSE)="","",VLOOKUP(A68,'RACI Deliverables'!$C$7:$K$86,4,FALSE))</f>
        <v>A</v>
      </c>
      <c r="G68" s="10" t="str">
        <f>IF(VLOOKUP(A68,'RACI Deliverables'!$C$7:$K$86,5,FALSE)="","",VLOOKUP(A68,'RACI Deliverables'!$C$7:$K$86,5,FALSE))</f>
        <v/>
      </c>
      <c r="H68" s="10" t="str">
        <f>IF(VLOOKUP(A68,'RACI Deliverables'!$C$7:$K$86,6,FALSE)="","",VLOOKUP(A68,'RACI Deliverables'!$C$7:$K$86,6,FALSE))</f>
        <v>R</v>
      </c>
      <c r="I68" s="10" t="str">
        <f>IF(VLOOKUP(A68,'RACI Deliverables'!$C$7:$K$86,7,FALSE)="","",VLOOKUP(A68,'RACI Deliverables'!$C$7:$K$86,7,FALSE))</f>
        <v/>
      </c>
      <c r="J68" s="10" t="str">
        <f>IF(VLOOKUP(A68,'RACI Deliverables'!$C$7:$K$86,8,FALSE)="","",VLOOKUP(A68,'RACI Deliverables'!$C$7:$K$86,8,FALSE))</f>
        <v/>
      </c>
      <c r="K68" s="10" t="str">
        <f>IF(VLOOKUP(A68,'RACI Deliverables'!$C$7:$K$86,9,FALSE)="","",VLOOKUP(A68,'RACI Deliverables'!$C$7:$K$86,9,FALSE))</f>
        <v/>
      </c>
      <c r="L68" s="25">
        <f>VLOOKUP(A68,'RACI Deliverables'!$C$7:$O$86,11,FALSE)</f>
        <v>44597</v>
      </c>
      <c r="M68" s="25">
        <f>VLOOKUP(A68,'RACI Deliverables'!$C$7:$O$86,12,FALSE)</f>
        <v>44602</v>
      </c>
      <c r="N68">
        <f t="shared" si="0"/>
        <v>5</v>
      </c>
      <c r="O68" s="46">
        <f>SUMIF('Total Efforts'!$D$5:$D$353,'Tasks Day 6-1'!B68,'Total Efforts'!$I$5:$I$353)</f>
        <v>0</v>
      </c>
      <c r="Q68" s="18"/>
    </row>
    <row r="69" spans="1:19">
      <c r="A69" t="s">
        <v>199</v>
      </c>
      <c r="B69">
        <v>52.1</v>
      </c>
      <c r="C69" s="2" t="str">
        <f>VLOOKUP(A69,'RACI Deliverables'!$C$7:$D$86,2,FALSE)</f>
        <v>Interview and/or survey of 6 OHT VPs</v>
      </c>
      <c r="D69" t="s">
        <v>295</v>
      </c>
      <c r="E69" t="s">
        <v>277</v>
      </c>
      <c r="F69" s="10" t="str">
        <f>IF(VLOOKUP(A69,'RACI Deliverables'!$C$7:$K$86,4,FALSE)="","",VLOOKUP(A69,'RACI Deliverables'!$C$7:$K$86,4,FALSE))</f>
        <v/>
      </c>
      <c r="G69" s="10" t="str">
        <f>IF(VLOOKUP(A69,'RACI Deliverables'!$C$7:$K$86,5,FALSE)="","",VLOOKUP(A69,'RACI Deliverables'!$C$7:$K$86,5,FALSE))</f>
        <v>A</v>
      </c>
      <c r="H69" s="10" t="str">
        <f>IF(VLOOKUP(A69,'RACI Deliverables'!$C$7:$K$86,6,FALSE)="","",VLOOKUP(A69,'RACI Deliverables'!$C$7:$K$86,6,FALSE))</f>
        <v/>
      </c>
      <c r="I69" s="10" t="str">
        <f>IF(VLOOKUP(A69,'RACI Deliverables'!$C$7:$K$86,7,FALSE)="","",VLOOKUP(A69,'RACI Deliverables'!$C$7:$K$86,7,FALSE))</f>
        <v/>
      </c>
      <c r="J69" s="10" t="str">
        <f>IF(VLOOKUP(A69,'RACI Deliverables'!$C$7:$K$86,8,FALSE)="","",VLOOKUP(A69,'RACI Deliverables'!$C$7:$K$86,8,FALSE))</f>
        <v/>
      </c>
      <c r="K69" s="10" t="str">
        <f>IF(VLOOKUP(A69,'RACI Deliverables'!$C$7:$K$86,9,FALSE)="","",VLOOKUP(A69,'RACI Deliverables'!$C$7:$K$86,9,FALSE))</f>
        <v>R</v>
      </c>
      <c r="L69" s="25">
        <f>VLOOKUP(A69,'RACI Deliverables'!$C$7:$O$86,11,FALSE)</f>
        <v>44597</v>
      </c>
      <c r="M69" s="25">
        <f>VLOOKUP(A69,'RACI Deliverables'!$C$7:$O$86,12,FALSE)</f>
        <v>44602</v>
      </c>
      <c r="N69">
        <f t="shared" si="0"/>
        <v>5</v>
      </c>
      <c r="O69" s="46">
        <f>SUMIF('Total Efforts'!$D$5:$D$353,'Tasks Day 6-1'!B69,'Total Efforts'!$I$5:$I$353)</f>
        <v>0.16666666666666874</v>
      </c>
      <c r="Q69" s="18"/>
      <c r="R69" s="25">
        <v>44598</v>
      </c>
      <c r="S69" s="25">
        <v>44600</v>
      </c>
    </row>
    <row r="70" spans="1:19">
      <c r="A70" t="s">
        <v>199</v>
      </c>
      <c r="B70">
        <v>52.2</v>
      </c>
      <c r="C70" s="2" t="str">
        <f>VLOOKUP(A70,'RACI Deliverables'!$C$7:$D$86,2,FALSE)</f>
        <v>Interview and/or survey of 6 OHT VPs</v>
      </c>
      <c r="D70" t="s">
        <v>347</v>
      </c>
      <c r="E70" t="s">
        <v>283</v>
      </c>
      <c r="F70" s="10" t="str">
        <f>IF(VLOOKUP(A70,'RACI Deliverables'!$C$7:$K$86,4,FALSE)="","",VLOOKUP(A70,'RACI Deliverables'!$C$7:$K$86,4,FALSE))</f>
        <v/>
      </c>
      <c r="G70" s="10" t="str">
        <f>IF(VLOOKUP(A70,'RACI Deliverables'!$C$7:$K$86,5,FALSE)="","",VLOOKUP(A70,'RACI Deliverables'!$C$7:$K$86,5,FALSE))</f>
        <v>A</v>
      </c>
      <c r="H70" s="10" t="str">
        <f>IF(VLOOKUP(A70,'RACI Deliverables'!$C$7:$K$86,6,FALSE)="","",VLOOKUP(A70,'RACI Deliverables'!$C$7:$K$86,6,FALSE))</f>
        <v/>
      </c>
      <c r="I70" s="10" t="str">
        <f>IF(VLOOKUP(A70,'RACI Deliverables'!$C$7:$K$86,7,FALSE)="","",VLOOKUP(A70,'RACI Deliverables'!$C$7:$K$86,7,FALSE))</f>
        <v/>
      </c>
      <c r="J70" s="10" t="str">
        <f>IF(VLOOKUP(A70,'RACI Deliverables'!$C$7:$K$86,8,FALSE)="","",VLOOKUP(A70,'RACI Deliverables'!$C$7:$K$86,8,FALSE))</f>
        <v/>
      </c>
      <c r="K70" s="10" t="str">
        <f>IF(VLOOKUP(A70,'RACI Deliverables'!$C$7:$K$86,9,FALSE)="","",VLOOKUP(A70,'RACI Deliverables'!$C$7:$K$86,9,FALSE))</f>
        <v>R</v>
      </c>
      <c r="L70" s="25">
        <f>VLOOKUP(A70,'RACI Deliverables'!$C$7:$O$86,11,FALSE)</f>
        <v>44597</v>
      </c>
      <c r="M70" s="25">
        <f>VLOOKUP(A70,'RACI Deliverables'!$C$7:$O$86,12,FALSE)</f>
        <v>44602</v>
      </c>
      <c r="N70">
        <f t="shared" si="0"/>
        <v>5</v>
      </c>
      <c r="O70" s="46">
        <f>SUMIF('Total Efforts'!$D$5:$D$353,'Tasks Day 6-1'!B70,'Total Efforts'!$I$5:$I$353)</f>
        <v>0.66666666666666696</v>
      </c>
      <c r="Q70" s="18"/>
      <c r="R70" s="25">
        <v>44600</v>
      </c>
      <c r="S70" s="25">
        <v>44600</v>
      </c>
    </row>
    <row r="71" spans="1:19" ht="30">
      <c r="A71" t="s">
        <v>202</v>
      </c>
      <c r="B71">
        <v>53.1</v>
      </c>
      <c r="C71" s="2" t="str">
        <f>VLOOKUP(A71,'RACI Deliverables'!$C$7:$D$86,2,FALSE)</f>
        <v>Data Listing of 6 OHT VPs Monthly Finance Reports Used</v>
      </c>
      <c r="D71" t="s">
        <v>355</v>
      </c>
      <c r="E71" t="s">
        <v>285</v>
      </c>
      <c r="F71" s="10" t="str">
        <f>IF(VLOOKUP(A71,'RACI Deliverables'!$C$7:$K$86,4,FALSE)="","",VLOOKUP(A71,'RACI Deliverables'!$C$7:$K$86,4,FALSE))</f>
        <v/>
      </c>
      <c r="G71" s="10" t="str">
        <f>IF(VLOOKUP(A71,'RACI Deliverables'!$C$7:$K$86,5,FALSE)="","",VLOOKUP(A71,'RACI Deliverables'!$C$7:$K$86,5,FALSE))</f>
        <v/>
      </c>
      <c r="H71" s="10" t="str">
        <f>IF(VLOOKUP(A71,'RACI Deliverables'!$C$7:$K$86,6,FALSE)="","",VLOOKUP(A71,'RACI Deliverables'!$C$7:$K$86,6,FALSE))</f>
        <v/>
      </c>
      <c r="I71" s="10" t="str">
        <f>IF(VLOOKUP(A71,'RACI Deliverables'!$C$7:$K$86,7,FALSE)="","",VLOOKUP(A71,'RACI Deliverables'!$C$7:$K$86,7,FALSE))</f>
        <v>R</v>
      </c>
      <c r="J71" s="10" t="str">
        <f>IF(VLOOKUP(A71,'RACI Deliverables'!$C$7:$K$86,8,FALSE)="","",VLOOKUP(A71,'RACI Deliverables'!$C$7:$K$86,8,FALSE))</f>
        <v>A</v>
      </c>
      <c r="K71" s="10" t="str">
        <f>IF(VLOOKUP(A71,'RACI Deliverables'!$C$7:$K$86,9,FALSE)="","",VLOOKUP(A71,'RACI Deliverables'!$C$7:$K$86,9,FALSE))</f>
        <v/>
      </c>
      <c r="L71" s="25">
        <f>VLOOKUP(A71,'RACI Deliverables'!$C$7:$O$86,11,FALSE)</f>
        <v>44597</v>
      </c>
      <c r="M71" s="25">
        <f>VLOOKUP(A71,'RACI Deliverables'!$C$7:$O$86,12,FALSE)</f>
        <v>44602</v>
      </c>
      <c r="N71">
        <f t="shared" si="0"/>
        <v>5</v>
      </c>
      <c r="O71" s="46">
        <f>SUMIF('Total Efforts'!$D$5:$D$353,'Tasks Day 6-1'!B71,'Total Efforts'!$I$5:$I$353)</f>
        <v>0.33333333333333348</v>
      </c>
      <c r="Q71" s="18"/>
    </row>
    <row r="72" spans="1:19" ht="30">
      <c r="A72" t="s">
        <v>202</v>
      </c>
      <c r="B72">
        <v>53.2</v>
      </c>
      <c r="C72" s="2" t="str">
        <f>VLOOKUP(A72,'RACI Deliverables'!$C$7:$D$86,2,FALSE)</f>
        <v>Data Listing of 6 OHT VPs Monthly Finance Reports Used</v>
      </c>
      <c r="D72" t="s">
        <v>356</v>
      </c>
      <c r="E72" t="s">
        <v>357</v>
      </c>
      <c r="F72" s="10" t="str">
        <f>IF(VLOOKUP(A72,'RACI Deliverables'!$C$7:$K$86,4,FALSE)="","",VLOOKUP(A72,'RACI Deliverables'!$C$7:$K$86,4,FALSE))</f>
        <v/>
      </c>
      <c r="G72" s="10" t="str">
        <f>IF(VLOOKUP(A72,'RACI Deliverables'!$C$7:$K$86,5,FALSE)="","",VLOOKUP(A72,'RACI Deliverables'!$C$7:$K$86,5,FALSE))</f>
        <v/>
      </c>
      <c r="H72" s="10" t="str">
        <f>IF(VLOOKUP(A72,'RACI Deliverables'!$C$7:$K$86,6,FALSE)="","",VLOOKUP(A72,'RACI Deliverables'!$C$7:$K$86,6,FALSE))</f>
        <v/>
      </c>
      <c r="I72" s="10" t="str">
        <f>IF(VLOOKUP(A72,'RACI Deliverables'!$C$7:$K$86,7,FALSE)="","",VLOOKUP(A72,'RACI Deliverables'!$C$7:$K$86,7,FALSE))</f>
        <v>R</v>
      </c>
      <c r="J72" s="10" t="str">
        <f>IF(VLOOKUP(A72,'RACI Deliverables'!$C$7:$K$86,8,FALSE)="","",VLOOKUP(A72,'RACI Deliverables'!$C$7:$K$86,8,FALSE))</f>
        <v>A</v>
      </c>
      <c r="K72" s="10" t="str">
        <f>IF(VLOOKUP(A72,'RACI Deliverables'!$C$7:$K$86,9,FALSE)="","",VLOOKUP(A72,'RACI Deliverables'!$C$7:$K$86,9,FALSE))</f>
        <v/>
      </c>
      <c r="L72" s="25">
        <f>VLOOKUP(A72,'RACI Deliverables'!$C$7:$O$86,11,FALSE)</f>
        <v>44597</v>
      </c>
      <c r="M72" s="25">
        <f>VLOOKUP(A72,'RACI Deliverables'!$C$7:$O$86,12,FALSE)</f>
        <v>44602</v>
      </c>
      <c r="N72">
        <f t="shared" si="0"/>
        <v>5</v>
      </c>
      <c r="O72" s="46">
        <f>SUMIF('Total Efforts'!$D$5:$D$353,'Tasks Day 6-1'!B72,'Total Efforts'!$I$5:$I$353)</f>
        <v>0.33333333333333348</v>
      </c>
      <c r="Q72" s="18"/>
    </row>
    <row r="73" spans="1:19" ht="30">
      <c r="A73" t="s">
        <v>202</v>
      </c>
      <c r="B73">
        <v>53.3</v>
      </c>
      <c r="C73" s="2" t="str">
        <f>VLOOKUP(A73,'RACI Deliverables'!$C$7:$D$86,2,FALSE)</f>
        <v>Data Listing of 6 OHT VPs Monthly Finance Reports Used</v>
      </c>
      <c r="D73" t="s">
        <v>358</v>
      </c>
      <c r="E73" t="s">
        <v>283</v>
      </c>
      <c r="F73" s="10" t="str">
        <f>IF(VLOOKUP(A73,'RACI Deliverables'!$C$7:$K$86,4,FALSE)="","",VLOOKUP(A73,'RACI Deliverables'!$C$7:$K$86,4,FALSE))</f>
        <v/>
      </c>
      <c r="G73" s="10" t="str">
        <f>IF(VLOOKUP(A73,'RACI Deliverables'!$C$7:$K$86,5,FALSE)="","",VLOOKUP(A73,'RACI Deliverables'!$C$7:$K$86,5,FALSE))</f>
        <v/>
      </c>
      <c r="H73" s="10" t="str">
        <f>IF(VLOOKUP(A73,'RACI Deliverables'!$C$7:$K$86,6,FALSE)="","",VLOOKUP(A73,'RACI Deliverables'!$C$7:$K$86,6,FALSE))</f>
        <v/>
      </c>
      <c r="I73" s="10" t="str">
        <f>IF(VLOOKUP(A73,'RACI Deliverables'!$C$7:$K$86,7,FALSE)="","",VLOOKUP(A73,'RACI Deliverables'!$C$7:$K$86,7,FALSE))</f>
        <v>R</v>
      </c>
      <c r="J73" s="10" t="str">
        <f>IF(VLOOKUP(A73,'RACI Deliverables'!$C$7:$K$86,8,FALSE)="","",VLOOKUP(A73,'RACI Deliverables'!$C$7:$K$86,8,FALSE))</f>
        <v>A</v>
      </c>
      <c r="K73" s="10" t="str">
        <f>IF(VLOOKUP(A73,'RACI Deliverables'!$C$7:$K$86,9,FALSE)="","",VLOOKUP(A73,'RACI Deliverables'!$C$7:$K$86,9,FALSE))</f>
        <v/>
      </c>
      <c r="L73" s="25">
        <f>VLOOKUP(A73,'RACI Deliverables'!$C$7:$O$86,11,FALSE)</f>
        <v>44597</v>
      </c>
      <c r="M73" s="25">
        <f>VLOOKUP(A73,'RACI Deliverables'!$C$7:$O$86,12,FALSE)</f>
        <v>44602</v>
      </c>
      <c r="N73">
        <f t="shared" si="0"/>
        <v>5</v>
      </c>
      <c r="O73" s="46">
        <f>SUMIF('Total Efforts'!$D$5:$D$353,'Tasks Day 6-1'!B73,'Total Efforts'!$I$5:$I$353)</f>
        <v>0.49999999999999956</v>
      </c>
    </row>
    <row r="74" spans="1:19" ht="30">
      <c r="A74" t="s">
        <v>204</v>
      </c>
      <c r="B74">
        <v>54.1</v>
      </c>
      <c r="C74" s="2" t="str">
        <f>VLOOKUP(A74,'RACI Deliverables'!$C$7:$D$86,2,FALSE)</f>
        <v>Listing of 6 OHT VPs Knowledge of Computer Based methods of Report Circulation</v>
      </c>
      <c r="D74" t="s">
        <v>359</v>
      </c>
      <c r="E74" t="s">
        <v>349</v>
      </c>
      <c r="F74" s="10" t="str">
        <f>IF(VLOOKUP(A74,'RACI Deliverables'!$C$7:$K$86,4,FALSE)="","",VLOOKUP(A74,'RACI Deliverables'!$C$7:$K$86,4,FALSE))</f>
        <v/>
      </c>
      <c r="G74" s="10" t="str">
        <f>IF(VLOOKUP(A74,'RACI Deliverables'!$C$7:$K$86,5,FALSE)="","",VLOOKUP(A74,'RACI Deliverables'!$C$7:$K$86,5,FALSE))</f>
        <v/>
      </c>
      <c r="H74" s="10" t="str">
        <f>IF(VLOOKUP(A74,'RACI Deliverables'!$C$7:$K$86,6,FALSE)="","",VLOOKUP(A74,'RACI Deliverables'!$C$7:$K$86,6,FALSE))</f>
        <v/>
      </c>
      <c r="I74" s="10" t="str">
        <f>IF(VLOOKUP(A74,'RACI Deliverables'!$C$7:$K$86,7,FALSE)="","",VLOOKUP(A74,'RACI Deliverables'!$C$7:$K$86,7,FALSE))</f>
        <v>A</v>
      </c>
      <c r="J74" s="10" t="str">
        <f>IF(VLOOKUP(A74,'RACI Deliverables'!$C$7:$K$86,8,FALSE)="","",VLOOKUP(A74,'RACI Deliverables'!$C$7:$K$86,8,FALSE))</f>
        <v/>
      </c>
      <c r="K74" s="10" t="str">
        <f>IF(VLOOKUP(A74,'RACI Deliverables'!$C$7:$K$86,9,FALSE)="","",VLOOKUP(A74,'RACI Deliverables'!$C$7:$K$86,9,FALSE))</f>
        <v>R</v>
      </c>
      <c r="L74" s="25">
        <f>VLOOKUP(A74,'RACI Deliverables'!$C$7:$O$86,11,FALSE)</f>
        <v>44599</v>
      </c>
      <c r="M74" s="25">
        <f>VLOOKUP(A74,'RACI Deliverables'!$C$7:$O$86,12,FALSE)</f>
        <v>44603</v>
      </c>
      <c r="N74">
        <f t="shared" si="0"/>
        <v>4</v>
      </c>
      <c r="O74" s="46">
        <f>SUMIF('Total Efforts'!$D$5:$D$353,'Tasks Day 6-1'!B74,'Total Efforts'!$I$5:$I$353)</f>
        <v>3.083333333333333</v>
      </c>
      <c r="R74" s="21">
        <v>44597</v>
      </c>
      <c r="S74" s="21">
        <v>44602</v>
      </c>
    </row>
    <row r="75" spans="1:19" ht="30">
      <c r="A75" t="s">
        <v>204</v>
      </c>
      <c r="B75">
        <v>54.2</v>
      </c>
      <c r="C75" s="2" t="str">
        <f>VLOOKUP(A75,'RACI Deliverables'!$C$7:$D$86,2,FALSE)</f>
        <v>Listing of 6 OHT VPs Knowledge of Computer Based methods of Report Circulation</v>
      </c>
      <c r="D75" t="s">
        <v>360</v>
      </c>
      <c r="E75" t="s">
        <v>357</v>
      </c>
      <c r="F75" s="10" t="str">
        <f>IF(VLOOKUP(A75,'RACI Deliverables'!$C$7:$K$86,4,FALSE)="","",VLOOKUP(A75,'RACI Deliverables'!$C$7:$K$86,4,FALSE))</f>
        <v/>
      </c>
      <c r="G75" s="10" t="str">
        <f>IF(VLOOKUP(A75,'RACI Deliverables'!$C$7:$K$86,5,FALSE)="","",VLOOKUP(A75,'RACI Deliverables'!$C$7:$K$86,5,FALSE))</f>
        <v/>
      </c>
      <c r="H75" s="10" t="str">
        <f>IF(VLOOKUP(A75,'RACI Deliverables'!$C$7:$K$86,6,FALSE)="","",VLOOKUP(A75,'RACI Deliverables'!$C$7:$K$86,6,FALSE))</f>
        <v/>
      </c>
      <c r="I75" s="10" t="str">
        <f>IF(VLOOKUP(A75,'RACI Deliverables'!$C$7:$K$86,7,FALSE)="","",VLOOKUP(A75,'RACI Deliverables'!$C$7:$K$86,7,FALSE))</f>
        <v>A</v>
      </c>
      <c r="J75" s="10" t="str">
        <f>IF(VLOOKUP(A75,'RACI Deliverables'!$C$7:$K$86,8,FALSE)="","",VLOOKUP(A75,'RACI Deliverables'!$C$7:$K$86,8,FALSE))</f>
        <v/>
      </c>
      <c r="K75" s="10" t="str">
        <f>IF(VLOOKUP(A75,'RACI Deliverables'!$C$7:$K$86,9,FALSE)="","",VLOOKUP(A75,'RACI Deliverables'!$C$7:$K$86,9,FALSE))</f>
        <v>R</v>
      </c>
      <c r="L75" s="25">
        <f>VLOOKUP(A75,'RACI Deliverables'!$C$7:$O$86,11,FALSE)</f>
        <v>44599</v>
      </c>
      <c r="M75" s="25">
        <f>VLOOKUP(A75,'RACI Deliverables'!$C$7:$O$86,12,FALSE)</f>
        <v>44603</v>
      </c>
      <c r="N75">
        <f t="shared" si="0"/>
        <v>4</v>
      </c>
      <c r="O75" s="46">
        <f>SUMIF('Total Efforts'!$D$5:$D$353,'Tasks Day 6-1'!B75,'Total Efforts'!$I$5:$I$353)</f>
        <v>0.50000000000000089</v>
      </c>
      <c r="R75" s="21">
        <v>44598</v>
      </c>
      <c r="S75" s="21">
        <v>44602</v>
      </c>
    </row>
    <row r="76" spans="1:19" ht="30">
      <c r="A76" t="s">
        <v>204</v>
      </c>
      <c r="B76">
        <v>54.3</v>
      </c>
      <c r="C76" s="2" t="str">
        <f>VLOOKUP(A76,'RACI Deliverables'!$C$7:$D$86,2,FALSE)</f>
        <v>Listing of 6 OHT VPs Knowledge of Computer Based methods of Report Circulation</v>
      </c>
      <c r="D76" t="s">
        <v>361</v>
      </c>
      <c r="E76" t="s">
        <v>283</v>
      </c>
      <c r="F76" s="10" t="str">
        <f>IF(VLOOKUP(A76,'RACI Deliverables'!$C$7:$K$86,4,FALSE)="","",VLOOKUP(A76,'RACI Deliverables'!$C$7:$K$86,4,FALSE))</f>
        <v/>
      </c>
      <c r="G76" s="10" t="str">
        <f>IF(VLOOKUP(A76,'RACI Deliverables'!$C$7:$K$86,5,FALSE)="","",VLOOKUP(A76,'RACI Deliverables'!$C$7:$K$86,5,FALSE))</f>
        <v/>
      </c>
      <c r="H76" s="10" t="str">
        <f>IF(VLOOKUP(A76,'RACI Deliverables'!$C$7:$K$86,6,FALSE)="","",VLOOKUP(A76,'RACI Deliverables'!$C$7:$K$86,6,FALSE))</f>
        <v/>
      </c>
      <c r="I76" s="10" t="str">
        <f>IF(VLOOKUP(A76,'RACI Deliverables'!$C$7:$K$86,7,FALSE)="","",VLOOKUP(A76,'RACI Deliverables'!$C$7:$K$86,7,FALSE))</f>
        <v>A</v>
      </c>
      <c r="J76" s="10" t="str">
        <f>IF(VLOOKUP(A76,'RACI Deliverables'!$C$7:$K$86,8,FALSE)="","",VLOOKUP(A76,'RACI Deliverables'!$C$7:$K$86,8,FALSE))</f>
        <v/>
      </c>
      <c r="K76" s="10" t="str">
        <f>IF(VLOOKUP(A76,'RACI Deliverables'!$C$7:$K$86,9,FALSE)="","",VLOOKUP(A76,'RACI Deliverables'!$C$7:$K$86,9,FALSE))</f>
        <v>R</v>
      </c>
      <c r="L76" s="25">
        <f>VLOOKUP(A76,'RACI Deliverables'!$C$7:$O$86,11,FALSE)</f>
        <v>44599</v>
      </c>
      <c r="M76" s="25">
        <f>VLOOKUP(A76,'RACI Deliverables'!$C$7:$O$86,12,FALSE)</f>
        <v>44603</v>
      </c>
      <c r="N76">
        <f t="shared" si="0"/>
        <v>4</v>
      </c>
      <c r="O76" s="46">
        <f>SUMIF('Total Efforts'!$D$5:$D$353,'Tasks Day 6-1'!B76,'Total Efforts'!$I$5:$I$353)</f>
        <v>0.50000000000000089</v>
      </c>
      <c r="R76" s="21">
        <v>44599</v>
      </c>
      <c r="S76" s="21">
        <v>44602</v>
      </c>
    </row>
    <row r="77" spans="1:19" ht="30">
      <c r="A77" t="s">
        <v>206</v>
      </c>
      <c r="B77">
        <v>55.1</v>
      </c>
      <c r="C77" s="2" t="str">
        <f>VLOOKUP(A77,'RACI Deliverables'!$C$7:$D$86,2,FALSE)</f>
        <v>Listing of 6 OHT VPs Computer Skills, Dashboard Tech Understanding</v>
      </c>
      <c r="D77" t="s">
        <v>362</v>
      </c>
      <c r="E77" t="s">
        <v>349</v>
      </c>
      <c r="F77" s="10" t="str">
        <f>IF(VLOOKUP(A77,'RACI Deliverables'!$C$7:$K$86,4,FALSE)="","",VLOOKUP(A77,'RACI Deliverables'!$C$7:$K$86,4,FALSE))</f>
        <v/>
      </c>
      <c r="G77" s="10" t="str">
        <f>IF(VLOOKUP(A77,'RACI Deliverables'!$C$7:$K$86,5,FALSE)="","",VLOOKUP(A77,'RACI Deliverables'!$C$7:$K$86,5,FALSE))</f>
        <v>R</v>
      </c>
      <c r="H77" s="10" t="str">
        <f>IF(VLOOKUP(A77,'RACI Deliverables'!$C$7:$K$86,6,FALSE)="","",VLOOKUP(A77,'RACI Deliverables'!$C$7:$K$86,6,FALSE))</f>
        <v/>
      </c>
      <c r="I77" s="10" t="str">
        <f>IF(VLOOKUP(A77,'RACI Deliverables'!$C$7:$K$86,7,FALSE)="","",VLOOKUP(A77,'RACI Deliverables'!$C$7:$K$86,7,FALSE))</f>
        <v/>
      </c>
      <c r="J77" s="10" t="str">
        <f>IF(VLOOKUP(A77,'RACI Deliverables'!$C$7:$K$86,8,FALSE)="","",VLOOKUP(A77,'RACI Deliverables'!$C$7:$K$86,8,FALSE))</f>
        <v/>
      </c>
      <c r="K77" s="10" t="str">
        <f>IF(VLOOKUP(A77,'RACI Deliverables'!$C$7:$K$86,9,FALSE)="","",VLOOKUP(A77,'RACI Deliverables'!$C$7:$K$86,9,FALSE))</f>
        <v>A</v>
      </c>
      <c r="L77" s="25">
        <f>VLOOKUP(A77,'RACI Deliverables'!$C$7:$O$86,11,FALSE)</f>
        <v>44599</v>
      </c>
      <c r="M77" s="25">
        <f>VLOOKUP(A77,'RACI Deliverables'!$C$7:$O$86,12,FALSE)</f>
        <v>44603</v>
      </c>
      <c r="N77">
        <f t="shared" si="0"/>
        <v>4</v>
      </c>
      <c r="O77" s="46">
        <f>SUMIF('Total Efforts'!$D$5:$D$353,'Tasks Day 6-1'!B77,'Total Efforts'!$I$5:$I$353)</f>
        <v>0.66666666666666696</v>
      </c>
      <c r="R77" s="21">
        <v>44603</v>
      </c>
      <c r="S77" s="21">
        <v>44603</v>
      </c>
    </row>
    <row r="78" spans="1:19" ht="30">
      <c r="A78" t="s">
        <v>206</v>
      </c>
      <c r="B78">
        <v>55.2</v>
      </c>
      <c r="C78" s="2" t="str">
        <f>VLOOKUP(A78,'RACI Deliverables'!$C$7:$D$86,2,FALSE)</f>
        <v>Listing of 6 OHT VPs Computer Skills, Dashboard Tech Understanding</v>
      </c>
      <c r="D78" t="s">
        <v>363</v>
      </c>
      <c r="E78" t="s">
        <v>357</v>
      </c>
      <c r="F78" s="10" t="str">
        <f>IF(VLOOKUP(A78,'RACI Deliverables'!$C$7:$K$86,4,FALSE)="","",VLOOKUP(A78,'RACI Deliverables'!$C$7:$K$86,4,FALSE))</f>
        <v/>
      </c>
      <c r="G78" s="10" t="str">
        <f>IF(VLOOKUP(A78,'RACI Deliverables'!$C$7:$K$86,5,FALSE)="","",VLOOKUP(A78,'RACI Deliverables'!$C$7:$K$86,5,FALSE))</f>
        <v>R</v>
      </c>
      <c r="H78" s="10" t="str">
        <f>IF(VLOOKUP(A78,'RACI Deliverables'!$C$7:$K$86,6,FALSE)="","",VLOOKUP(A78,'RACI Deliverables'!$C$7:$K$86,6,FALSE))</f>
        <v/>
      </c>
      <c r="I78" s="10" t="str">
        <f>IF(VLOOKUP(A78,'RACI Deliverables'!$C$7:$K$86,7,FALSE)="","",VLOOKUP(A78,'RACI Deliverables'!$C$7:$K$86,7,FALSE))</f>
        <v/>
      </c>
      <c r="J78" s="10" t="str">
        <f>IF(VLOOKUP(A78,'RACI Deliverables'!$C$7:$K$86,8,FALSE)="","",VLOOKUP(A78,'RACI Deliverables'!$C$7:$K$86,8,FALSE))</f>
        <v/>
      </c>
      <c r="K78" s="10" t="str">
        <f>IF(VLOOKUP(A78,'RACI Deliverables'!$C$7:$K$86,9,FALSE)="","",VLOOKUP(A78,'RACI Deliverables'!$C$7:$K$86,9,FALSE))</f>
        <v>A</v>
      </c>
      <c r="L78" s="25">
        <f>VLOOKUP(A78,'RACI Deliverables'!$C$7:$O$86,11,FALSE)</f>
        <v>44599</v>
      </c>
      <c r="M78" s="25">
        <f>VLOOKUP(A78,'RACI Deliverables'!$C$7:$O$86,12,FALSE)</f>
        <v>44603</v>
      </c>
      <c r="N78">
        <f t="shared" si="0"/>
        <v>4</v>
      </c>
      <c r="O78" s="46">
        <f>SUMIF('Total Efforts'!$D$5:$D$353,'Tasks Day 6-1'!B78,'Total Efforts'!$I$5:$I$353)</f>
        <v>0.50000000000000089</v>
      </c>
      <c r="R78" s="21">
        <v>44603</v>
      </c>
      <c r="S78" s="21">
        <v>44603</v>
      </c>
    </row>
    <row r="79" spans="1:19" ht="30">
      <c r="A79" t="s">
        <v>206</v>
      </c>
      <c r="B79">
        <v>55.3</v>
      </c>
      <c r="C79" s="2" t="str">
        <f>VLOOKUP(A79,'RACI Deliverables'!$C$7:$D$86,2,FALSE)</f>
        <v>Listing of 6 OHT VPs Computer Skills, Dashboard Tech Understanding</v>
      </c>
      <c r="D79" t="s">
        <v>364</v>
      </c>
      <c r="E79" t="s">
        <v>365</v>
      </c>
      <c r="F79" s="10" t="str">
        <f>IF(VLOOKUP(A79,'RACI Deliverables'!$C$7:$K$86,4,FALSE)="","",VLOOKUP(A79,'RACI Deliverables'!$C$7:$K$86,4,FALSE))</f>
        <v/>
      </c>
      <c r="G79" s="10" t="str">
        <f>IF(VLOOKUP(A79,'RACI Deliverables'!$C$7:$K$86,5,FALSE)="","",VLOOKUP(A79,'RACI Deliverables'!$C$7:$K$86,5,FALSE))</f>
        <v>R</v>
      </c>
      <c r="H79" s="10" t="str">
        <f>IF(VLOOKUP(A79,'RACI Deliverables'!$C$7:$K$86,6,FALSE)="","",VLOOKUP(A79,'RACI Deliverables'!$C$7:$K$86,6,FALSE))</f>
        <v/>
      </c>
      <c r="I79" s="10" t="str">
        <f>IF(VLOOKUP(A79,'RACI Deliverables'!$C$7:$K$86,7,FALSE)="","",VLOOKUP(A79,'RACI Deliverables'!$C$7:$K$86,7,FALSE))</f>
        <v/>
      </c>
      <c r="J79" s="10" t="str">
        <f>IF(VLOOKUP(A79,'RACI Deliverables'!$C$7:$K$86,8,FALSE)="","",VLOOKUP(A79,'RACI Deliverables'!$C$7:$K$86,8,FALSE))</f>
        <v/>
      </c>
      <c r="K79" s="10" t="str">
        <f>IF(VLOOKUP(A79,'RACI Deliverables'!$C$7:$K$86,9,FALSE)="","",VLOOKUP(A79,'RACI Deliverables'!$C$7:$K$86,9,FALSE))</f>
        <v>A</v>
      </c>
      <c r="L79" s="25">
        <f>VLOOKUP(A79,'RACI Deliverables'!$C$7:$O$86,11,FALSE)</f>
        <v>44599</v>
      </c>
      <c r="M79" s="25">
        <f>VLOOKUP(A79,'RACI Deliverables'!$C$7:$O$86,12,FALSE)</f>
        <v>44603</v>
      </c>
      <c r="N79">
        <f t="shared" si="0"/>
        <v>4</v>
      </c>
      <c r="O79" s="46">
        <f>SUMIF('Total Efforts'!$D$5:$D$353,'Tasks Day 6-1'!B79,'Total Efforts'!$I$5:$I$353)</f>
        <v>0.25000000000000178</v>
      </c>
      <c r="R79" s="21">
        <v>44603</v>
      </c>
      <c r="S79" s="21">
        <v>44603</v>
      </c>
    </row>
    <row r="80" spans="1:19">
      <c r="A80" t="s">
        <v>208</v>
      </c>
      <c r="B80">
        <v>56.1</v>
      </c>
      <c r="C80" s="2" t="str">
        <f>VLOOKUP(A80,'RACI Deliverables'!$C$7:$D$86,2,FALSE)</f>
        <v>Listing of 6 OHT VPs Preferred learning style</v>
      </c>
      <c r="D80" t="s">
        <v>366</v>
      </c>
      <c r="E80" t="s">
        <v>349</v>
      </c>
      <c r="F80" s="10" t="str">
        <f>IF(VLOOKUP(A80,'RACI Deliverables'!$C$7:$K$86,4,FALSE)="","",VLOOKUP(A80,'RACI Deliverables'!$C$7:$K$86,4,FALSE))</f>
        <v/>
      </c>
      <c r="G80" s="10" t="str">
        <f>IF(VLOOKUP(A80,'RACI Deliverables'!$C$7:$K$86,5,FALSE)="","",VLOOKUP(A80,'RACI Deliverables'!$C$7:$K$86,5,FALSE))</f>
        <v/>
      </c>
      <c r="H80" s="10" t="str">
        <f>IF(VLOOKUP(A80,'RACI Deliverables'!$C$7:$K$86,6,FALSE)="","",VLOOKUP(A80,'RACI Deliverables'!$C$7:$K$86,6,FALSE))</f>
        <v>R</v>
      </c>
      <c r="I80" s="10" t="str">
        <f>IF(VLOOKUP(A80,'RACI Deliverables'!$C$7:$K$86,7,FALSE)="","",VLOOKUP(A80,'RACI Deliverables'!$C$7:$K$86,7,FALSE))</f>
        <v>A</v>
      </c>
      <c r="J80" s="10" t="str">
        <f>IF(VLOOKUP(A80,'RACI Deliverables'!$C$7:$K$86,8,FALSE)="","",VLOOKUP(A80,'RACI Deliverables'!$C$7:$K$86,8,FALSE))</f>
        <v/>
      </c>
      <c r="K80" s="10" t="str">
        <f>IF(VLOOKUP(A80,'RACI Deliverables'!$C$7:$K$86,9,FALSE)="","",VLOOKUP(A80,'RACI Deliverables'!$C$7:$K$86,9,FALSE))</f>
        <v/>
      </c>
      <c r="L80" s="25">
        <f>VLOOKUP(A80,'RACI Deliverables'!$C$7:$O$86,11,FALSE)</f>
        <v>44599</v>
      </c>
      <c r="M80" s="25">
        <f>VLOOKUP(A80,'RACI Deliverables'!$C$7:$O$86,12,FALSE)</f>
        <v>44603</v>
      </c>
      <c r="N80">
        <f t="shared" si="0"/>
        <v>4</v>
      </c>
      <c r="O80" s="46">
        <f>SUMIF('Total Efforts'!$D$5:$D$353,'Tasks Day 6-1'!B80,'Total Efforts'!$I$5:$I$353)</f>
        <v>0</v>
      </c>
    </row>
    <row r="81" spans="1:19">
      <c r="A81" t="s">
        <v>208</v>
      </c>
      <c r="B81">
        <v>56.2</v>
      </c>
      <c r="C81" s="2" t="str">
        <f>VLOOKUP(A81,'RACI Deliverables'!$C$7:$D$86,2,FALSE)</f>
        <v>Listing of 6 OHT VPs Preferred learning style</v>
      </c>
      <c r="D81" t="s">
        <v>367</v>
      </c>
      <c r="E81" t="s">
        <v>357</v>
      </c>
      <c r="F81" s="10" t="str">
        <f>IF(VLOOKUP(A81,'RACI Deliverables'!$C$7:$K$86,4,FALSE)="","",VLOOKUP(A81,'RACI Deliverables'!$C$7:$K$86,4,FALSE))</f>
        <v/>
      </c>
      <c r="G81" s="10" t="str">
        <f>IF(VLOOKUP(A81,'RACI Deliverables'!$C$7:$K$86,5,FALSE)="","",VLOOKUP(A81,'RACI Deliverables'!$C$7:$K$86,5,FALSE))</f>
        <v/>
      </c>
      <c r="H81" s="10" t="str">
        <f>IF(VLOOKUP(A81,'RACI Deliverables'!$C$7:$K$86,6,FALSE)="","",VLOOKUP(A81,'RACI Deliverables'!$C$7:$K$86,6,FALSE))</f>
        <v>R</v>
      </c>
      <c r="I81" s="10" t="str">
        <f>IF(VLOOKUP(A81,'RACI Deliverables'!$C$7:$K$86,7,FALSE)="","",VLOOKUP(A81,'RACI Deliverables'!$C$7:$K$86,7,FALSE))</f>
        <v>A</v>
      </c>
      <c r="J81" s="10" t="str">
        <f>IF(VLOOKUP(A81,'RACI Deliverables'!$C$7:$K$86,8,FALSE)="","",VLOOKUP(A81,'RACI Deliverables'!$C$7:$K$86,8,FALSE))</f>
        <v/>
      </c>
      <c r="K81" s="10" t="str">
        <f>IF(VLOOKUP(A81,'RACI Deliverables'!$C$7:$K$86,9,FALSE)="","",VLOOKUP(A81,'RACI Deliverables'!$C$7:$K$86,9,FALSE))</f>
        <v/>
      </c>
      <c r="L81" s="25">
        <f>VLOOKUP(A81,'RACI Deliverables'!$C$7:$O$86,11,FALSE)</f>
        <v>44599</v>
      </c>
      <c r="M81" s="25">
        <f>VLOOKUP(A81,'RACI Deliverables'!$C$7:$O$86,12,FALSE)</f>
        <v>44603</v>
      </c>
      <c r="N81">
        <f t="shared" si="0"/>
        <v>4</v>
      </c>
      <c r="O81" s="46">
        <f>SUMIF('Total Efforts'!$D$5:$D$353,'Tasks Day 6-1'!B81,'Total Efforts'!$I$5:$I$353)</f>
        <v>0</v>
      </c>
    </row>
    <row r="82" spans="1:19">
      <c r="A82" t="s">
        <v>208</v>
      </c>
      <c r="B82">
        <v>56.3</v>
      </c>
      <c r="C82" s="2" t="str">
        <f>VLOOKUP(A82,'RACI Deliverables'!$C$7:$D$86,2,FALSE)</f>
        <v>Listing of 6 OHT VPs Preferred learning style</v>
      </c>
      <c r="D82" t="s">
        <v>368</v>
      </c>
      <c r="E82" t="s">
        <v>365</v>
      </c>
      <c r="F82" s="10" t="str">
        <f>IF(VLOOKUP(A82,'RACI Deliverables'!$C$7:$K$86,4,FALSE)="","",VLOOKUP(A82,'RACI Deliverables'!$C$7:$K$86,4,FALSE))</f>
        <v/>
      </c>
      <c r="G82" s="10" t="str">
        <f>IF(VLOOKUP(A82,'RACI Deliverables'!$C$7:$K$86,5,FALSE)="","",VLOOKUP(A82,'RACI Deliverables'!$C$7:$K$86,5,FALSE))</f>
        <v/>
      </c>
      <c r="H82" s="10" t="str">
        <f>IF(VLOOKUP(A82,'RACI Deliverables'!$C$7:$K$86,6,FALSE)="","",VLOOKUP(A82,'RACI Deliverables'!$C$7:$K$86,6,FALSE))</f>
        <v>R</v>
      </c>
      <c r="I82" s="10" t="str">
        <f>IF(VLOOKUP(A82,'RACI Deliverables'!$C$7:$K$86,7,FALSE)="","",VLOOKUP(A82,'RACI Deliverables'!$C$7:$K$86,7,FALSE))</f>
        <v>A</v>
      </c>
      <c r="J82" s="10" t="str">
        <f>IF(VLOOKUP(A82,'RACI Deliverables'!$C$7:$K$86,8,FALSE)="","",VLOOKUP(A82,'RACI Deliverables'!$C$7:$K$86,8,FALSE))</f>
        <v/>
      </c>
      <c r="K82" s="10" t="str">
        <f>IF(VLOOKUP(A82,'RACI Deliverables'!$C$7:$K$86,9,FALSE)="","",VLOOKUP(A82,'RACI Deliverables'!$C$7:$K$86,9,FALSE))</f>
        <v/>
      </c>
      <c r="L82" s="25">
        <f>VLOOKUP(A82,'RACI Deliverables'!$C$7:$O$86,11,FALSE)</f>
        <v>44599</v>
      </c>
      <c r="M82" s="25">
        <f>VLOOKUP(A82,'RACI Deliverables'!$C$7:$O$86,12,FALSE)</f>
        <v>44603</v>
      </c>
      <c r="N82">
        <f t="shared" si="0"/>
        <v>4</v>
      </c>
      <c r="O82" s="46">
        <f>SUMIF('Total Efforts'!$D$5:$D$353,'Tasks Day 6-1'!B82,'Total Efforts'!$I$5:$I$353)</f>
        <v>0</v>
      </c>
    </row>
    <row r="83" spans="1:19" ht="30">
      <c r="A83" t="s">
        <v>210</v>
      </c>
      <c r="B83">
        <v>57.1</v>
      </c>
      <c r="C83" s="2" t="str">
        <f>VLOOKUP(A83,'RACI Deliverables'!$C$7:$D$86,2,FALSE)</f>
        <v>Listing of 6 OHT VPs Preferred ways to implement new concepts</v>
      </c>
      <c r="D83" t="s">
        <v>369</v>
      </c>
      <c r="E83" t="s">
        <v>285</v>
      </c>
      <c r="F83" s="10" t="str">
        <f>IF(VLOOKUP(A83,'RACI Deliverables'!$C$7:$K$86,4,FALSE)="","",VLOOKUP(A83,'RACI Deliverables'!$C$7:$K$86,4,FALSE))</f>
        <v/>
      </c>
      <c r="G83" s="10" t="str">
        <f>IF(VLOOKUP(A83,'RACI Deliverables'!$C$7:$K$86,5,FALSE)="","",VLOOKUP(A83,'RACI Deliverables'!$C$7:$K$86,5,FALSE))</f>
        <v/>
      </c>
      <c r="H83" s="10" t="str">
        <f>IF(VLOOKUP(A83,'RACI Deliverables'!$C$7:$K$86,6,FALSE)="","",VLOOKUP(A83,'RACI Deliverables'!$C$7:$K$86,6,FALSE))</f>
        <v/>
      </c>
      <c r="I83" s="10" t="str">
        <f>IF(VLOOKUP(A83,'RACI Deliverables'!$C$7:$K$86,7,FALSE)="","",VLOOKUP(A83,'RACI Deliverables'!$C$7:$K$86,7,FALSE))</f>
        <v/>
      </c>
      <c r="J83" s="10" t="str">
        <f>IF(VLOOKUP(A83,'RACI Deliverables'!$C$7:$K$86,8,FALSE)="","",VLOOKUP(A83,'RACI Deliverables'!$C$7:$K$86,8,FALSE))</f>
        <v>R</v>
      </c>
      <c r="K83" s="10" t="str">
        <f>IF(VLOOKUP(A83,'RACI Deliverables'!$C$7:$K$86,9,FALSE)="","",VLOOKUP(A83,'RACI Deliverables'!$C$7:$K$86,9,FALSE))</f>
        <v>A</v>
      </c>
      <c r="L83" s="25">
        <f>VLOOKUP(A83,'RACI Deliverables'!$C$7:$O$86,11,FALSE)</f>
        <v>44599</v>
      </c>
      <c r="M83" s="25">
        <f>VLOOKUP(A83,'RACI Deliverables'!$C$7:$O$86,12,FALSE)</f>
        <v>44603</v>
      </c>
      <c r="N83">
        <f t="shared" si="0"/>
        <v>4</v>
      </c>
      <c r="O83" s="46">
        <f>SUMIF('Total Efforts'!$D$5:$D$353,'Tasks Day 6-1'!B83,'Total Efforts'!$I$5:$I$353)</f>
        <v>0</v>
      </c>
    </row>
    <row r="84" spans="1:19" ht="30">
      <c r="A84" t="s">
        <v>210</v>
      </c>
      <c r="B84">
        <v>57.2</v>
      </c>
      <c r="C84" s="2" t="str">
        <f>VLOOKUP(A84,'RACI Deliverables'!$C$7:$D$86,2,FALSE)</f>
        <v>Listing of 6 OHT VPs Preferred ways to implement new concepts</v>
      </c>
      <c r="D84" t="s">
        <v>370</v>
      </c>
      <c r="E84" t="s">
        <v>365</v>
      </c>
      <c r="F84" s="10" t="str">
        <f>IF(VLOOKUP(A84,'RACI Deliverables'!$C$7:$K$86,4,FALSE)="","",VLOOKUP(A84,'RACI Deliverables'!$C$7:$K$86,4,FALSE))</f>
        <v/>
      </c>
      <c r="G84" s="10" t="str">
        <f>IF(VLOOKUP(A84,'RACI Deliverables'!$C$7:$K$86,5,FALSE)="","",VLOOKUP(A84,'RACI Deliverables'!$C$7:$K$86,5,FALSE))</f>
        <v/>
      </c>
      <c r="H84" s="10" t="str">
        <f>IF(VLOOKUP(A84,'RACI Deliverables'!$C$7:$K$86,6,FALSE)="","",VLOOKUP(A84,'RACI Deliverables'!$C$7:$K$86,6,FALSE))</f>
        <v/>
      </c>
      <c r="I84" s="10" t="str">
        <f>IF(VLOOKUP(A84,'RACI Deliverables'!$C$7:$K$86,7,FALSE)="","",VLOOKUP(A84,'RACI Deliverables'!$C$7:$K$86,7,FALSE))</f>
        <v/>
      </c>
      <c r="J84" s="10" t="str">
        <f>IF(VLOOKUP(A84,'RACI Deliverables'!$C$7:$K$86,8,FALSE)="","",VLOOKUP(A84,'RACI Deliverables'!$C$7:$K$86,8,FALSE))</f>
        <v>R</v>
      </c>
      <c r="K84" s="10" t="str">
        <f>IF(VLOOKUP(A84,'RACI Deliverables'!$C$7:$K$86,9,FALSE)="","",VLOOKUP(A84,'RACI Deliverables'!$C$7:$K$86,9,FALSE))</f>
        <v>A</v>
      </c>
      <c r="L84" s="25">
        <f>VLOOKUP(A84,'RACI Deliverables'!$C$7:$O$86,11,FALSE)</f>
        <v>44599</v>
      </c>
      <c r="M84" s="25">
        <f>VLOOKUP(A84,'RACI Deliverables'!$C$7:$O$86,12,FALSE)</f>
        <v>44603</v>
      </c>
      <c r="N84">
        <f t="shared" si="0"/>
        <v>4</v>
      </c>
      <c r="O84" s="46">
        <f>SUMIF('Total Efforts'!$D$5:$D$353,'Tasks Day 6-1'!B84,'Total Efforts'!$I$5:$I$353)</f>
        <v>0</v>
      </c>
    </row>
    <row r="85" spans="1:19" ht="30">
      <c r="A85" t="s">
        <v>210</v>
      </c>
      <c r="B85">
        <v>57.3</v>
      </c>
      <c r="C85" s="2" t="str">
        <f>VLOOKUP(A85,'RACI Deliverables'!$C$7:$D$86,2,FALSE)</f>
        <v>Listing of 6 OHT VPs Preferred ways to implement new concepts</v>
      </c>
      <c r="D85" t="s">
        <v>371</v>
      </c>
      <c r="E85" t="s">
        <v>372</v>
      </c>
      <c r="F85" s="10" t="str">
        <f>IF(VLOOKUP(A85,'RACI Deliverables'!$C$7:$K$86,4,FALSE)="","",VLOOKUP(A85,'RACI Deliverables'!$C$7:$K$86,4,FALSE))</f>
        <v/>
      </c>
      <c r="G85" s="10" t="str">
        <f>IF(VLOOKUP(A85,'RACI Deliverables'!$C$7:$K$86,5,FALSE)="","",VLOOKUP(A85,'RACI Deliverables'!$C$7:$K$86,5,FALSE))</f>
        <v/>
      </c>
      <c r="H85" s="10" t="str">
        <f>IF(VLOOKUP(A85,'RACI Deliverables'!$C$7:$K$86,6,FALSE)="","",VLOOKUP(A85,'RACI Deliverables'!$C$7:$K$86,6,FALSE))</f>
        <v/>
      </c>
      <c r="I85" s="10" t="str">
        <f>IF(VLOOKUP(A85,'RACI Deliverables'!$C$7:$K$86,7,FALSE)="","",VLOOKUP(A85,'RACI Deliverables'!$C$7:$K$86,7,FALSE))</f>
        <v/>
      </c>
      <c r="J85" s="10" t="str">
        <f>IF(VLOOKUP(A85,'RACI Deliverables'!$C$7:$K$86,8,FALSE)="","",VLOOKUP(A85,'RACI Deliverables'!$C$7:$K$86,8,FALSE))</f>
        <v>R</v>
      </c>
      <c r="K85" s="10" t="str">
        <f>IF(VLOOKUP(A85,'RACI Deliverables'!$C$7:$K$86,9,FALSE)="","",VLOOKUP(A85,'RACI Deliverables'!$C$7:$K$86,9,FALSE))</f>
        <v>A</v>
      </c>
      <c r="L85" s="25">
        <f>VLOOKUP(A85,'RACI Deliverables'!$C$7:$O$86,11,FALSE)</f>
        <v>44599</v>
      </c>
      <c r="M85" s="25">
        <f>VLOOKUP(A85,'RACI Deliverables'!$C$7:$O$86,12,FALSE)</f>
        <v>44603</v>
      </c>
      <c r="N85">
        <f t="shared" si="0"/>
        <v>4</v>
      </c>
      <c r="O85" s="46">
        <f>SUMIF('Total Efforts'!$D$5:$D$353,'Tasks Day 6-1'!B85,'Total Efforts'!$I$5:$I$353)</f>
        <v>0</v>
      </c>
    </row>
    <row r="86" spans="1:19" ht="30.75">
      <c r="A86" t="s">
        <v>212</v>
      </c>
      <c r="B86">
        <v>58.1</v>
      </c>
      <c r="C86" s="2" t="str">
        <f>VLOOKUP(A86,'RACI Deliverables'!$C$7:$D$86,2,FALSE)</f>
        <v>VP's Written Briefing on Data Lakes, Data Marts, Data Warehouses, including SWOT</v>
      </c>
      <c r="D86" t="s">
        <v>373</v>
      </c>
      <c r="E86" t="s">
        <v>349</v>
      </c>
      <c r="F86" s="10" t="str">
        <f>IF(VLOOKUP(A86,'RACI Deliverables'!$C$7:$K$86,4,FALSE)="","",VLOOKUP(A86,'RACI Deliverables'!$C$7:$K$86,4,FALSE))</f>
        <v/>
      </c>
      <c r="G86" s="10" t="str">
        <f>IF(VLOOKUP(A86,'RACI Deliverables'!$C$7:$K$86,5,FALSE)="","",VLOOKUP(A86,'RACI Deliverables'!$C$7:$K$86,5,FALSE))</f>
        <v/>
      </c>
      <c r="H86" s="10" t="str">
        <f>IF(VLOOKUP(A86,'RACI Deliverables'!$C$7:$K$86,6,FALSE)="","",VLOOKUP(A86,'RACI Deliverables'!$C$7:$K$86,6,FALSE))</f>
        <v>R</v>
      </c>
      <c r="I86" s="10" t="str">
        <f>IF(VLOOKUP(A86,'RACI Deliverables'!$C$7:$K$86,7,FALSE)="","",VLOOKUP(A86,'RACI Deliverables'!$C$7:$K$86,7,FALSE))</f>
        <v/>
      </c>
      <c r="J86" s="10" t="str">
        <f>IF(VLOOKUP(A86,'RACI Deliverables'!$C$7:$K$86,8,FALSE)="","",VLOOKUP(A86,'RACI Deliverables'!$C$7:$K$86,8,FALSE))</f>
        <v/>
      </c>
      <c r="K86" s="10" t="str">
        <f>IF(VLOOKUP(A86,'RACI Deliverables'!$C$7:$K$86,9,FALSE)="","",VLOOKUP(A86,'RACI Deliverables'!$C$7:$K$86,9,FALSE))</f>
        <v>A</v>
      </c>
      <c r="L86" s="25">
        <f>VLOOKUP(A86,'RACI Deliverables'!$C$7:$O$86,11,FALSE)</f>
        <v>44595</v>
      </c>
      <c r="M86" s="25">
        <f>VLOOKUP(A86,'RACI Deliverables'!$C$7:$O$86,12,FALSE)</f>
        <v>44598</v>
      </c>
      <c r="N86">
        <f t="shared" ref="N86:N149" si="1">M86-L86</f>
        <v>3</v>
      </c>
      <c r="O86" s="46">
        <f>SUMIF('Total Efforts'!$D$5:$D$353,'Tasks Day 6-1'!B86,'Total Efforts'!$I$5:$I$353)</f>
        <v>1.5</v>
      </c>
      <c r="R86" s="66">
        <v>44602</v>
      </c>
      <c r="S86" s="66">
        <v>44602</v>
      </c>
    </row>
    <row r="87" spans="1:19" ht="30.75">
      <c r="A87" t="s">
        <v>212</v>
      </c>
      <c r="B87">
        <v>58.2</v>
      </c>
      <c r="C87" s="2" t="str">
        <f>VLOOKUP(A87,'RACI Deliverables'!$C$7:$D$86,2,FALSE)</f>
        <v>VP's Written Briefing on Data Lakes, Data Marts, Data Warehouses, including SWOT</v>
      </c>
      <c r="D87" t="s">
        <v>374</v>
      </c>
      <c r="E87" t="s">
        <v>357</v>
      </c>
      <c r="F87" s="10" t="str">
        <f>IF(VLOOKUP(A87,'RACI Deliverables'!$C$7:$K$86,4,FALSE)="","",VLOOKUP(A87,'RACI Deliverables'!$C$7:$K$86,4,FALSE))</f>
        <v/>
      </c>
      <c r="G87" s="10" t="str">
        <f>IF(VLOOKUP(A87,'RACI Deliverables'!$C$7:$K$86,5,FALSE)="","",VLOOKUP(A87,'RACI Deliverables'!$C$7:$K$86,5,FALSE))</f>
        <v/>
      </c>
      <c r="H87" s="10" t="str">
        <f>IF(VLOOKUP(A87,'RACI Deliverables'!$C$7:$K$86,6,FALSE)="","",VLOOKUP(A87,'RACI Deliverables'!$C$7:$K$86,6,FALSE))</f>
        <v>R</v>
      </c>
      <c r="I87" s="10" t="str">
        <f>IF(VLOOKUP(A87,'RACI Deliverables'!$C$7:$K$86,7,FALSE)="","",VLOOKUP(A87,'RACI Deliverables'!$C$7:$K$86,7,FALSE))</f>
        <v/>
      </c>
      <c r="J87" s="10" t="str">
        <f>IF(VLOOKUP(A87,'RACI Deliverables'!$C$7:$K$86,8,FALSE)="","",VLOOKUP(A87,'RACI Deliverables'!$C$7:$K$86,8,FALSE))</f>
        <v/>
      </c>
      <c r="K87" s="10" t="str">
        <f>IF(VLOOKUP(A87,'RACI Deliverables'!$C$7:$K$86,9,FALSE)="","",VLOOKUP(A87,'RACI Deliverables'!$C$7:$K$86,9,FALSE))</f>
        <v>A</v>
      </c>
      <c r="L87" s="25">
        <f>VLOOKUP(A87,'RACI Deliverables'!$C$7:$O$86,11,FALSE)</f>
        <v>44595</v>
      </c>
      <c r="M87" s="25">
        <f>VLOOKUP(A87,'RACI Deliverables'!$C$7:$O$86,12,FALSE)</f>
        <v>44598</v>
      </c>
      <c r="N87">
        <f t="shared" si="1"/>
        <v>3</v>
      </c>
      <c r="O87" s="46">
        <f>SUMIF('Total Efforts'!$D$5:$D$353,'Tasks Day 6-1'!B87,'Total Efforts'!$I$5:$I$353)</f>
        <v>3.9999999999999991</v>
      </c>
      <c r="R87" s="66">
        <v>44602</v>
      </c>
      <c r="S87" s="66">
        <v>44602</v>
      </c>
    </row>
    <row r="88" spans="1:19" ht="30.75">
      <c r="A88" t="s">
        <v>212</v>
      </c>
      <c r="B88">
        <v>58.3</v>
      </c>
      <c r="C88" s="2" t="str">
        <f>VLOOKUP(A88,'RACI Deliverables'!$C$7:$D$86,2,FALSE)</f>
        <v>VP's Written Briefing on Data Lakes, Data Marts, Data Warehouses, including SWOT</v>
      </c>
      <c r="D88" t="s">
        <v>375</v>
      </c>
      <c r="E88" t="s">
        <v>278</v>
      </c>
      <c r="F88" s="10" t="str">
        <f>IF(VLOOKUP(A88,'RACI Deliverables'!$C$7:$K$86,4,FALSE)="","",VLOOKUP(A88,'RACI Deliverables'!$C$7:$K$86,4,FALSE))</f>
        <v/>
      </c>
      <c r="G88" s="10" t="str">
        <f>IF(VLOOKUP(A88,'RACI Deliverables'!$C$7:$K$86,5,FALSE)="","",VLOOKUP(A88,'RACI Deliverables'!$C$7:$K$86,5,FALSE))</f>
        <v/>
      </c>
      <c r="H88" s="10" t="str">
        <f>IF(VLOOKUP(A88,'RACI Deliverables'!$C$7:$K$86,6,FALSE)="","",VLOOKUP(A88,'RACI Deliverables'!$C$7:$K$86,6,FALSE))</f>
        <v>R</v>
      </c>
      <c r="I88" s="10" t="str">
        <f>IF(VLOOKUP(A88,'RACI Deliverables'!$C$7:$K$86,7,FALSE)="","",VLOOKUP(A88,'RACI Deliverables'!$C$7:$K$86,7,FALSE))</f>
        <v/>
      </c>
      <c r="J88" s="10" t="str">
        <f>IF(VLOOKUP(A88,'RACI Deliverables'!$C$7:$K$86,8,FALSE)="","",VLOOKUP(A88,'RACI Deliverables'!$C$7:$K$86,8,FALSE))</f>
        <v/>
      </c>
      <c r="K88" s="10" t="str">
        <f>IF(VLOOKUP(A88,'RACI Deliverables'!$C$7:$K$86,9,FALSE)="","",VLOOKUP(A88,'RACI Deliverables'!$C$7:$K$86,9,FALSE))</f>
        <v>A</v>
      </c>
      <c r="L88" s="25">
        <f>VLOOKUP(A88,'RACI Deliverables'!$C$7:$O$86,11,FALSE)</f>
        <v>44595</v>
      </c>
      <c r="M88" s="25">
        <f>VLOOKUP(A88,'RACI Deliverables'!$C$7:$O$86,12,FALSE)</f>
        <v>44598</v>
      </c>
      <c r="N88">
        <f t="shared" si="1"/>
        <v>3</v>
      </c>
      <c r="O88" s="46">
        <f>SUMIF('Total Efforts'!$D$5:$D$353,'Tasks Day 6-1'!B88,'Total Efforts'!$I$5:$I$353)</f>
        <v>0.99999999999999911</v>
      </c>
      <c r="R88" s="66">
        <v>44602</v>
      </c>
      <c r="S88" s="66">
        <v>44602</v>
      </c>
    </row>
    <row r="89" spans="1:19" ht="30">
      <c r="A89" t="s">
        <v>215</v>
      </c>
      <c r="B89">
        <v>59.1</v>
      </c>
      <c r="C89" s="2" t="str">
        <f>VLOOKUP(A89,'RACI Deliverables'!$C$7:$D$86,2,FALSE)</f>
        <v>VP's Written Briefing on ERP. TPS and Query tools, with SWOT</v>
      </c>
      <c r="D89" t="s">
        <v>376</v>
      </c>
      <c r="E89" t="s">
        <v>285</v>
      </c>
      <c r="F89" s="10" t="str">
        <f>IF(VLOOKUP(A89,'RACI Deliverables'!$C$7:$K$86,4,FALSE)="","",VLOOKUP(A89,'RACI Deliverables'!$C$7:$K$86,4,FALSE))</f>
        <v/>
      </c>
      <c r="G89" s="10" t="str">
        <f>IF(VLOOKUP(A89,'RACI Deliverables'!$C$7:$K$86,5,FALSE)="","",VLOOKUP(A89,'RACI Deliverables'!$C$7:$K$86,5,FALSE))</f>
        <v/>
      </c>
      <c r="H89" s="10" t="str">
        <f>IF(VLOOKUP(A89,'RACI Deliverables'!$C$7:$K$86,6,FALSE)="","",VLOOKUP(A89,'RACI Deliverables'!$C$7:$K$86,6,FALSE))</f>
        <v/>
      </c>
      <c r="I89" s="10" t="str">
        <f>IF(VLOOKUP(A89,'RACI Deliverables'!$C$7:$K$86,7,FALSE)="","",VLOOKUP(A89,'RACI Deliverables'!$C$7:$K$86,7,FALSE))</f>
        <v>R</v>
      </c>
      <c r="J89" s="10" t="str">
        <f>IF(VLOOKUP(A89,'RACI Deliverables'!$C$7:$K$86,8,FALSE)="","",VLOOKUP(A89,'RACI Deliverables'!$C$7:$K$86,8,FALSE))</f>
        <v>A</v>
      </c>
      <c r="K89" s="10" t="str">
        <f>IF(VLOOKUP(A89,'RACI Deliverables'!$C$7:$K$86,9,FALSE)="","",VLOOKUP(A89,'RACI Deliverables'!$C$7:$K$86,9,FALSE))</f>
        <v/>
      </c>
      <c r="L89" s="25">
        <f>VLOOKUP(A89,'RACI Deliverables'!$C$7:$O$86,11,FALSE)</f>
        <v>44595</v>
      </c>
      <c r="M89" s="25">
        <f>VLOOKUP(A89,'RACI Deliverables'!$C$7:$O$86,12,FALSE)</f>
        <v>44598</v>
      </c>
      <c r="N89">
        <f t="shared" si="1"/>
        <v>3</v>
      </c>
      <c r="O89" s="46">
        <f>SUMIF('Total Efforts'!$D$5:$D$353,'Tasks Day 6-1'!B89,'Total Efforts'!$I$5:$I$353)</f>
        <v>0.99999999999999978</v>
      </c>
    </row>
    <row r="90" spans="1:19" ht="30">
      <c r="A90" t="s">
        <v>215</v>
      </c>
      <c r="B90">
        <v>59.2</v>
      </c>
      <c r="C90" s="2" t="str">
        <f>VLOOKUP(A90,'RACI Deliverables'!$C$7:$D$86,2,FALSE)</f>
        <v>VP's Written Briefing on ERP. TPS and Query tools, with SWOT</v>
      </c>
      <c r="D90" t="s">
        <v>377</v>
      </c>
      <c r="E90" t="s">
        <v>277</v>
      </c>
      <c r="F90" s="10" t="str">
        <f>IF(VLOOKUP(A90,'RACI Deliverables'!$C$7:$K$86,4,FALSE)="","",VLOOKUP(A90,'RACI Deliverables'!$C$7:$K$86,4,FALSE))</f>
        <v/>
      </c>
      <c r="G90" s="10" t="str">
        <f>IF(VLOOKUP(A90,'RACI Deliverables'!$C$7:$K$86,5,FALSE)="","",VLOOKUP(A90,'RACI Deliverables'!$C$7:$K$86,5,FALSE))</f>
        <v/>
      </c>
      <c r="H90" s="10" t="str">
        <f>IF(VLOOKUP(A90,'RACI Deliverables'!$C$7:$K$86,6,FALSE)="","",VLOOKUP(A90,'RACI Deliverables'!$C$7:$K$86,6,FALSE))</f>
        <v/>
      </c>
      <c r="I90" s="10" t="str">
        <f>IF(VLOOKUP(A90,'RACI Deliverables'!$C$7:$K$86,7,FALSE)="","",VLOOKUP(A90,'RACI Deliverables'!$C$7:$K$86,7,FALSE))</f>
        <v>R</v>
      </c>
      <c r="J90" s="10" t="str">
        <f>IF(VLOOKUP(A90,'RACI Deliverables'!$C$7:$K$86,8,FALSE)="","",VLOOKUP(A90,'RACI Deliverables'!$C$7:$K$86,8,FALSE))</f>
        <v>A</v>
      </c>
      <c r="K90" s="10" t="str">
        <f>IF(VLOOKUP(A90,'RACI Deliverables'!$C$7:$K$86,9,FALSE)="","",VLOOKUP(A90,'RACI Deliverables'!$C$7:$K$86,9,FALSE))</f>
        <v/>
      </c>
      <c r="L90" s="25">
        <f>VLOOKUP(A90,'RACI Deliverables'!$C$7:$O$86,11,FALSE)</f>
        <v>44595</v>
      </c>
      <c r="M90" s="25">
        <f>VLOOKUP(A90,'RACI Deliverables'!$C$7:$O$86,12,FALSE)</f>
        <v>44598</v>
      </c>
      <c r="N90">
        <f t="shared" si="1"/>
        <v>3</v>
      </c>
      <c r="O90" s="46">
        <f>SUMIF('Total Efforts'!$D$5:$D$353,'Tasks Day 6-1'!B90,'Total Efforts'!$I$5:$I$353)</f>
        <v>1.8333333333333328</v>
      </c>
    </row>
    <row r="91" spans="1:19" ht="30">
      <c r="A91" t="s">
        <v>215</v>
      </c>
      <c r="B91">
        <v>59.3</v>
      </c>
      <c r="C91" s="2" t="str">
        <f>VLOOKUP(A91,'RACI Deliverables'!$C$7:$D$86,2,FALSE)</f>
        <v>VP's Written Briefing on ERP. TPS and Query tools, with SWOT</v>
      </c>
      <c r="D91" t="s">
        <v>378</v>
      </c>
      <c r="E91" t="s">
        <v>365</v>
      </c>
      <c r="F91" s="10" t="str">
        <f>IF(VLOOKUP(A91,'RACI Deliverables'!$C$7:$K$86,4,FALSE)="","",VLOOKUP(A91,'RACI Deliverables'!$C$7:$K$86,4,FALSE))</f>
        <v/>
      </c>
      <c r="G91" s="10" t="str">
        <f>IF(VLOOKUP(A91,'RACI Deliverables'!$C$7:$K$86,5,FALSE)="","",VLOOKUP(A91,'RACI Deliverables'!$C$7:$K$86,5,FALSE))</f>
        <v/>
      </c>
      <c r="H91" s="10" t="str">
        <f>IF(VLOOKUP(A91,'RACI Deliverables'!$C$7:$K$86,6,FALSE)="","",VLOOKUP(A91,'RACI Deliverables'!$C$7:$K$86,6,FALSE))</f>
        <v/>
      </c>
      <c r="I91" s="10" t="str">
        <f>IF(VLOOKUP(A91,'RACI Deliverables'!$C$7:$K$86,7,FALSE)="","",VLOOKUP(A91,'RACI Deliverables'!$C$7:$K$86,7,FALSE))</f>
        <v>R</v>
      </c>
      <c r="J91" s="10" t="str">
        <f>IF(VLOOKUP(A91,'RACI Deliverables'!$C$7:$K$86,8,FALSE)="","",VLOOKUP(A91,'RACI Deliverables'!$C$7:$K$86,8,FALSE))</f>
        <v>A</v>
      </c>
      <c r="K91" s="10" t="str">
        <f>IF(VLOOKUP(A91,'RACI Deliverables'!$C$7:$K$86,9,FALSE)="","",VLOOKUP(A91,'RACI Deliverables'!$C$7:$K$86,9,FALSE))</f>
        <v/>
      </c>
      <c r="L91" s="25">
        <f>VLOOKUP(A91,'RACI Deliverables'!$C$7:$O$86,11,FALSE)</f>
        <v>44595</v>
      </c>
      <c r="M91" s="25">
        <f>VLOOKUP(A91,'RACI Deliverables'!$C$7:$O$86,12,FALSE)</f>
        <v>44598</v>
      </c>
      <c r="N91">
        <f t="shared" si="1"/>
        <v>3</v>
      </c>
      <c r="O91" s="46">
        <f>SUMIF('Total Efforts'!$D$5:$D$353,'Tasks Day 6-1'!B91,'Total Efforts'!$I$5:$I$353)</f>
        <v>0.83333333333333037</v>
      </c>
    </row>
    <row r="92" spans="1:19" ht="30">
      <c r="A92" t="s">
        <v>217</v>
      </c>
      <c r="B92">
        <v>60.1</v>
      </c>
      <c r="C92" s="2" t="str">
        <f>VLOOKUP(A92,'RACI Deliverables'!$C$7:$D$86,2,FALSE)</f>
        <v>VP's Written Briefing on Executive and Analytical Dashboards</v>
      </c>
      <c r="D92" t="s">
        <v>379</v>
      </c>
      <c r="E92" t="s">
        <v>349</v>
      </c>
      <c r="F92" s="10" t="str">
        <f>IF(VLOOKUP(A92,'RACI Deliverables'!$C$7:$K$86,4,FALSE)="","",VLOOKUP(A92,'RACI Deliverables'!$C$7:$K$86,4,FALSE))</f>
        <v>R</v>
      </c>
      <c r="G92" s="10" t="str">
        <f>IF(VLOOKUP(A92,'RACI Deliverables'!$C$7:$K$86,5,FALSE)="","",VLOOKUP(A92,'RACI Deliverables'!$C$7:$K$86,5,FALSE))</f>
        <v>A</v>
      </c>
      <c r="H92" s="10" t="str">
        <f>IF(VLOOKUP(A92,'RACI Deliverables'!$C$7:$K$86,6,FALSE)="","",VLOOKUP(A92,'RACI Deliverables'!$C$7:$K$86,6,FALSE))</f>
        <v/>
      </c>
      <c r="I92" s="10" t="str">
        <f>IF(VLOOKUP(A92,'RACI Deliverables'!$C$7:$K$86,7,FALSE)="","",VLOOKUP(A92,'RACI Deliverables'!$C$7:$K$86,7,FALSE))</f>
        <v/>
      </c>
      <c r="J92" s="10" t="str">
        <f>IF(VLOOKUP(A92,'RACI Deliverables'!$C$7:$K$86,8,FALSE)="","",VLOOKUP(A92,'RACI Deliverables'!$C$7:$K$86,8,FALSE))</f>
        <v/>
      </c>
      <c r="K92" s="10" t="str">
        <f>IF(VLOOKUP(A92,'RACI Deliverables'!$C$7:$K$86,9,FALSE)="","",VLOOKUP(A92,'RACI Deliverables'!$C$7:$K$86,9,FALSE))</f>
        <v/>
      </c>
      <c r="L92" s="25">
        <f>VLOOKUP(A92,'RACI Deliverables'!$C$7:$O$86,11,FALSE)</f>
        <v>44595</v>
      </c>
      <c r="M92" s="25">
        <f>VLOOKUP(A92,'RACI Deliverables'!$C$7:$O$86,12,FALSE)</f>
        <v>44598</v>
      </c>
      <c r="N92">
        <f t="shared" si="1"/>
        <v>3</v>
      </c>
      <c r="O92" s="46">
        <f>SUMIF('Total Efforts'!$D$5:$D$353,'Tasks Day 6-1'!B92,'Total Efforts'!$I$5:$I$353)</f>
        <v>1.0000000000000018</v>
      </c>
      <c r="R92" s="83">
        <v>44599</v>
      </c>
      <c r="S92" s="83">
        <v>44599</v>
      </c>
    </row>
    <row r="93" spans="1:19" ht="30">
      <c r="A93" t="s">
        <v>217</v>
      </c>
      <c r="B93">
        <v>60.2</v>
      </c>
      <c r="C93" s="2" t="str">
        <f>VLOOKUP(A93,'RACI Deliverables'!$C$7:$D$86,2,FALSE)</f>
        <v>VP's Written Briefing on Executive and Analytical Dashboards</v>
      </c>
      <c r="D93" t="s">
        <v>380</v>
      </c>
      <c r="E93" t="s">
        <v>277</v>
      </c>
      <c r="F93" s="10" t="str">
        <f>IF(VLOOKUP(A93,'RACI Deliverables'!$C$7:$K$86,4,FALSE)="","",VLOOKUP(A93,'RACI Deliverables'!$C$7:$K$86,4,FALSE))</f>
        <v>R</v>
      </c>
      <c r="G93" s="10" t="str">
        <f>IF(VLOOKUP(A93,'RACI Deliverables'!$C$7:$K$86,5,FALSE)="","",VLOOKUP(A93,'RACI Deliverables'!$C$7:$K$86,5,FALSE))</f>
        <v>A</v>
      </c>
      <c r="H93" s="10" t="str">
        <f>IF(VLOOKUP(A93,'RACI Deliverables'!$C$7:$K$86,6,FALSE)="","",VLOOKUP(A93,'RACI Deliverables'!$C$7:$K$86,6,FALSE))</f>
        <v/>
      </c>
      <c r="I93" s="10" t="str">
        <f>IF(VLOOKUP(A93,'RACI Deliverables'!$C$7:$K$86,7,FALSE)="","",VLOOKUP(A93,'RACI Deliverables'!$C$7:$K$86,7,FALSE))</f>
        <v/>
      </c>
      <c r="J93" s="10" t="str">
        <f>IF(VLOOKUP(A93,'RACI Deliverables'!$C$7:$K$86,8,FALSE)="","",VLOOKUP(A93,'RACI Deliverables'!$C$7:$K$86,8,FALSE))</f>
        <v/>
      </c>
      <c r="K93" s="10" t="str">
        <f>IF(VLOOKUP(A93,'RACI Deliverables'!$C$7:$K$86,9,FALSE)="","",VLOOKUP(A93,'RACI Deliverables'!$C$7:$K$86,9,FALSE))</f>
        <v/>
      </c>
      <c r="L93" s="25">
        <f>VLOOKUP(A93,'RACI Deliverables'!$C$7:$O$86,11,FALSE)</f>
        <v>44595</v>
      </c>
      <c r="M93" s="25">
        <f>VLOOKUP(A93,'RACI Deliverables'!$C$7:$O$86,12,FALSE)</f>
        <v>44598</v>
      </c>
      <c r="N93">
        <f t="shared" si="1"/>
        <v>3</v>
      </c>
      <c r="O93" s="46">
        <f>SUMIF('Total Efforts'!$D$5:$D$353,'Tasks Day 6-1'!B93,'Total Efforts'!$I$5:$I$353)</f>
        <v>0.49999999999999822</v>
      </c>
      <c r="R93" s="83">
        <v>44599</v>
      </c>
      <c r="S93" s="83">
        <v>44599</v>
      </c>
    </row>
    <row r="94" spans="1:19" ht="30">
      <c r="A94" t="s">
        <v>217</v>
      </c>
      <c r="B94">
        <v>60.3</v>
      </c>
      <c r="C94" s="2" t="str">
        <f>VLOOKUP(A94,'RACI Deliverables'!$C$7:$D$86,2,FALSE)</f>
        <v>VP's Written Briefing on Executive and Analytical Dashboards</v>
      </c>
      <c r="D94" t="s">
        <v>381</v>
      </c>
      <c r="E94" t="s">
        <v>278</v>
      </c>
      <c r="F94" s="10" t="str">
        <f>IF(VLOOKUP(A94,'RACI Deliverables'!$C$7:$K$86,4,FALSE)="","",VLOOKUP(A94,'RACI Deliverables'!$C$7:$K$86,4,FALSE))</f>
        <v>R</v>
      </c>
      <c r="G94" s="10" t="str">
        <f>IF(VLOOKUP(A94,'RACI Deliverables'!$C$7:$K$86,5,FALSE)="","",VLOOKUP(A94,'RACI Deliverables'!$C$7:$K$86,5,FALSE))</f>
        <v>A</v>
      </c>
      <c r="H94" s="10" t="str">
        <f>IF(VLOOKUP(A94,'RACI Deliverables'!$C$7:$K$86,6,FALSE)="","",VLOOKUP(A94,'RACI Deliverables'!$C$7:$K$86,6,FALSE))</f>
        <v/>
      </c>
      <c r="I94" s="10" t="str">
        <f>IF(VLOOKUP(A94,'RACI Deliverables'!$C$7:$K$86,7,FALSE)="","",VLOOKUP(A94,'RACI Deliverables'!$C$7:$K$86,7,FALSE))</f>
        <v/>
      </c>
      <c r="J94" s="10" t="str">
        <f>IF(VLOOKUP(A94,'RACI Deliverables'!$C$7:$K$86,8,FALSE)="","",VLOOKUP(A94,'RACI Deliverables'!$C$7:$K$86,8,FALSE))</f>
        <v/>
      </c>
      <c r="K94" s="10" t="str">
        <f>IF(VLOOKUP(A94,'RACI Deliverables'!$C$7:$K$86,9,FALSE)="","",VLOOKUP(A94,'RACI Deliverables'!$C$7:$K$86,9,FALSE))</f>
        <v/>
      </c>
      <c r="L94" s="25">
        <f>VLOOKUP(A94,'RACI Deliverables'!$C$7:$O$86,11,FALSE)</f>
        <v>44595</v>
      </c>
      <c r="M94" s="25">
        <f>VLOOKUP(A94,'RACI Deliverables'!$C$7:$O$86,12,FALSE)</f>
        <v>44598</v>
      </c>
      <c r="N94">
        <f t="shared" si="1"/>
        <v>3</v>
      </c>
      <c r="O94" s="46">
        <f>SUMIF('Total Efforts'!$D$5:$D$353,'Tasks Day 6-1'!B94,'Total Efforts'!$I$5:$I$353)</f>
        <v>0.16666666666666874</v>
      </c>
      <c r="R94" s="83">
        <v>44599</v>
      </c>
      <c r="S94" s="83">
        <v>44599</v>
      </c>
    </row>
    <row r="95" spans="1:19" ht="30.75">
      <c r="A95" t="s">
        <v>219</v>
      </c>
      <c r="B95">
        <v>61.1</v>
      </c>
      <c r="C95" s="2" t="str">
        <f>VLOOKUP(A95,'RACI Deliverables'!$C$7:$D$86,2,FALSE)</f>
        <v>suggested plan background to implement an Executive Dashboard with 5, at minimum, metrics</v>
      </c>
      <c r="D95" t="s">
        <v>382</v>
      </c>
      <c r="E95" t="s">
        <v>285</v>
      </c>
      <c r="F95" s="10" t="str">
        <f>IF(VLOOKUP(A95,'RACI Deliverables'!$C$7:$K$86,4,FALSE)="","",VLOOKUP(A95,'RACI Deliverables'!$C$7:$K$86,4,FALSE))</f>
        <v/>
      </c>
      <c r="G95" s="10" t="str">
        <f>IF(VLOOKUP(A95,'RACI Deliverables'!$C$7:$K$86,5,FALSE)="","",VLOOKUP(A95,'RACI Deliverables'!$C$7:$K$86,5,FALSE))</f>
        <v>R</v>
      </c>
      <c r="H95" s="10" t="str">
        <f>IF(VLOOKUP(A95,'RACI Deliverables'!$C$7:$K$86,6,FALSE)="","",VLOOKUP(A95,'RACI Deliverables'!$C$7:$K$86,6,FALSE))</f>
        <v/>
      </c>
      <c r="I95" s="10" t="str">
        <f>IF(VLOOKUP(A95,'RACI Deliverables'!$C$7:$K$86,7,FALSE)="","",VLOOKUP(A95,'RACI Deliverables'!$C$7:$K$86,7,FALSE))</f>
        <v/>
      </c>
      <c r="J95" s="10" t="str">
        <f>IF(VLOOKUP(A95,'RACI Deliverables'!$C$7:$K$86,8,FALSE)="","",VLOOKUP(A95,'RACI Deliverables'!$C$7:$K$86,8,FALSE))</f>
        <v/>
      </c>
      <c r="K95" s="10" t="str">
        <f>IF(VLOOKUP(A95,'RACI Deliverables'!$C$7:$K$86,9,FALSE)="","",VLOOKUP(A95,'RACI Deliverables'!$C$7:$K$86,9,FALSE))</f>
        <v>A</v>
      </c>
      <c r="L95" s="25">
        <f>VLOOKUP(A95,'RACI Deliverables'!$C$7:$O$86,11,FALSE)</f>
        <v>44598</v>
      </c>
      <c r="M95" s="25">
        <f>VLOOKUP(A95,'RACI Deliverables'!$C$7:$O$86,12,FALSE)</f>
        <v>44602</v>
      </c>
      <c r="N95">
        <f t="shared" si="1"/>
        <v>4</v>
      </c>
      <c r="O95" s="46">
        <f>SUMIF('Total Efforts'!$D$5:$D$353,'Tasks Day 6-1'!B95,'Total Efforts'!$I$5:$I$353)</f>
        <v>0.16666666666666874</v>
      </c>
      <c r="R95" s="66">
        <v>44602</v>
      </c>
      <c r="S95" s="66">
        <v>44602</v>
      </c>
    </row>
    <row r="96" spans="1:19" ht="30.75">
      <c r="A96" t="s">
        <v>219</v>
      </c>
      <c r="B96">
        <v>61.2</v>
      </c>
      <c r="C96" s="2" t="str">
        <f>VLOOKUP(A96,'RACI Deliverables'!$C$7:$D$86,2,FALSE)</f>
        <v>suggested plan background to implement an Executive Dashboard with 5, at minimum, metrics</v>
      </c>
      <c r="D96" t="s">
        <v>383</v>
      </c>
      <c r="E96" t="s">
        <v>277</v>
      </c>
      <c r="F96" s="10" t="str">
        <f>IF(VLOOKUP(A96,'RACI Deliverables'!$C$7:$K$86,4,FALSE)="","",VLOOKUP(A96,'RACI Deliverables'!$C$7:$K$86,4,FALSE))</f>
        <v/>
      </c>
      <c r="G96" s="10" t="str">
        <f>IF(VLOOKUP(A96,'RACI Deliverables'!$C$7:$K$86,5,FALSE)="","",VLOOKUP(A96,'RACI Deliverables'!$C$7:$K$86,5,FALSE))</f>
        <v>R</v>
      </c>
      <c r="H96" s="10" t="str">
        <f>IF(VLOOKUP(A96,'RACI Deliverables'!$C$7:$K$86,6,FALSE)="","",VLOOKUP(A96,'RACI Deliverables'!$C$7:$K$86,6,FALSE))</f>
        <v/>
      </c>
      <c r="I96" s="10" t="str">
        <f>IF(VLOOKUP(A96,'RACI Deliverables'!$C$7:$K$86,7,FALSE)="","",VLOOKUP(A96,'RACI Deliverables'!$C$7:$K$86,7,FALSE))</f>
        <v/>
      </c>
      <c r="J96" s="10" t="str">
        <f>IF(VLOOKUP(A96,'RACI Deliverables'!$C$7:$K$86,8,FALSE)="","",VLOOKUP(A96,'RACI Deliverables'!$C$7:$K$86,8,FALSE))</f>
        <v/>
      </c>
      <c r="K96" s="10" t="str">
        <f>IF(VLOOKUP(A96,'RACI Deliverables'!$C$7:$K$86,9,FALSE)="","",VLOOKUP(A96,'RACI Deliverables'!$C$7:$K$86,9,FALSE))</f>
        <v>A</v>
      </c>
      <c r="L96" s="25">
        <f>VLOOKUP(A96,'RACI Deliverables'!$C$7:$O$86,11,FALSE)</f>
        <v>44598</v>
      </c>
      <c r="M96" s="25">
        <f>VLOOKUP(A96,'RACI Deliverables'!$C$7:$O$86,12,FALSE)</f>
        <v>44602</v>
      </c>
      <c r="N96">
        <f t="shared" si="1"/>
        <v>4</v>
      </c>
      <c r="O96" s="46">
        <f>SUMIF('Total Efforts'!$D$5:$D$353,'Tasks Day 6-1'!B96,'Total Efforts'!$I$5:$I$353)</f>
        <v>0.66666666666666696</v>
      </c>
      <c r="R96" s="66">
        <v>44602</v>
      </c>
      <c r="S96" s="66">
        <v>44602</v>
      </c>
    </row>
    <row r="97" spans="1:19" ht="30.75">
      <c r="A97" t="s">
        <v>219</v>
      </c>
      <c r="B97">
        <v>61.3</v>
      </c>
      <c r="C97" s="2" t="str">
        <f>VLOOKUP(A97,'RACI Deliverables'!$C$7:$D$86,2,FALSE)</f>
        <v>suggested plan background to implement an Executive Dashboard with 5, at minimum, metrics</v>
      </c>
      <c r="D97" t="s">
        <v>384</v>
      </c>
      <c r="E97" t="s">
        <v>365</v>
      </c>
      <c r="F97" s="10" t="str">
        <f>IF(VLOOKUP(A97,'RACI Deliverables'!$C$7:$K$86,4,FALSE)="","",VLOOKUP(A97,'RACI Deliverables'!$C$7:$K$86,4,FALSE))</f>
        <v/>
      </c>
      <c r="G97" s="10" t="str">
        <f>IF(VLOOKUP(A97,'RACI Deliverables'!$C$7:$K$86,5,FALSE)="","",VLOOKUP(A97,'RACI Deliverables'!$C$7:$K$86,5,FALSE))</f>
        <v>R</v>
      </c>
      <c r="H97" s="10" t="str">
        <f>IF(VLOOKUP(A97,'RACI Deliverables'!$C$7:$K$86,6,FALSE)="","",VLOOKUP(A97,'RACI Deliverables'!$C$7:$K$86,6,FALSE))</f>
        <v/>
      </c>
      <c r="I97" s="10" t="str">
        <f>IF(VLOOKUP(A97,'RACI Deliverables'!$C$7:$K$86,7,FALSE)="","",VLOOKUP(A97,'RACI Deliverables'!$C$7:$K$86,7,FALSE))</f>
        <v/>
      </c>
      <c r="J97" s="10" t="str">
        <f>IF(VLOOKUP(A97,'RACI Deliverables'!$C$7:$K$86,8,FALSE)="","",VLOOKUP(A97,'RACI Deliverables'!$C$7:$K$86,8,FALSE))</f>
        <v/>
      </c>
      <c r="K97" s="10" t="str">
        <f>IF(VLOOKUP(A97,'RACI Deliverables'!$C$7:$K$86,9,FALSE)="","",VLOOKUP(A97,'RACI Deliverables'!$C$7:$K$86,9,FALSE))</f>
        <v>A</v>
      </c>
      <c r="L97" s="25">
        <f>VLOOKUP(A97,'RACI Deliverables'!$C$7:$O$86,11,FALSE)</f>
        <v>44598</v>
      </c>
      <c r="M97" s="25">
        <f>VLOOKUP(A97,'RACI Deliverables'!$C$7:$O$86,12,FALSE)</f>
        <v>44602</v>
      </c>
      <c r="N97">
        <f t="shared" si="1"/>
        <v>4</v>
      </c>
      <c r="O97" s="46">
        <f>SUMIF('Total Efforts'!$D$5:$D$353,'Tasks Day 6-1'!B97,'Total Efforts'!$I$5:$I$353)</f>
        <v>1.1666666666666679</v>
      </c>
      <c r="R97" s="66">
        <v>44602</v>
      </c>
      <c r="S97" s="66">
        <v>44602</v>
      </c>
    </row>
    <row r="98" spans="1:19" ht="45">
      <c r="A98" t="s">
        <v>222</v>
      </c>
      <c r="B98">
        <v>62.1</v>
      </c>
      <c r="C98" s="2" t="str">
        <f>VLOOKUP(A98,'RACI Deliverables'!$C$7:$D$86,2,FALSE)</f>
        <v>suggested plan vision to implement an Executive Dashboard with 5, at minimum, metrics</v>
      </c>
      <c r="D98" t="s">
        <v>382</v>
      </c>
      <c r="E98" t="s">
        <v>285</v>
      </c>
      <c r="F98" s="10" t="str">
        <f>IF(VLOOKUP(A98,'RACI Deliverables'!$C$7:$K$86,4,FALSE)="","",VLOOKUP(A98,'RACI Deliverables'!$C$7:$K$86,4,FALSE))</f>
        <v>R</v>
      </c>
      <c r="G98" s="10" t="str">
        <f>IF(VLOOKUP(A98,'RACI Deliverables'!$C$7:$K$86,5,FALSE)="","",VLOOKUP(A98,'RACI Deliverables'!$C$7:$K$86,5,FALSE))</f>
        <v/>
      </c>
      <c r="H98" s="10" t="str">
        <f>IF(VLOOKUP(A98,'RACI Deliverables'!$C$7:$K$86,6,FALSE)="","",VLOOKUP(A98,'RACI Deliverables'!$C$7:$K$86,6,FALSE))</f>
        <v/>
      </c>
      <c r="I98" s="10" t="str">
        <f>IF(VLOOKUP(A98,'RACI Deliverables'!$C$7:$K$86,7,FALSE)="","",VLOOKUP(A98,'RACI Deliverables'!$C$7:$K$86,7,FALSE))</f>
        <v>A</v>
      </c>
      <c r="J98" s="10" t="str">
        <f>IF(VLOOKUP(A98,'RACI Deliverables'!$C$7:$K$86,8,FALSE)="","",VLOOKUP(A98,'RACI Deliverables'!$C$7:$K$86,8,FALSE))</f>
        <v/>
      </c>
      <c r="K98" s="10" t="str">
        <f>IF(VLOOKUP(A98,'RACI Deliverables'!$C$7:$K$86,9,FALSE)="","",VLOOKUP(A98,'RACI Deliverables'!$C$7:$K$86,9,FALSE))</f>
        <v/>
      </c>
      <c r="L98" s="25">
        <f>VLOOKUP(A98,'RACI Deliverables'!$C$7:$O$86,11,FALSE)</f>
        <v>44598</v>
      </c>
      <c r="M98" s="25">
        <f>VLOOKUP(A98,'RACI Deliverables'!$C$7:$O$86,12,FALSE)</f>
        <v>44602</v>
      </c>
      <c r="N98">
        <f t="shared" si="1"/>
        <v>4</v>
      </c>
      <c r="O98" s="46">
        <f>SUMIF('Total Efforts'!$D$5:$D$353,'Tasks Day 6-1'!B98,'Total Efforts'!$I$5:$I$353)</f>
        <v>0.24999999999999911</v>
      </c>
    </row>
    <row r="99" spans="1:19" ht="45">
      <c r="A99" t="s">
        <v>222</v>
      </c>
      <c r="B99">
        <v>62.2</v>
      </c>
      <c r="C99" s="2" t="str">
        <f>VLOOKUP(A99,'RACI Deliverables'!$C$7:$D$86,2,FALSE)</f>
        <v>suggested plan vision to implement an Executive Dashboard with 5, at minimum, metrics</v>
      </c>
      <c r="D99" t="s">
        <v>383</v>
      </c>
      <c r="E99" t="s">
        <v>277</v>
      </c>
      <c r="F99" s="10" t="str">
        <f>IF(VLOOKUP(A99,'RACI Deliverables'!$C$7:$K$86,4,FALSE)="","",VLOOKUP(A99,'RACI Deliverables'!$C$7:$K$86,4,FALSE))</f>
        <v>R</v>
      </c>
      <c r="G99" s="10" t="str">
        <f>IF(VLOOKUP(A99,'RACI Deliverables'!$C$7:$K$86,5,FALSE)="","",VLOOKUP(A99,'RACI Deliverables'!$C$7:$K$86,5,FALSE))</f>
        <v/>
      </c>
      <c r="H99" s="10" t="str">
        <f>IF(VLOOKUP(A99,'RACI Deliverables'!$C$7:$K$86,6,FALSE)="","",VLOOKUP(A99,'RACI Deliverables'!$C$7:$K$86,6,FALSE))</f>
        <v/>
      </c>
      <c r="I99" s="10" t="str">
        <f>IF(VLOOKUP(A99,'RACI Deliverables'!$C$7:$K$86,7,FALSE)="","",VLOOKUP(A99,'RACI Deliverables'!$C$7:$K$86,7,FALSE))</f>
        <v>A</v>
      </c>
      <c r="J99" s="10" t="str">
        <f>IF(VLOOKUP(A99,'RACI Deliverables'!$C$7:$K$86,8,FALSE)="","",VLOOKUP(A99,'RACI Deliverables'!$C$7:$K$86,8,FALSE))</f>
        <v/>
      </c>
      <c r="K99" s="10" t="str">
        <f>IF(VLOOKUP(A99,'RACI Deliverables'!$C$7:$K$86,9,FALSE)="","",VLOOKUP(A99,'RACI Deliverables'!$C$7:$K$86,9,FALSE))</f>
        <v/>
      </c>
      <c r="L99" s="25">
        <f>VLOOKUP(A99,'RACI Deliverables'!$C$7:$O$86,11,FALSE)</f>
        <v>44598</v>
      </c>
      <c r="M99" s="25">
        <f>VLOOKUP(A99,'RACI Deliverables'!$C$7:$O$86,12,FALSE)</f>
        <v>44602</v>
      </c>
      <c r="N99">
        <f t="shared" si="1"/>
        <v>4</v>
      </c>
      <c r="O99" s="46">
        <f>SUMIF('Total Efforts'!$D$5:$D$353,'Tasks Day 6-1'!B99,'Total Efforts'!$I$5:$I$353)</f>
        <v>0.50000000000000089</v>
      </c>
    </row>
    <row r="100" spans="1:19" ht="45">
      <c r="A100" t="s">
        <v>222</v>
      </c>
      <c r="B100">
        <v>62.3</v>
      </c>
      <c r="C100" s="2" t="str">
        <f>VLOOKUP(A100,'RACI Deliverables'!$C$7:$D$86,2,FALSE)</f>
        <v>suggested plan vision to implement an Executive Dashboard with 5, at minimum, metrics</v>
      </c>
      <c r="D100" t="s">
        <v>384</v>
      </c>
      <c r="E100" t="s">
        <v>365</v>
      </c>
      <c r="F100" s="10" t="str">
        <f>IF(VLOOKUP(A100,'RACI Deliverables'!$C$7:$K$86,4,FALSE)="","",VLOOKUP(A100,'RACI Deliverables'!$C$7:$K$86,4,FALSE))</f>
        <v>R</v>
      </c>
      <c r="G100" s="10" t="str">
        <f>IF(VLOOKUP(A100,'RACI Deliverables'!$C$7:$K$86,5,FALSE)="","",VLOOKUP(A100,'RACI Deliverables'!$C$7:$K$86,5,FALSE))</f>
        <v/>
      </c>
      <c r="H100" s="10" t="str">
        <f>IF(VLOOKUP(A100,'RACI Deliverables'!$C$7:$K$86,6,FALSE)="","",VLOOKUP(A100,'RACI Deliverables'!$C$7:$K$86,6,FALSE))</f>
        <v/>
      </c>
      <c r="I100" s="10" t="str">
        <f>IF(VLOOKUP(A100,'RACI Deliverables'!$C$7:$K$86,7,FALSE)="","",VLOOKUP(A100,'RACI Deliverables'!$C$7:$K$86,7,FALSE))</f>
        <v>A</v>
      </c>
      <c r="J100" s="10" t="str">
        <f>IF(VLOOKUP(A100,'RACI Deliverables'!$C$7:$K$86,8,FALSE)="","",VLOOKUP(A100,'RACI Deliverables'!$C$7:$K$86,8,FALSE))</f>
        <v/>
      </c>
      <c r="K100" s="10" t="str">
        <f>IF(VLOOKUP(A100,'RACI Deliverables'!$C$7:$K$86,9,FALSE)="","",VLOOKUP(A100,'RACI Deliverables'!$C$7:$K$86,9,FALSE))</f>
        <v/>
      </c>
      <c r="L100" s="25">
        <f>VLOOKUP(A100,'RACI Deliverables'!$C$7:$O$86,11,FALSE)</f>
        <v>44598</v>
      </c>
      <c r="M100" s="25">
        <f>VLOOKUP(A100,'RACI Deliverables'!$C$7:$O$86,12,FALSE)</f>
        <v>44602</v>
      </c>
      <c r="N100">
        <f t="shared" si="1"/>
        <v>4</v>
      </c>
      <c r="O100" s="46">
        <f>SUMIF('Total Efforts'!$D$5:$D$353,'Tasks Day 6-1'!B100,'Total Efforts'!$I$5:$I$353)</f>
        <v>0.63333333333333375</v>
      </c>
    </row>
    <row r="101" spans="1:19">
      <c r="A101" t="s">
        <v>224</v>
      </c>
      <c r="B101">
        <v>63.1</v>
      </c>
      <c r="C101" s="2" t="str">
        <f>VLOOKUP(A101,'RACI Deliverables'!$C$7:$D$86,2,FALSE)</f>
        <v>suggested VP training plans</v>
      </c>
      <c r="D101" t="s">
        <v>385</v>
      </c>
      <c r="E101" t="s">
        <v>285</v>
      </c>
      <c r="F101" s="10" t="str">
        <f>IF(VLOOKUP(A101,'RACI Deliverables'!$C$7:$K$86,4,FALSE)="","",VLOOKUP(A101,'RACI Deliverables'!$C$7:$K$86,4,FALSE))</f>
        <v>R</v>
      </c>
      <c r="G101" s="10" t="str">
        <f>IF(VLOOKUP(A101,'RACI Deliverables'!$C$7:$K$86,5,FALSE)="","",VLOOKUP(A101,'RACI Deliverables'!$C$7:$K$86,5,FALSE))</f>
        <v/>
      </c>
      <c r="H101" s="10" t="str">
        <f>IF(VLOOKUP(A101,'RACI Deliverables'!$C$7:$K$86,6,FALSE)="","",VLOOKUP(A101,'RACI Deliverables'!$C$7:$K$86,6,FALSE))</f>
        <v/>
      </c>
      <c r="I101" s="10" t="str">
        <f>IF(VLOOKUP(A101,'RACI Deliverables'!$C$7:$K$86,7,FALSE)="","",VLOOKUP(A101,'RACI Deliverables'!$C$7:$K$86,7,FALSE))</f>
        <v/>
      </c>
      <c r="J101" s="10" t="str">
        <f>IF(VLOOKUP(A101,'RACI Deliverables'!$C$7:$K$86,8,FALSE)="","",VLOOKUP(A101,'RACI Deliverables'!$C$7:$K$86,8,FALSE))</f>
        <v>A</v>
      </c>
      <c r="K101" s="10" t="str">
        <f>IF(VLOOKUP(A101,'RACI Deliverables'!$C$7:$K$86,9,FALSE)="","",VLOOKUP(A101,'RACI Deliverables'!$C$7:$K$86,9,FALSE))</f>
        <v/>
      </c>
      <c r="L101" s="25">
        <f>VLOOKUP(A101,'RACI Deliverables'!$C$7:$O$86,11,FALSE)</f>
        <v>44603</v>
      </c>
      <c r="M101" s="25">
        <f>VLOOKUP(A101,'RACI Deliverables'!$C$7:$O$86,12,FALSE)</f>
        <v>44607</v>
      </c>
      <c r="N101">
        <f t="shared" si="1"/>
        <v>4</v>
      </c>
      <c r="O101" s="46">
        <f>SUMIF('Total Efforts'!$D$5:$D$353,'Tasks Day 6-1'!B101,'Total Efforts'!$I$5:$I$353)</f>
        <v>0.6666666666666643</v>
      </c>
      <c r="R101" s="83">
        <v>44603</v>
      </c>
      <c r="S101" s="83">
        <v>44603</v>
      </c>
    </row>
    <row r="102" spans="1:19">
      <c r="A102" t="s">
        <v>224</v>
      </c>
      <c r="B102">
        <v>63.2</v>
      </c>
      <c r="C102" s="2" t="str">
        <f>VLOOKUP(A102,'RACI Deliverables'!$C$7:$D$86,2,FALSE)</f>
        <v>suggested VP training plans</v>
      </c>
      <c r="D102" t="s">
        <v>386</v>
      </c>
      <c r="E102" t="s">
        <v>277</v>
      </c>
      <c r="F102" s="10" t="str">
        <f>IF(VLOOKUP(A102,'RACI Deliverables'!$C$7:$K$86,4,FALSE)="","",VLOOKUP(A102,'RACI Deliverables'!$C$7:$K$86,4,FALSE))</f>
        <v>R</v>
      </c>
      <c r="G102" s="10" t="str">
        <f>IF(VLOOKUP(A102,'RACI Deliverables'!$C$7:$K$86,5,FALSE)="","",VLOOKUP(A102,'RACI Deliverables'!$C$7:$K$86,5,FALSE))</f>
        <v/>
      </c>
      <c r="H102" s="10" t="str">
        <f>IF(VLOOKUP(A102,'RACI Deliverables'!$C$7:$K$86,6,FALSE)="","",VLOOKUP(A102,'RACI Deliverables'!$C$7:$K$86,6,FALSE))</f>
        <v/>
      </c>
      <c r="I102" s="10" t="str">
        <f>IF(VLOOKUP(A102,'RACI Deliverables'!$C$7:$K$86,7,FALSE)="","",VLOOKUP(A102,'RACI Deliverables'!$C$7:$K$86,7,FALSE))</f>
        <v/>
      </c>
      <c r="J102" s="10" t="str">
        <f>IF(VLOOKUP(A102,'RACI Deliverables'!$C$7:$K$86,8,FALSE)="","",VLOOKUP(A102,'RACI Deliverables'!$C$7:$K$86,8,FALSE))</f>
        <v>A</v>
      </c>
      <c r="K102" s="10" t="str">
        <f>IF(VLOOKUP(A102,'RACI Deliverables'!$C$7:$K$86,9,FALSE)="","",VLOOKUP(A102,'RACI Deliverables'!$C$7:$K$86,9,FALSE))</f>
        <v/>
      </c>
      <c r="L102" s="25">
        <f>VLOOKUP(A102,'RACI Deliverables'!$C$7:$O$86,11,FALSE)</f>
        <v>44603</v>
      </c>
      <c r="M102" s="25">
        <f>VLOOKUP(A102,'RACI Deliverables'!$C$7:$O$86,12,FALSE)</f>
        <v>44607</v>
      </c>
      <c r="N102">
        <f t="shared" si="1"/>
        <v>4</v>
      </c>
      <c r="O102" s="46">
        <f>SUMIF('Total Efforts'!$D$5:$D$353,'Tasks Day 6-1'!B102,'Total Efforts'!$I$5:$I$353)</f>
        <v>0.25000000000000178</v>
      </c>
      <c r="R102" s="83">
        <v>44603</v>
      </c>
      <c r="S102" s="83">
        <v>44603</v>
      </c>
    </row>
    <row r="103" spans="1:19">
      <c r="A103" t="s">
        <v>224</v>
      </c>
      <c r="B103">
        <v>63.3</v>
      </c>
      <c r="C103" s="2" t="str">
        <f>VLOOKUP(A103,'RACI Deliverables'!$C$7:$D$86,2,FALSE)</f>
        <v>suggested VP training plans</v>
      </c>
      <c r="D103" t="s">
        <v>387</v>
      </c>
      <c r="E103" t="s">
        <v>388</v>
      </c>
      <c r="F103" s="10" t="str">
        <f>IF(VLOOKUP(A103,'RACI Deliverables'!$C$7:$K$86,4,FALSE)="","",VLOOKUP(A103,'RACI Deliverables'!$C$7:$K$86,4,FALSE))</f>
        <v>R</v>
      </c>
      <c r="G103" s="10" t="str">
        <f>IF(VLOOKUP(A103,'RACI Deliverables'!$C$7:$K$86,5,FALSE)="","",VLOOKUP(A103,'RACI Deliverables'!$C$7:$K$86,5,FALSE))</f>
        <v/>
      </c>
      <c r="H103" s="10" t="str">
        <f>IF(VLOOKUP(A103,'RACI Deliverables'!$C$7:$K$86,6,FALSE)="","",VLOOKUP(A103,'RACI Deliverables'!$C$7:$K$86,6,FALSE))</f>
        <v/>
      </c>
      <c r="I103" s="10" t="str">
        <f>IF(VLOOKUP(A103,'RACI Deliverables'!$C$7:$K$86,7,FALSE)="","",VLOOKUP(A103,'RACI Deliverables'!$C$7:$K$86,7,FALSE))</f>
        <v/>
      </c>
      <c r="J103" s="10" t="str">
        <f>IF(VLOOKUP(A103,'RACI Deliverables'!$C$7:$K$86,8,FALSE)="","",VLOOKUP(A103,'RACI Deliverables'!$C$7:$K$86,8,FALSE))</f>
        <v>A</v>
      </c>
      <c r="K103" s="10" t="str">
        <f>IF(VLOOKUP(A103,'RACI Deliverables'!$C$7:$K$86,9,FALSE)="","",VLOOKUP(A103,'RACI Deliverables'!$C$7:$K$86,9,FALSE))</f>
        <v/>
      </c>
      <c r="L103" s="25">
        <f>VLOOKUP(A103,'RACI Deliverables'!$C$7:$O$86,11,FALSE)</f>
        <v>44603</v>
      </c>
      <c r="M103" s="25">
        <f>VLOOKUP(A103,'RACI Deliverables'!$C$7:$O$86,12,FALSE)</f>
        <v>44607</v>
      </c>
      <c r="N103">
        <f t="shared" si="1"/>
        <v>4</v>
      </c>
      <c r="O103" s="46">
        <f>SUMIF('Total Efforts'!$D$5:$D$353,'Tasks Day 6-1'!B103,'Total Efforts'!$I$5:$I$353)</f>
        <v>0.24999999999999911</v>
      </c>
      <c r="R103" s="83">
        <v>44603</v>
      </c>
      <c r="S103" s="83">
        <v>44603</v>
      </c>
    </row>
    <row r="104" spans="1:19" ht="45">
      <c r="A104" t="s">
        <v>226</v>
      </c>
      <c r="B104">
        <v>64.099999999999994</v>
      </c>
      <c r="C104" s="2" t="str">
        <f>VLOOKUP(A104,'RACI Deliverables'!$C$7:$D$86,2,FALSE)</f>
        <v>suggested plan needs / requirements to implement an Executive Dashboard with 5, at minimum, metrics</v>
      </c>
      <c r="D104" t="s">
        <v>382</v>
      </c>
      <c r="E104" t="s">
        <v>285</v>
      </c>
      <c r="F104" s="10" t="str">
        <f>IF(VLOOKUP(A104,'RACI Deliverables'!$C$7:$K$86,4,FALSE)="","",VLOOKUP(A104,'RACI Deliverables'!$C$7:$K$86,4,FALSE))</f>
        <v/>
      </c>
      <c r="G104" s="10" t="str">
        <f>IF(VLOOKUP(A104,'RACI Deliverables'!$C$7:$K$86,5,FALSE)="","",VLOOKUP(A104,'RACI Deliverables'!$C$7:$K$86,5,FALSE))</f>
        <v/>
      </c>
      <c r="H104" s="10" t="str">
        <f>IF(VLOOKUP(A104,'RACI Deliverables'!$C$7:$K$86,6,FALSE)="","",VLOOKUP(A104,'RACI Deliverables'!$C$7:$K$86,6,FALSE))</f>
        <v/>
      </c>
      <c r="I104" s="10" t="str">
        <f>IF(VLOOKUP(A104,'RACI Deliverables'!$C$7:$K$86,7,FALSE)="","",VLOOKUP(A104,'RACI Deliverables'!$C$7:$K$86,7,FALSE))</f>
        <v>A</v>
      </c>
      <c r="J104" s="10" t="str">
        <f>IF(VLOOKUP(A104,'RACI Deliverables'!$C$7:$K$86,8,FALSE)="","",VLOOKUP(A104,'RACI Deliverables'!$C$7:$K$86,8,FALSE))</f>
        <v/>
      </c>
      <c r="K104" s="10" t="str">
        <f>IF(VLOOKUP(A104,'RACI Deliverables'!$C$7:$K$86,9,FALSE)="","",VLOOKUP(A104,'RACI Deliverables'!$C$7:$K$86,9,FALSE))</f>
        <v>R</v>
      </c>
      <c r="L104" s="25">
        <f>VLOOKUP(A104,'RACI Deliverables'!$C$7:$O$86,11,FALSE)</f>
        <v>44598</v>
      </c>
      <c r="M104" s="25">
        <f>VLOOKUP(A104,'RACI Deliverables'!$C$7:$O$86,12,FALSE)</f>
        <v>44602</v>
      </c>
      <c r="N104">
        <f t="shared" si="1"/>
        <v>4</v>
      </c>
      <c r="O104" s="46">
        <f>SUMIF('Total Efforts'!$D$5:$D$353,'Tasks Day 6-1'!B104,'Total Efforts'!$I$5:$I$353)</f>
        <v>0.99999999999999911</v>
      </c>
      <c r="R104" s="21">
        <v>44606</v>
      </c>
      <c r="S104" s="21">
        <v>44606</v>
      </c>
    </row>
    <row r="105" spans="1:19" ht="45">
      <c r="A105" t="s">
        <v>226</v>
      </c>
      <c r="B105">
        <v>64.2</v>
      </c>
      <c r="C105" s="2" t="str">
        <f>VLOOKUP(A105,'RACI Deliverables'!$C$7:$D$86,2,FALSE)</f>
        <v>suggested plan needs / requirements to implement an Executive Dashboard with 5, at minimum, metrics</v>
      </c>
      <c r="D105" t="s">
        <v>383</v>
      </c>
      <c r="E105" t="s">
        <v>277</v>
      </c>
      <c r="F105" s="10" t="str">
        <f>IF(VLOOKUP(A105,'RACI Deliverables'!$C$7:$K$86,4,FALSE)="","",VLOOKUP(A105,'RACI Deliverables'!$C$7:$K$86,4,FALSE))</f>
        <v/>
      </c>
      <c r="G105" s="10" t="str">
        <f>IF(VLOOKUP(A105,'RACI Deliverables'!$C$7:$K$86,5,FALSE)="","",VLOOKUP(A105,'RACI Deliverables'!$C$7:$K$86,5,FALSE))</f>
        <v/>
      </c>
      <c r="H105" s="10" t="str">
        <f>IF(VLOOKUP(A105,'RACI Deliverables'!$C$7:$K$86,6,FALSE)="","",VLOOKUP(A105,'RACI Deliverables'!$C$7:$K$86,6,FALSE))</f>
        <v/>
      </c>
      <c r="I105" s="10" t="str">
        <f>IF(VLOOKUP(A105,'RACI Deliverables'!$C$7:$K$86,7,FALSE)="","",VLOOKUP(A105,'RACI Deliverables'!$C$7:$K$86,7,FALSE))</f>
        <v>A</v>
      </c>
      <c r="J105" s="10" t="str">
        <f>IF(VLOOKUP(A105,'RACI Deliverables'!$C$7:$K$86,8,FALSE)="","",VLOOKUP(A105,'RACI Deliverables'!$C$7:$K$86,8,FALSE))</f>
        <v/>
      </c>
      <c r="K105" s="10" t="str">
        <f>IF(VLOOKUP(A105,'RACI Deliverables'!$C$7:$K$86,9,FALSE)="","",VLOOKUP(A105,'RACI Deliverables'!$C$7:$K$86,9,FALSE))</f>
        <v>R</v>
      </c>
      <c r="L105" s="25">
        <f>VLOOKUP(A105,'RACI Deliverables'!$C$7:$O$86,11,FALSE)</f>
        <v>44598</v>
      </c>
      <c r="M105" s="25">
        <f>VLOOKUP(A105,'RACI Deliverables'!$C$7:$O$86,12,FALSE)</f>
        <v>44602</v>
      </c>
      <c r="N105">
        <f t="shared" si="1"/>
        <v>4</v>
      </c>
      <c r="O105" s="46">
        <f>SUMIF('Total Efforts'!$D$5:$D$353,'Tasks Day 6-1'!B105,'Total Efforts'!$I$5:$I$353)</f>
        <v>5.4999999999999991</v>
      </c>
      <c r="R105" s="21">
        <v>44607</v>
      </c>
      <c r="S105" s="21">
        <v>44607</v>
      </c>
    </row>
    <row r="106" spans="1:19" ht="45">
      <c r="A106" t="s">
        <v>226</v>
      </c>
      <c r="B106">
        <v>64.3</v>
      </c>
      <c r="C106" s="2" t="str">
        <f>VLOOKUP(A106,'RACI Deliverables'!$C$7:$D$86,2,FALSE)</f>
        <v>suggested plan needs / requirements to implement an Executive Dashboard with 5, at minimum, metrics</v>
      </c>
      <c r="D106" t="s">
        <v>384</v>
      </c>
      <c r="E106" t="s">
        <v>388</v>
      </c>
      <c r="F106" s="10" t="str">
        <f>IF(VLOOKUP(A106,'RACI Deliverables'!$C$7:$K$86,4,FALSE)="","",VLOOKUP(A106,'RACI Deliverables'!$C$7:$K$86,4,FALSE))</f>
        <v/>
      </c>
      <c r="G106" s="10" t="str">
        <f>IF(VLOOKUP(A106,'RACI Deliverables'!$C$7:$K$86,5,FALSE)="","",VLOOKUP(A106,'RACI Deliverables'!$C$7:$K$86,5,FALSE))</f>
        <v/>
      </c>
      <c r="H106" s="10" t="str">
        <f>IF(VLOOKUP(A106,'RACI Deliverables'!$C$7:$K$86,6,FALSE)="","",VLOOKUP(A106,'RACI Deliverables'!$C$7:$K$86,6,FALSE))</f>
        <v/>
      </c>
      <c r="I106" s="10" t="str">
        <f>IF(VLOOKUP(A106,'RACI Deliverables'!$C$7:$K$86,7,FALSE)="","",VLOOKUP(A106,'RACI Deliverables'!$C$7:$K$86,7,FALSE))</f>
        <v>A</v>
      </c>
      <c r="J106" s="10" t="str">
        <f>IF(VLOOKUP(A106,'RACI Deliverables'!$C$7:$K$86,8,FALSE)="","",VLOOKUP(A106,'RACI Deliverables'!$C$7:$K$86,8,FALSE))</f>
        <v/>
      </c>
      <c r="K106" s="10" t="str">
        <f>IF(VLOOKUP(A106,'RACI Deliverables'!$C$7:$K$86,9,FALSE)="","",VLOOKUP(A106,'RACI Deliverables'!$C$7:$K$86,9,FALSE))</f>
        <v>R</v>
      </c>
      <c r="L106" s="25">
        <f>VLOOKUP(A106,'RACI Deliverables'!$C$7:$O$86,11,FALSE)</f>
        <v>44598</v>
      </c>
      <c r="M106" s="25">
        <f>VLOOKUP(A106,'RACI Deliverables'!$C$7:$O$86,12,FALSE)</f>
        <v>44602</v>
      </c>
      <c r="N106">
        <f t="shared" si="1"/>
        <v>4</v>
      </c>
      <c r="O106" s="46">
        <f>SUMIF('Total Efforts'!$D$5:$D$353,'Tasks Day 6-1'!B106,'Total Efforts'!$I$5:$I$353)</f>
        <v>5.4999999999999991</v>
      </c>
      <c r="R106" s="21">
        <v>44607</v>
      </c>
      <c r="S106" s="21">
        <v>44607</v>
      </c>
    </row>
    <row r="107" spans="1:19" ht="45">
      <c r="A107" t="s">
        <v>228</v>
      </c>
      <c r="B107">
        <v>65.099999999999994</v>
      </c>
      <c r="C107" s="2" t="str">
        <f>VLOOKUP(A107,'RACI Deliverables'!$C$7:$D$86,2,FALSE)</f>
        <v>suggested plan actions to implement an Executive Dashboard with 5, at minimum, metrics</v>
      </c>
      <c r="D107" t="s">
        <v>382</v>
      </c>
      <c r="E107" t="s">
        <v>285</v>
      </c>
      <c r="F107" s="10" t="str">
        <f>IF(VLOOKUP(A107,'RACI Deliverables'!$C$7:$K$86,4,FALSE)="","",VLOOKUP(A107,'RACI Deliverables'!$C$7:$K$86,4,FALSE))</f>
        <v/>
      </c>
      <c r="G107" s="10" t="str">
        <f>IF(VLOOKUP(A107,'RACI Deliverables'!$C$7:$K$86,5,FALSE)="","",VLOOKUP(A107,'RACI Deliverables'!$C$7:$K$86,5,FALSE))</f>
        <v/>
      </c>
      <c r="H107" s="10" t="str">
        <f>IF(VLOOKUP(A107,'RACI Deliverables'!$C$7:$K$86,6,FALSE)="","",VLOOKUP(A107,'RACI Deliverables'!$C$7:$K$86,6,FALSE))</f>
        <v>A</v>
      </c>
      <c r="I107" s="10" t="str">
        <f>IF(VLOOKUP(A107,'RACI Deliverables'!$C$7:$K$86,7,FALSE)="","",VLOOKUP(A107,'RACI Deliverables'!$C$7:$K$86,7,FALSE))</f>
        <v>R</v>
      </c>
      <c r="J107" s="10" t="str">
        <f>IF(VLOOKUP(A107,'RACI Deliverables'!$C$7:$K$86,8,FALSE)="","",VLOOKUP(A107,'RACI Deliverables'!$C$7:$K$86,8,FALSE))</f>
        <v/>
      </c>
      <c r="K107" s="10" t="str">
        <f>IF(VLOOKUP(A107,'RACI Deliverables'!$C$7:$K$86,9,FALSE)="","",VLOOKUP(A107,'RACI Deliverables'!$C$7:$K$86,9,FALSE))</f>
        <v/>
      </c>
      <c r="L107" s="25">
        <f>VLOOKUP(A107,'RACI Deliverables'!$C$7:$O$86,11,FALSE)</f>
        <v>44598</v>
      </c>
      <c r="M107" s="25">
        <f>VLOOKUP(A107,'RACI Deliverables'!$C$7:$O$86,12,FALSE)</f>
        <v>44602</v>
      </c>
      <c r="N107">
        <f t="shared" si="1"/>
        <v>4</v>
      </c>
      <c r="O107" s="46">
        <f>SUMIF('Total Efforts'!$D$5:$D$353,'Tasks Day 6-1'!B107,'Total Efforts'!$I$5:$I$353)</f>
        <v>0.66666666666666663</v>
      </c>
    </row>
    <row r="108" spans="1:19" ht="45">
      <c r="A108" t="s">
        <v>228</v>
      </c>
      <c r="B108">
        <v>65.2</v>
      </c>
      <c r="C108" s="2" t="str">
        <f>VLOOKUP(A108,'RACI Deliverables'!$C$7:$D$86,2,FALSE)</f>
        <v>suggested plan actions to implement an Executive Dashboard with 5, at minimum, metrics</v>
      </c>
      <c r="D108" t="s">
        <v>383</v>
      </c>
      <c r="E108" t="s">
        <v>277</v>
      </c>
      <c r="F108" s="10" t="str">
        <f>IF(VLOOKUP(A108,'RACI Deliverables'!$C$7:$K$86,4,FALSE)="","",VLOOKUP(A108,'RACI Deliverables'!$C$7:$K$86,4,FALSE))</f>
        <v/>
      </c>
      <c r="G108" s="10" t="str">
        <f>IF(VLOOKUP(A108,'RACI Deliverables'!$C$7:$K$86,5,FALSE)="","",VLOOKUP(A108,'RACI Deliverables'!$C$7:$K$86,5,FALSE))</f>
        <v/>
      </c>
      <c r="H108" s="10" t="str">
        <f>IF(VLOOKUP(A108,'RACI Deliverables'!$C$7:$K$86,6,FALSE)="","",VLOOKUP(A108,'RACI Deliverables'!$C$7:$K$86,6,FALSE))</f>
        <v>A</v>
      </c>
      <c r="I108" s="10" t="str">
        <f>IF(VLOOKUP(A108,'RACI Deliverables'!$C$7:$K$86,7,FALSE)="","",VLOOKUP(A108,'RACI Deliverables'!$C$7:$K$86,7,FALSE))</f>
        <v>R</v>
      </c>
      <c r="J108" s="10" t="str">
        <f>IF(VLOOKUP(A108,'RACI Deliverables'!$C$7:$K$86,8,FALSE)="","",VLOOKUP(A108,'RACI Deliverables'!$C$7:$K$86,8,FALSE))</f>
        <v/>
      </c>
      <c r="K108" s="10" t="str">
        <f>IF(VLOOKUP(A108,'RACI Deliverables'!$C$7:$K$86,9,FALSE)="","",VLOOKUP(A108,'RACI Deliverables'!$C$7:$K$86,9,FALSE))</f>
        <v/>
      </c>
      <c r="L108" s="25">
        <f>VLOOKUP(A108,'RACI Deliverables'!$C$7:$O$86,11,FALSE)</f>
        <v>44598</v>
      </c>
      <c r="M108" s="25">
        <f>VLOOKUP(A108,'RACI Deliverables'!$C$7:$O$86,12,FALSE)</f>
        <v>44602</v>
      </c>
      <c r="N108">
        <f t="shared" si="1"/>
        <v>4</v>
      </c>
      <c r="O108" s="46">
        <f>SUMIF('Total Efforts'!$D$5:$D$353,'Tasks Day 6-1'!B108,'Total Efforts'!$I$5:$I$353)</f>
        <v>0.50000000000000022</v>
      </c>
    </row>
    <row r="109" spans="1:19" ht="45">
      <c r="A109" t="s">
        <v>228</v>
      </c>
      <c r="B109">
        <v>65.3</v>
      </c>
      <c r="C109" s="2" t="str">
        <f>VLOOKUP(A109,'RACI Deliverables'!$C$7:$D$86,2,FALSE)</f>
        <v>suggested plan actions to implement an Executive Dashboard with 5, at minimum, metrics</v>
      </c>
      <c r="D109" t="s">
        <v>384</v>
      </c>
      <c r="E109" t="s">
        <v>388</v>
      </c>
      <c r="F109" s="10" t="str">
        <f>IF(VLOOKUP(A109,'RACI Deliverables'!$C$7:$K$86,4,FALSE)="","",VLOOKUP(A109,'RACI Deliverables'!$C$7:$K$86,4,FALSE))</f>
        <v/>
      </c>
      <c r="G109" s="10" t="str">
        <f>IF(VLOOKUP(A109,'RACI Deliverables'!$C$7:$K$86,5,FALSE)="","",VLOOKUP(A109,'RACI Deliverables'!$C$7:$K$86,5,FALSE))</f>
        <v/>
      </c>
      <c r="H109" s="10" t="str">
        <f>IF(VLOOKUP(A109,'RACI Deliverables'!$C$7:$K$86,6,FALSE)="","",VLOOKUP(A109,'RACI Deliverables'!$C$7:$K$86,6,FALSE))</f>
        <v>A</v>
      </c>
      <c r="I109" s="10" t="str">
        <f>IF(VLOOKUP(A109,'RACI Deliverables'!$C$7:$K$86,7,FALSE)="","",VLOOKUP(A109,'RACI Deliverables'!$C$7:$K$86,7,FALSE))</f>
        <v>R</v>
      </c>
      <c r="J109" s="10" t="str">
        <f>IF(VLOOKUP(A109,'RACI Deliverables'!$C$7:$K$86,8,FALSE)="","",VLOOKUP(A109,'RACI Deliverables'!$C$7:$K$86,8,FALSE))</f>
        <v/>
      </c>
      <c r="K109" s="10" t="str">
        <f>IF(VLOOKUP(A109,'RACI Deliverables'!$C$7:$K$86,9,FALSE)="","",VLOOKUP(A109,'RACI Deliverables'!$C$7:$K$86,9,FALSE))</f>
        <v/>
      </c>
      <c r="L109" s="25">
        <f>VLOOKUP(A109,'RACI Deliverables'!$C$7:$O$86,11,FALSE)</f>
        <v>44598</v>
      </c>
      <c r="M109" s="25">
        <f>VLOOKUP(A109,'RACI Deliverables'!$C$7:$O$86,12,FALSE)</f>
        <v>44602</v>
      </c>
      <c r="N109">
        <f t="shared" si="1"/>
        <v>4</v>
      </c>
      <c r="O109" s="46">
        <f>SUMIF('Total Efforts'!$D$5:$D$353,'Tasks Day 6-1'!B109,'Total Efforts'!$I$5:$I$353)</f>
        <v>0.41666666666666718</v>
      </c>
    </row>
    <row r="110" spans="1:19" ht="30.75">
      <c r="A110" t="s">
        <v>230</v>
      </c>
      <c r="B110">
        <v>66.099999999999994</v>
      </c>
      <c r="C110" s="2" t="str">
        <f>VLOOKUP(A110,'RACI Deliverables'!$C$7:$D$86,2,FALSE)</f>
        <v>suggested plan deliverables to implement an Executive Dashboard with 5, at minimum, metrics</v>
      </c>
      <c r="D110" t="s">
        <v>382</v>
      </c>
      <c r="E110" t="s">
        <v>285</v>
      </c>
      <c r="F110" s="10" t="str">
        <f>IF(VLOOKUP(A110,'RACI Deliverables'!$C$7:$K$86,4,FALSE)="","",VLOOKUP(A110,'RACI Deliverables'!$C$7:$K$86,4,FALSE))</f>
        <v/>
      </c>
      <c r="G110" s="10" t="str">
        <f>IF(VLOOKUP(A110,'RACI Deliverables'!$C$7:$K$86,5,FALSE)="","",VLOOKUP(A110,'RACI Deliverables'!$C$7:$K$86,5,FALSE))</f>
        <v>A</v>
      </c>
      <c r="H110" s="10" t="str">
        <f>IF(VLOOKUP(A110,'RACI Deliverables'!$C$7:$K$86,6,FALSE)="","",VLOOKUP(A110,'RACI Deliverables'!$C$7:$K$86,6,FALSE))</f>
        <v>R</v>
      </c>
      <c r="I110" s="10" t="str">
        <f>IF(VLOOKUP(A110,'RACI Deliverables'!$C$7:$K$86,7,FALSE)="","",VLOOKUP(A110,'RACI Deliverables'!$C$7:$K$86,7,FALSE))</f>
        <v/>
      </c>
      <c r="J110" s="10" t="str">
        <f>IF(VLOOKUP(A110,'RACI Deliverables'!$C$7:$K$86,8,FALSE)="","",VLOOKUP(A110,'RACI Deliverables'!$C$7:$K$86,8,FALSE))</f>
        <v/>
      </c>
      <c r="K110" s="10" t="str">
        <f>IF(VLOOKUP(A110,'RACI Deliverables'!$C$7:$K$86,9,FALSE)="","",VLOOKUP(A110,'RACI Deliverables'!$C$7:$K$86,9,FALSE))</f>
        <v/>
      </c>
      <c r="L110" s="25">
        <f>VLOOKUP(A110,'RACI Deliverables'!$C$7:$O$86,11,FALSE)</f>
        <v>44598</v>
      </c>
      <c r="M110" s="25">
        <f>VLOOKUP(A110,'RACI Deliverables'!$C$7:$O$86,12,FALSE)</f>
        <v>44602</v>
      </c>
      <c r="N110">
        <f t="shared" si="1"/>
        <v>4</v>
      </c>
      <c r="O110" s="46">
        <f>SUMIF('Total Efforts'!$D$5:$D$353,'Tasks Day 6-1'!B110,'Total Efforts'!$I$5:$I$353)</f>
        <v>0.49999999999999822</v>
      </c>
      <c r="R110" s="70">
        <v>44602</v>
      </c>
      <c r="S110" s="70">
        <v>44602</v>
      </c>
    </row>
    <row r="111" spans="1:19" ht="30.75">
      <c r="A111" t="s">
        <v>230</v>
      </c>
      <c r="B111">
        <v>66.2</v>
      </c>
      <c r="C111" s="2" t="str">
        <f>VLOOKUP(A111,'RACI Deliverables'!$C$7:$D$86,2,FALSE)</f>
        <v>suggested plan deliverables to implement an Executive Dashboard with 5, at minimum, metrics</v>
      </c>
      <c r="D111" t="s">
        <v>383</v>
      </c>
      <c r="E111" t="s">
        <v>277</v>
      </c>
      <c r="F111" s="10" t="str">
        <f>IF(VLOOKUP(A111,'RACI Deliverables'!$C$7:$K$86,4,FALSE)="","",VLOOKUP(A111,'RACI Deliverables'!$C$7:$K$86,4,FALSE))</f>
        <v/>
      </c>
      <c r="G111" s="10" t="str">
        <f>IF(VLOOKUP(A111,'RACI Deliverables'!$C$7:$K$86,5,FALSE)="","",VLOOKUP(A111,'RACI Deliverables'!$C$7:$K$86,5,FALSE))</f>
        <v>A</v>
      </c>
      <c r="H111" s="10" t="str">
        <f>IF(VLOOKUP(A111,'RACI Deliverables'!$C$7:$K$86,6,FALSE)="","",VLOOKUP(A111,'RACI Deliverables'!$C$7:$K$86,6,FALSE))</f>
        <v>R</v>
      </c>
      <c r="I111" s="10" t="str">
        <f>IF(VLOOKUP(A111,'RACI Deliverables'!$C$7:$K$86,7,FALSE)="","",VLOOKUP(A111,'RACI Deliverables'!$C$7:$K$86,7,FALSE))</f>
        <v/>
      </c>
      <c r="J111" s="10" t="str">
        <f>IF(VLOOKUP(A111,'RACI Deliverables'!$C$7:$K$86,8,FALSE)="","",VLOOKUP(A111,'RACI Deliverables'!$C$7:$K$86,8,FALSE))</f>
        <v/>
      </c>
      <c r="K111" s="10" t="str">
        <f>IF(VLOOKUP(A111,'RACI Deliverables'!$C$7:$K$86,9,FALSE)="","",VLOOKUP(A111,'RACI Deliverables'!$C$7:$K$86,9,FALSE))</f>
        <v/>
      </c>
      <c r="L111" s="25">
        <f>VLOOKUP(A111,'RACI Deliverables'!$C$7:$O$86,11,FALSE)</f>
        <v>44598</v>
      </c>
      <c r="M111" s="25">
        <f>VLOOKUP(A111,'RACI Deliverables'!$C$7:$O$86,12,FALSE)</f>
        <v>44602</v>
      </c>
      <c r="N111">
        <f t="shared" si="1"/>
        <v>4</v>
      </c>
      <c r="O111" s="46">
        <f>SUMIF('Total Efforts'!$D$5:$D$353,'Tasks Day 6-1'!B111,'Total Efforts'!$I$5:$I$353)</f>
        <v>1.0000000000000018</v>
      </c>
      <c r="R111" s="70">
        <v>44602</v>
      </c>
      <c r="S111" s="70">
        <v>44602</v>
      </c>
    </row>
    <row r="112" spans="1:19" ht="30.75">
      <c r="A112" t="s">
        <v>230</v>
      </c>
      <c r="B112">
        <v>66.3</v>
      </c>
      <c r="C112" s="2" t="str">
        <f>VLOOKUP(A112,'RACI Deliverables'!$C$7:$D$86,2,FALSE)</f>
        <v>suggested plan deliverables to implement an Executive Dashboard with 5, at minimum, metrics</v>
      </c>
      <c r="D112" t="s">
        <v>384</v>
      </c>
      <c r="E112" t="s">
        <v>388</v>
      </c>
      <c r="F112" s="10" t="str">
        <f>IF(VLOOKUP(A112,'RACI Deliverables'!$C$7:$K$86,4,FALSE)="","",VLOOKUP(A112,'RACI Deliverables'!$C$7:$K$86,4,FALSE))</f>
        <v/>
      </c>
      <c r="G112" s="10" t="str">
        <f>IF(VLOOKUP(A112,'RACI Deliverables'!$C$7:$K$86,5,FALSE)="","",VLOOKUP(A112,'RACI Deliverables'!$C$7:$K$86,5,FALSE))</f>
        <v>A</v>
      </c>
      <c r="H112" s="10" t="str">
        <f>IF(VLOOKUP(A112,'RACI Deliverables'!$C$7:$K$86,6,FALSE)="","",VLOOKUP(A112,'RACI Deliverables'!$C$7:$K$86,6,FALSE))</f>
        <v>R</v>
      </c>
      <c r="I112" s="10" t="str">
        <f>IF(VLOOKUP(A112,'RACI Deliverables'!$C$7:$K$86,7,FALSE)="","",VLOOKUP(A112,'RACI Deliverables'!$C$7:$K$86,7,FALSE))</f>
        <v/>
      </c>
      <c r="J112" s="10" t="str">
        <f>IF(VLOOKUP(A112,'RACI Deliverables'!$C$7:$K$86,8,FALSE)="","",VLOOKUP(A112,'RACI Deliverables'!$C$7:$K$86,8,FALSE))</f>
        <v/>
      </c>
      <c r="K112" s="10" t="str">
        <f>IF(VLOOKUP(A112,'RACI Deliverables'!$C$7:$K$86,9,FALSE)="","",VLOOKUP(A112,'RACI Deliverables'!$C$7:$K$86,9,FALSE))</f>
        <v/>
      </c>
      <c r="L112" s="25">
        <f>VLOOKUP(A112,'RACI Deliverables'!$C$7:$O$86,11,FALSE)</f>
        <v>44598</v>
      </c>
      <c r="M112" s="25">
        <f>VLOOKUP(A112,'RACI Deliverables'!$C$7:$O$86,12,FALSE)</f>
        <v>44602</v>
      </c>
      <c r="N112">
        <f t="shared" si="1"/>
        <v>4</v>
      </c>
      <c r="O112" s="46">
        <f>SUMIF('Total Efforts'!$D$5:$D$353,'Tasks Day 6-1'!B112,'Total Efforts'!$I$5:$I$353)</f>
        <v>0.49999999999999822</v>
      </c>
      <c r="R112" s="70">
        <v>44602</v>
      </c>
      <c r="S112" s="70">
        <v>44602</v>
      </c>
    </row>
    <row r="113" spans="1:19" ht="45">
      <c r="A113" t="s">
        <v>232</v>
      </c>
      <c r="B113">
        <v>67.099999999999994</v>
      </c>
      <c r="C113" s="2" t="str">
        <f>VLOOKUP(A113,'RACI Deliverables'!$C$7:$D$86,2,FALSE)</f>
        <v>suggested plan resources to implement an Executive Dashboard with 5, at minimum, metrics</v>
      </c>
      <c r="D113" t="s">
        <v>382</v>
      </c>
      <c r="E113" t="s">
        <v>285</v>
      </c>
      <c r="F113" s="10" t="str">
        <f>IF(VLOOKUP(A113,'RACI Deliverables'!$C$7:$K$86,4,FALSE)="","",VLOOKUP(A113,'RACI Deliverables'!$C$7:$K$86,4,FALSE))</f>
        <v>A</v>
      </c>
      <c r="G113" s="10" t="str">
        <f>IF(VLOOKUP(A113,'RACI Deliverables'!$C$7:$K$86,5,FALSE)="","",VLOOKUP(A113,'RACI Deliverables'!$C$7:$K$86,5,FALSE))</f>
        <v/>
      </c>
      <c r="H113" s="10" t="str">
        <f>IF(VLOOKUP(A113,'RACI Deliverables'!$C$7:$K$86,6,FALSE)="","",VLOOKUP(A113,'RACI Deliverables'!$C$7:$K$86,6,FALSE))</f>
        <v/>
      </c>
      <c r="I113" s="10" t="str">
        <f>IF(VLOOKUP(A113,'RACI Deliverables'!$C$7:$K$86,7,FALSE)="","",VLOOKUP(A113,'RACI Deliverables'!$C$7:$K$86,7,FALSE))</f>
        <v>R</v>
      </c>
      <c r="J113" s="10" t="str">
        <f>IF(VLOOKUP(A113,'RACI Deliverables'!$C$7:$K$86,8,FALSE)="","",VLOOKUP(A113,'RACI Deliverables'!$C$7:$K$86,8,FALSE))</f>
        <v/>
      </c>
      <c r="K113" s="10" t="str">
        <f>IF(VLOOKUP(A113,'RACI Deliverables'!$C$7:$K$86,9,FALSE)="","",VLOOKUP(A113,'RACI Deliverables'!$C$7:$K$86,9,FALSE))</f>
        <v/>
      </c>
      <c r="L113" s="25">
        <f>VLOOKUP(A113,'RACI Deliverables'!$C$7:$O$86,11,FALSE)</f>
        <v>44598</v>
      </c>
      <c r="M113" s="25">
        <f>VLOOKUP(A113,'RACI Deliverables'!$C$7:$O$86,12,FALSE)</f>
        <v>44602</v>
      </c>
      <c r="N113">
        <f t="shared" si="1"/>
        <v>4</v>
      </c>
      <c r="O113" s="46">
        <f>SUMIF('Total Efforts'!$D$5:$D$353,'Tasks Day 6-1'!B113,'Total Efforts'!$I$5:$I$353)</f>
        <v>0.33333333333333282</v>
      </c>
    </row>
    <row r="114" spans="1:19" ht="45">
      <c r="A114" t="s">
        <v>232</v>
      </c>
      <c r="B114">
        <v>67.2</v>
      </c>
      <c r="C114" s="2" t="str">
        <f>VLOOKUP(A114,'RACI Deliverables'!$C$7:$D$86,2,FALSE)</f>
        <v>suggested plan resources to implement an Executive Dashboard with 5, at minimum, metrics</v>
      </c>
      <c r="D114" t="s">
        <v>383</v>
      </c>
      <c r="E114" t="s">
        <v>277</v>
      </c>
      <c r="F114" s="10" t="str">
        <f>IF(VLOOKUP(A114,'RACI Deliverables'!$C$7:$K$86,4,FALSE)="","",VLOOKUP(A114,'RACI Deliverables'!$C$7:$K$86,4,FALSE))</f>
        <v>A</v>
      </c>
      <c r="G114" s="10" t="str">
        <f>IF(VLOOKUP(A114,'RACI Deliverables'!$C$7:$K$86,5,FALSE)="","",VLOOKUP(A114,'RACI Deliverables'!$C$7:$K$86,5,FALSE))</f>
        <v/>
      </c>
      <c r="H114" s="10" t="str">
        <f>IF(VLOOKUP(A114,'RACI Deliverables'!$C$7:$K$86,6,FALSE)="","",VLOOKUP(A114,'RACI Deliverables'!$C$7:$K$86,6,FALSE))</f>
        <v/>
      </c>
      <c r="I114" s="10" t="str">
        <f>IF(VLOOKUP(A114,'RACI Deliverables'!$C$7:$K$86,7,FALSE)="","",VLOOKUP(A114,'RACI Deliverables'!$C$7:$K$86,7,FALSE))</f>
        <v>R</v>
      </c>
      <c r="J114" s="10" t="str">
        <f>IF(VLOOKUP(A114,'RACI Deliverables'!$C$7:$K$86,8,FALSE)="","",VLOOKUP(A114,'RACI Deliverables'!$C$7:$K$86,8,FALSE))</f>
        <v/>
      </c>
      <c r="K114" s="10" t="str">
        <f>IF(VLOOKUP(A114,'RACI Deliverables'!$C$7:$K$86,9,FALSE)="","",VLOOKUP(A114,'RACI Deliverables'!$C$7:$K$86,9,FALSE))</f>
        <v/>
      </c>
      <c r="L114" s="25">
        <f>VLOOKUP(A114,'RACI Deliverables'!$C$7:$O$86,11,FALSE)</f>
        <v>44598</v>
      </c>
      <c r="M114" s="25">
        <f>VLOOKUP(A114,'RACI Deliverables'!$C$7:$O$86,12,FALSE)</f>
        <v>44602</v>
      </c>
      <c r="N114">
        <f t="shared" si="1"/>
        <v>4</v>
      </c>
      <c r="O114" s="46">
        <f>SUMIF('Total Efforts'!$D$5:$D$353,'Tasks Day 6-1'!B114,'Total Efforts'!$I$5:$I$353)</f>
        <v>0.41666666666666785</v>
      </c>
    </row>
    <row r="115" spans="1:19" ht="45">
      <c r="A115" t="s">
        <v>232</v>
      </c>
      <c r="B115">
        <v>67.3</v>
      </c>
      <c r="C115" s="2" t="str">
        <f>VLOOKUP(A115,'RACI Deliverables'!$C$7:$D$86,2,FALSE)</f>
        <v>suggested plan resources to implement an Executive Dashboard with 5, at minimum, metrics</v>
      </c>
      <c r="D115" t="s">
        <v>384</v>
      </c>
      <c r="E115" t="s">
        <v>388</v>
      </c>
      <c r="F115" s="10" t="str">
        <f>IF(VLOOKUP(A115,'RACI Deliverables'!$C$7:$K$86,4,FALSE)="","",VLOOKUP(A115,'RACI Deliverables'!$C$7:$K$86,4,FALSE))</f>
        <v>A</v>
      </c>
      <c r="G115" s="10" t="str">
        <f>IF(VLOOKUP(A115,'RACI Deliverables'!$C$7:$K$86,5,FALSE)="","",VLOOKUP(A115,'RACI Deliverables'!$C$7:$K$86,5,FALSE))</f>
        <v/>
      </c>
      <c r="H115" s="10" t="str">
        <f>IF(VLOOKUP(A115,'RACI Deliverables'!$C$7:$K$86,6,FALSE)="","",VLOOKUP(A115,'RACI Deliverables'!$C$7:$K$86,6,FALSE))</f>
        <v/>
      </c>
      <c r="I115" s="10" t="str">
        <f>IF(VLOOKUP(A115,'RACI Deliverables'!$C$7:$K$86,7,FALSE)="","",VLOOKUP(A115,'RACI Deliverables'!$C$7:$K$86,7,FALSE))</f>
        <v>R</v>
      </c>
      <c r="J115" s="10" t="str">
        <f>IF(VLOOKUP(A115,'RACI Deliverables'!$C$7:$K$86,8,FALSE)="","",VLOOKUP(A115,'RACI Deliverables'!$C$7:$K$86,8,FALSE))</f>
        <v/>
      </c>
      <c r="K115" s="10" t="str">
        <f>IF(VLOOKUP(A115,'RACI Deliverables'!$C$7:$K$86,9,FALSE)="","",VLOOKUP(A115,'RACI Deliverables'!$C$7:$K$86,9,FALSE))</f>
        <v/>
      </c>
      <c r="L115" s="25">
        <f>VLOOKUP(A115,'RACI Deliverables'!$C$7:$O$86,11,FALSE)</f>
        <v>44598</v>
      </c>
      <c r="M115" s="25">
        <f>VLOOKUP(A115,'RACI Deliverables'!$C$7:$O$86,12,FALSE)</f>
        <v>44602</v>
      </c>
      <c r="N115">
        <f t="shared" si="1"/>
        <v>4</v>
      </c>
      <c r="O115" s="46">
        <f>SUMIF('Total Efforts'!$D$5:$D$353,'Tasks Day 6-1'!B115,'Total Efforts'!$I$5:$I$353)</f>
        <v>0.43333333333333446</v>
      </c>
    </row>
    <row r="116" spans="1:19" ht="30.75">
      <c r="A116" t="s">
        <v>234</v>
      </c>
      <c r="B116">
        <v>68.099999999999994</v>
      </c>
      <c r="C116" s="2" t="str">
        <f>VLOOKUP(A116,'RACI Deliverables'!$C$7:$D$86,2,FALSE)</f>
        <v>General configuration of Executive Dashboard using PowerBI</v>
      </c>
      <c r="D116" t="s">
        <v>389</v>
      </c>
      <c r="E116" t="s">
        <v>285</v>
      </c>
      <c r="F116" s="10" t="str">
        <f>IF(VLOOKUP(A116,'RACI Deliverables'!$C$7:$K$86,4,FALSE)="","",VLOOKUP(A116,'RACI Deliverables'!$C$7:$K$86,4,FALSE))</f>
        <v/>
      </c>
      <c r="G116" s="10" t="str">
        <f>IF(VLOOKUP(A116,'RACI Deliverables'!$C$7:$K$86,5,FALSE)="","",VLOOKUP(A116,'RACI Deliverables'!$C$7:$K$86,5,FALSE))</f>
        <v>R</v>
      </c>
      <c r="H116" s="10" t="str">
        <f>IF(VLOOKUP(A116,'RACI Deliverables'!$C$7:$K$86,6,FALSE)="","",VLOOKUP(A116,'RACI Deliverables'!$C$7:$K$86,6,FALSE))</f>
        <v>A</v>
      </c>
      <c r="I116" s="10" t="str">
        <f>IF(VLOOKUP(A116,'RACI Deliverables'!$C$7:$K$86,7,FALSE)="","",VLOOKUP(A116,'RACI Deliverables'!$C$7:$K$86,7,FALSE))</f>
        <v/>
      </c>
      <c r="J116" s="10" t="str">
        <f>IF(VLOOKUP(A116,'RACI Deliverables'!$C$7:$K$86,8,FALSE)="","",VLOOKUP(A116,'RACI Deliverables'!$C$7:$K$86,8,FALSE))</f>
        <v/>
      </c>
      <c r="K116" s="10" t="str">
        <f>IF(VLOOKUP(A116,'RACI Deliverables'!$C$7:$K$86,9,FALSE)="","",VLOOKUP(A116,'RACI Deliverables'!$C$7:$K$86,9,FALSE))</f>
        <v/>
      </c>
      <c r="L116" s="25">
        <f>VLOOKUP(A116,'RACI Deliverables'!$C$7:$O$86,11,FALSE)</f>
        <v>44597</v>
      </c>
      <c r="M116" s="25">
        <f>VLOOKUP(A116,'RACI Deliverables'!$C$7:$O$86,12,FALSE)</f>
        <v>44602</v>
      </c>
      <c r="N116">
        <f t="shared" si="1"/>
        <v>5</v>
      </c>
      <c r="O116" s="46">
        <f>SUMIF('Total Efforts'!$D$5:$D$353,'Tasks Day 6-1'!B116,'Total Efforts'!$I$5:$I$353)</f>
        <v>1.1666666666666679</v>
      </c>
      <c r="R116" s="21">
        <v>44609</v>
      </c>
      <c r="S116" s="21">
        <v>44609</v>
      </c>
    </row>
    <row r="117" spans="1:19" ht="30.75">
      <c r="A117" t="s">
        <v>234</v>
      </c>
      <c r="B117">
        <v>68.2</v>
      </c>
      <c r="C117" s="2" t="str">
        <f>VLOOKUP(A117,'RACI Deliverables'!$C$7:$D$86,2,FALSE)</f>
        <v>General configuration of Executive Dashboard using PowerBI</v>
      </c>
      <c r="D117" t="s">
        <v>390</v>
      </c>
      <c r="E117" t="s">
        <v>277</v>
      </c>
      <c r="F117" s="10" t="str">
        <f>IF(VLOOKUP(A117,'RACI Deliverables'!$C$7:$K$86,4,FALSE)="","",VLOOKUP(A117,'RACI Deliverables'!$C$7:$K$86,4,FALSE))</f>
        <v/>
      </c>
      <c r="G117" s="10" t="str">
        <f>IF(VLOOKUP(A117,'RACI Deliverables'!$C$7:$K$86,5,FALSE)="","",VLOOKUP(A117,'RACI Deliverables'!$C$7:$K$86,5,FALSE))</f>
        <v>R</v>
      </c>
      <c r="H117" s="10" t="str">
        <f>IF(VLOOKUP(A117,'RACI Deliverables'!$C$7:$K$86,6,FALSE)="","",VLOOKUP(A117,'RACI Deliverables'!$C$7:$K$86,6,FALSE))</f>
        <v>A</v>
      </c>
      <c r="I117" s="10" t="str">
        <f>IF(VLOOKUP(A117,'RACI Deliverables'!$C$7:$K$86,7,FALSE)="","",VLOOKUP(A117,'RACI Deliverables'!$C$7:$K$86,7,FALSE))</f>
        <v/>
      </c>
      <c r="J117" s="10" t="str">
        <f>IF(VLOOKUP(A117,'RACI Deliverables'!$C$7:$K$86,8,FALSE)="","",VLOOKUP(A117,'RACI Deliverables'!$C$7:$K$86,8,FALSE))</f>
        <v/>
      </c>
      <c r="K117" s="10" t="str">
        <f>IF(VLOOKUP(A117,'RACI Deliverables'!$C$7:$K$86,9,FALSE)="","",VLOOKUP(A117,'RACI Deliverables'!$C$7:$K$86,9,FALSE))</f>
        <v/>
      </c>
      <c r="L117" s="25">
        <f>VLOOKUP(A117,'RACI Deliverables'!$C$7:$O$86,11,FALSE)</f>
        <v>44597</v>
      </c>
      <c r="M117" s="25">
        <f>VLOOKUP(A117,'RACI Deliverables'!$C$7:$O$86,12,FALSE)</f>
        <v>44602</v>
      </c>
      <c r="N117">
        <f t="shared" si="1"/>
        <v>5</v>
      </c>
      <c r="O117" s="46">
        <f>SUMIF('Total Efforts'!$D$5:$D$353,'Tasks Day 6-1'!B117,'Total Efforts'!$I$5:$I$353)</f>
        <v>1.3333333333333339</v>
      </c>
      <c r="R117" s="21">
        <v>44609</v>
      </c>
      <c r="S117" s="21">
        <v>44609</v>
      </c>
    </row>
    <row r="118" spans="1:19" ht="30.75">
      <c r="A118" t="s">
        <v>234</v>
      </c>
      <c r="B118">
        <v>68.3</v>
      </c>
      <c r="C118" s="2" t="str">
        <f>VLOOKUP(A118,'RACI Deliverables'!$C$7:$D$86,2,FALSE)</f>
        <v>General configuration of Executive Dashboard using PowerBI</v>
      </c>
      <c r="D118" s="2" t="s">
        <v>391</v>
      </c>
      <c r="E118" t="s">
        <v>365</v>
      </c>
      <c r="F118" s="10" t="str">
        <f>IF(VLOOKUP(A118,'RACI Deliverables'!$C$7:$K$86,4,FALSE)="","",VLOOKUP(A118,'RACI Deliverables'!$C$7:$K$86,4,FALSE))</f>
        <v/>
      </c>
      <c r="G118" s="10" t="str">
        <f>IF(VLOOKUP(A118,'RACI Deliverables'!$C$7:$K$86,5,FALSE)="","",VLOOKUP(A118,'RACI Deliverables'!$C$7:$K$86,5,FALSE))</f>
        <v>R</v>
      </c>
      <c r="H118" s="10" t="str">
        <f>IF(VLOOKUP(A118,'RACI Deliverables'!$C$7:$K$86,6,FALSE)="","",VLOOKUP(A118,'RACI Deliverables'!$C$7:$K$86,6,FALSE))</f>
        <v>A</v>
      </c>
      <c r="I118" s="10" t="str">
        <f>IF(VLOOKUP(A118,'RACI Deliverables'!$C$7:$K$86,7,FALSE)="","",VLOOKUP(A118,'RACI Deliverables'!$C$7:$K$86,7,FALSE))</f>
        <v/>
      </c>
      <c r="J118" s="10" t="str">
        <f>IF(VLOOKUP(A118,'RACI Deliverables'!$C$7:$K$86,8,FALSE)="","",VLOOKUP(A118,'RACI Deliverables'!$C$7:$K$86,8,FALSE))</f>
        <v/>
      </c>
      <c r="K118" s="10" t="str">
        <f>IF(VLOOKUP(A118,'RACI Deliverables'!$C$7:$K$86,9,FALSE)="","",VLOOKUP(A118,'RACI Deliverables'!$C$7:$K$86,9,FALSE))</f>
        <v/>
      </c>
      <c r="L118" s="25">
        <f>VLOOKUP(A118,'RACI Deliverables'!$C$7:$O$86,11,FALSE)</f>
        <v>44597</v>
      </c>
      <c r="M118" s="25">
        <f>VLOOKUP(A118,'RACI Deliverables'!$C$7:$O$86,12,FALSE)</f>
        <v>44602</v>
      </c>
      <c r="N118">
        <f t="shared" si="1"/>
        <v>5</v>
      </c>
      <c r="O118" s="46">
        <f>SUMIF('Total Efforts'!$D$5:$D$353,'Tasks Day 6-1'!B118,'Total Efforts'!$I$5:$I$353)</f>
        <v>0.91666666666666607</v>
      </c>
      <c r="R118" s="21">
        <v>44609</v>
      </c>
      <c r="S118" s="21">
        <v>44609</v>
      </c>
    </row>
    <row r="119" spans="1:19" ht="30.75">
      <c r="A119" t="s">
        <v>237</v>
      </c>
      <c r="B119">
        <v>69.099999999999994</v>
      </c>
      <c r="C119" s="2" t="str">
        <f>VLOOKUP(A119,'RACI Deliverables'!$C$7:$D$86,2,FALSE)</f>
        <v>Executive Dashboard Metric 1 using TrackR Data Generator Data</v>
      </c>
      <c r="D119" t="s">
        <v>392</v>
      </c>
      <c r="E119" t="s">
        <v>285</v>
      </c>
      <c r="F119" s="10" t="str">
        <f>IF(VLOOKUP(A119,'RACI Deliverables'!$C$7:$K$86,4,FALSE)="","",VLOOKUP(A119,'RACI Deliverables'!$C$7:$K$86,4,FALSE))</f>
        <v>R</v>
      </c>
      <c r="G119" s="10" t="str">
        <f>IF(VLOOKUP(A119,'RACI Deliverables'!$C$7:$K$86,5,FALSE)="","",VLOOKUP(A119,'RACI Deliverables'!$C$7:$K$86,5,FALSE))</f>
        <v>R</v>
      </c>
      <c r="H119" s="10" t="str">
        <f>IF(VLOOKUP(A119,'RACI Deliverables'!$C$7:$K$86,6,FALSE)="","",VLOOKUP(A119,'RACI Deliverables'!$C$7:$K$86,6,FALSE))</f>
        <v>A</v>
      </c>
      <c r="I119" s="10" t="str">
        <f>IF(VLOOKUP(A119,'RACI Deliverables'!$C$7:$K$86,7,FALSE)="","",VLOOKUP(A119,'RACI Deliverables'!$C$7:$K$86,7,FALSE))</f>
        <v/>
      </c>
      <c r="J119" s="10" t="str">
        <f>IF(VLOOKUP(A119,'RACI Deliverables'!$C$7:$K$86,8,FALSE)="","",VLOOKUP(A119,'RACI Deliverables'!$C$7:$K$86,8,FALSE))</f>
        <v/>
      </c>
      <c r="K119" s="10" t="str">
        <f>IF(VLOOKUP(A119,'RACI Deliverables'!$C$7:$K$86,9,FALSE)="","",VLOOKUP(A119,'RACI Deliverables'!$C$7:$K$86,9,FALSE))</f>
        <v/>
      </c>
      <c r="L119" s="25">
        <f>VLOOKUP(A119,'RACI Deliverables'!$C$7:$O$86,11,FALSE)</f>
        <v>44597</v>
      </c>
      <c r="M119" s="25">
        <f>VLOOKUP(A119,'RACI Deliverables'!$C$7:$O$86,12,FALSE)</f>
        <v>44602</v>
      </c>
      <c r="N119">
        <f t="shared" si="1"/>
        <v>5</v>
      </c>
      <c r="O119" s="46">
        <f>SUMIF('Total Efforts'!$D$5:$D$353,'Tasks Day 6-1'!B119,'Total Efforts'!$I$5:$I$353)</f>
        <v>1.7500000000000018</v>
      </c>
      <c r="R119" s="21">
        <v>44606</v>
      </c>
      <c r="S119" s="21">
        <v>44606</v>
      </c>
    </row>
    <row r="120" spans="1:19" ht="30.75">
      <c r="A120" t="s">
        <v>237</v>
      </c>
      <c r="B120">
        <v>69.2</v>
      </c>
      <c r="C120" s="2" t="str">
        <f>VLOOKUP(A120,'RACI Deliverables'!$C$7:$D$86,2,FALSE)</f>
        <v>Executive Dashboard Metric 1 using TrackR Data Generator Data</v>
      </c>
      <c r="D120" t="s">
        <v>393</v>
      </c>
      <c r="E120" t="s">
        <v>277</v>
      </c>
      <c r="F120" s="10" t="str">
        <f>IF(VLOOKUP(A120,'RACI Deliverables'!$C$7:$K$86,4,FALSE)="","",VLOOKUP(A120,'RACI Deliverables'!$C$7:$K$86,4,FALSE))</f>
        <v>R</v>
      </c>
      <c r="G120" s="10" t="str">
        <f>IF(VLOOKUP(A120,'RACI Deliverables'!$C$7:$K$86,5,FALSE)="","",VLOOKUP(A120,'RACI Deliverables'!$C$7:$K$86,5,FALSE))</f>
        <v>R</v>
      </c>
      <c r="H120" s="10" t="str">
        <f>IF(VLOOKUP(A120,'RACI Deliverables'!$C$7:$K$86,6,FALSE)="","",VLOOKUP(A120,'RACI Deliverables'!$C$7:$K$86,6,FALSE))</f>
        <v>A</v>
      </c>
      <c r="I120" s="10" t="str">
        <f>IF(VLOOKUP(A120,'RACI Deliverables'!$C$7:$K$86,7,FALSE)="","",VLOOKUP(A120,'RACI Deliverables'!$C$7:$K$86,7,FALSE))</f>
        <v/>
      </c>
      <c r="J120" s="10" t="str">
        <f>IF(VLOOKUP(A120,'RACI Deliverables'!$C$7:$K$86,8,FALSE)="","",VLOOKUP(A120,'RACI Deliverables'!$C$7:$K$86,8,FALSE))</f>
        <v/>
      </c>
      <c r="K120" s="10" t="str">
        <f>IF(VLOOKUP(A120,'RACI Deliverables'!$C$7:$K$86,9,FALSE)="","",VLOOKUP(A120,'RACI Deliverables'!$C$7:$K$86,9,FALSE))</f>
        <v/>
      </c>
      <c r="L120" s="25">
        <f>VLOOKUP(A120,'RACI Deliverables'!$C$7:$O$86,11,FALSE)</f>
        <v>44597</v>
      </c>
      <c r="M120" s="25">
        <f>VLOOKUP(A120,'RACI Deliverables'!$C$7:$O$86,12,FALSE)</f>
        <v>44602</v>
      </c>
      <c r="N120">
        <f t="shared" si="1"/>
        <v>5</v>
      </c>
      <c r="O120" s="46">
        <f>SUMIF('Total Efforts'!$D$5:$D$353,'Tasks Day 6-1'!B120,'Total Efforts'!$I$5:$I$353)</f>
        <v>1.416666666666667</v>
      </c>
      <c r="R120" s="21">
        <v>44606</v>
      </c>
      <c r="S120" s="21">
        <v>44606</v>
      </c>
    </row>
    <row r="121" spans="1:19" ht="30.75">
      <c r="A121" t="s">
        <v>237</v>
      </c>
      <c r="B121">
        <v>69.3</v>
      </c>
      <c r="C121" s="2" t="str">
        <f>VLOOKUP(A121,'RACI Deliverables'!$C$7:$D$86,2,FALSE)</f>
        <v>Executive Dashboard Metric 1 using TrackR Data Generator Data</v>
      </c>
      <c r="D121" t="s">
        <v>394</v>
      </c>
      <c r="E121" t="s">
        <v>365</v>
      </c>
      <c r="F121" s="10" t="str">
        <f>IF(VLOOKUP(A121,'RACI Deliverables'!$C$7:$K$86,4,FALSE)="","",VLOOKUP(A121,'RACI Deliverables'!$C$7:$K$86,4,FALSE))</f>
        <v>R</v>
      </c>
      <c r="G121" s="10" t="str">
        <f>IF(VLOOKUP(A121,'RACI Deliverables'!$C$7:$K$86,5,FALSE)="","",VLOOKUP(A121,'RACI Deliverables'!$C$7:$K$86,5,FALSE))</f>
        <v>R</v>
      </c>
      <c r="H121" s="10" t="str">
        <f>IF(VLOOKUP(A121,'RACI Deliverables'!$C$7:$K$86,6,FALSE)="","",VLOOKUP(A121,'RACI Deliverables'!$C$7:$K$86,6,FALSE))</f>
        <v>A</v>
      </c>
      <c r="I121" s="10" t="str">
        <f>IF(VLOOKUP(A121,'RACI Deliverables'!$C$7:$K$86,7,FALSE)="","",VLOOKUP(A121,'RACI Deliverables'!$C$7:$K$86,7,FALSE))</f>
        <v/>
      </c>
      <c r="J121" s="10" t="str">
        <f>IF(VLOOKUP(A121,'RACI Deliverables'!$C$7:$K$86,8,FALSE)="","",VLOOKUP(A121,'RACI Deliverables'!$C$7:$K$86,8,FALSE))</f>
        <v/>
      </c>
      <c r="K121" s="10" t="str">
        <f>IF(VLOOKUP(A121,'RACI Deliverables'!$C$7:$K$86,9,FALSE)="","",VLOOKUP(A121,'RACI Deliverables'!$C$7:$K$86,9,FALSE))</f>
        <v/>
      </c>
      <c r="L121" s="25">
        <f>VLOOKUP(A121,'RACI Deliverables'!$C$7:$O$86,11,FALSE)</f>
        <v>44597</v>
      </c>
      <c r="M121" s="25">
        <f>VLOOKUP(A121,'RACI Deliverables'!$C$7:$O$86,12,FALSE)</f>
        <v>44602</v>
      </c>
      <c r="N121">
        <f t="shared" si="1"/>
        <v>5</v>
      </c>
      <c r="O121" s="46">
        <f>SUMIF('Total Efforts'!$D$5:$D$353,'Tasks Day 6-1'!B121,'Total Efforts'!$I$5:$I$353)</f>
        <v>1.2500000000000009</v>
      </c>
      <c r="R121" s="21">
        <v>44606</v>
      </c>
      <c r="S121" s="21">
        <v>44606</v>
      </c>
    </row>
    <row r="122" spans="1:19" ht="30.75">
      <c r="A122" t="s">
        <v>239</v>
      </c>
      <c r="B122">
        <v>70.099999999999994</v>
      </c>
      <c r="C122" s="2" t="str">
        <f>VLOOKUP(A122,'RACI Deliverables'!$C$7:$D$86,2,FALSE)</f>
        <v>Executive Dashboard Metric 2 using TrackR Data Generator Data</v>
      </c>
      <c r="D122" t="s">
        <v>395</v>
      </c>
      <c r="E122" t="s">
        <v>285</v>
      </c>
      <c r="F122" s="10" t="str">
        <f>IF(VLOOKUP(A122,'RACI Deliverables'!$C$7:$K$86,4,FALSE)="","",VLOOKUP(A122,'RACI Deliverables'!$C$7:$K$86,4,FALSE))</f>
        <v>A</v>
      </c>
      <c r="G122" s="10" t="str">
        <f>IF(VLOOKUP(A122,'RACI Deliverables'!$C$7:$K$86,5,FALSE)="","",VLOOKUP(A122,'RACI Deliverables'!$C$7:$K$86,5,FALSE))</f>
        <v>R</v>
      </c>
      <c r="H122" s="10" t="str">
        <f>IF(VLOOKUP(A122,'RACI Deliverables'!$C$7:$K$86,6,FALSE)="","",VLOOKUP(A122,'RACI Deliverables'!$C$7:$K$86,6,FALSE))</f>
        <v/>
      </c>
      <c r="I122" s="10" t="str">
        <f>IF(VLOOKUP(A122,'RACI Deliverables'!$C$7:$K$86,7,FALSE)="","",VLOOKUP(A122,'RACI Deliverables'!$C$7:$K$86,7,FALSE))</f>
        <v/>
      </c>
      <c r="J122" s="10" t="str">
        <f>IF(VLOOKUP(A122,'RACI Deliverables'!$C$7:$K$86,8,FALSE)="","",VLOOKUP(A122,'RACI Deliverables'!$C$7:$K$86,8,FALSE))</f>
        <v/>
      </c>
      <c r="K122" s="10" t="str">
        <f>IF(VLOOKUP(A122,'RACI Deliverables'!$C$7:$K$86,9,FALSE)="","",VLOOKUP(A122,'RACI Deliverables'!$C$7:$K$86,9,FALSE))</f>
        <v/>
      </c>
      <c r="L122" s="25">
        <f>VLOOKUP(A122,'RACI Deliverables'!$C$7:$O$86,11,FALSE)</f>
        <v>44597</v>
      </c>
      <c r="M122" s="25">
        <f>VLOOKUP(A122,'RACI Deliverables'!$C$7:$O$86,12,FALSE)</f>
        <v>44602</v>
      </c>
      <c r="N122">
        <f t="shared" si="1"/>
        <v>5</v>
      </c>
      <c r="O122" s="46">
        <f>SUMIF('Total Efforts'!$D$5:$D$353,'Tasks Day 6-1'!B122,'Total Efforts'!$I$5:$I$353)</f>
        <v>0.25000000000000178</v>
      </c>
      <c r="R122" s="21">
        <v>44600</v>
      </c>
      <c r="S122" s="21">
        <v>44600</v>
      </c>
    </row>
    <row r="123" spans="1:19" ht="30.75">
      <c r="A123" t="s">
        <v>239</v>
      </c>
      <c r="B123">
        <v>70.2</v>
      </c>
      <c r="C123" s="2" t="str">
        <f>VLOOKUP(A123,'RACI Deliverables'!$C$7:$D$86,2,FALSE)</f>
        <v>Executive Dashboard Metric 2 using TrackR Data Generator Data</v>
      </c>
      <c r="D123" t="s">
        <v>396</v>
      </c>
      <c r="E123" t="s">
        <v>277</v>
      </c>
      <c r="F123" s="10" t="str">
        <f>IF(VLOOKUP(A123,'RACI Deliverables'!$C$7:$K$86,4,FALSE)="","",VLOOKUP(A123,'RACI Deliverables'!$C$7:$K$86,4,FALSE))</f>
        <v>A</v>
      </c>
      <c r="G123" s="10" t="str">
        <f>IF(VLOOKUP(A123,'RACI Deliverables'!$C$7:$K$86,5,FALSE)="","",VLOOKUP(A123,'RACI Deliverables'!$C$7:$K$86,5,FALSE))</f>
        <v>R</v>
      </c>
      <c r="H123" s="10" t="str">
        <f>IF(VLOOKUP(A123,'RACI Deliverables'!$C$7:$K$86,6,FALSE)="","",VLOOKUP(A123,'RACI Deliverables'!$C$7:$K$86,6,FALSE))</f>
        <v/>
      </c>
      <c r="I123" s="10" t="str">
        <f>IF(VLOOKUP(A123,'RACI Deliverables'!$C$7:$K$86,7,FALSE)="","",VLOOKUP(A123,'RACI Deliverables'!$C$7:$K$86,7,FALSE))</f>
        <v/>
      </c>
      <c r="J123" s="10" t="str">
        <f>IF(VLOOKUP(A123,'RACI Deliverables'!$C$7:$K$86,8,FALSE)="","",VLOOKUP(A123,'RACI Deliverables'!$C$7:$K$86,8,FALSE))</f>
        <v/>
      </c>
      <c r="K123" s="10" t="str">
        <f>IF(VLOOKUP(A123,'RACI Deliverables'!$C$7:$K$86,9,FALSE)="","",VLOOKUP(A123,'RACI Deliverables'!$C$7:$K$86,9,FALSE))</f>
        <v/>
      </c>
      <c r="L123" s="25">
        <f>VLOOKUP(A123,'RACI Deliverables'!$C$7:$O$86,11,FALSE)</f>
        <v>44597</v>
      </c>
      <c r="M123" s="25">
        <f>VLOOKUP(A123,'RACI Deliverables'!$C$7:$O$86,12,FALSE)</f>
        <v>44602</v>
      </c>
      <c r="N123">
        <f t="shared" si="1"/>
        <v>5</v>
      </c>
      <c r="O123" s="46">
        <f>SUMIF('Total Efforts'!$D$5:$D$353,'Tasks Day 6-1'!B123,'Total Efforts'!$I$5:$I$353)</f>
        <v>0.41666666666666785</v>
      </c>
      <c r="R123" s="21">
        <v>44600</v>
      </c>
      <c r="S123" s="21">
        <v>44600</v>
      </c>
    </row>
    <row r="124" spans="1:19" ht="30">
      <c r="A124" t="s">
        <v>239</v>
      </c>
      <c r="B124">
        <v>70.3</v>
      </c>
      <c r="C124" s="2" t="str">
        <f>VLOOKUP(A124,'RACI Deliverables'!$C$7:$D$86,2,FALSE)</f>
        <v>Executive Dashboard Metric 2 using TrackR Data Generator Data</v>
      </c>
      <c r="D124" t="s">
        <v>397</v>
      </c>
      <c r="E124" t="s">
        <v>365</v>
      </c>
      <c r="F124" s="10" t="str">
        <f>IF(VLOOKUP(A124,'RACI Deliverables'!$C$7:$K$86,4,FALSE)="","",VLOOKUP(A124,'RACI Deliverables'!$C$7:$K$86,4,FALSE))</f>
        <v>A</v>
      </c>
      <c r="G124" s="10" t="str">
        <f>IF(VLOOKUP(A124,'RACI Deliverables'!$C$7:$K$86,5,FALSE)="","",VLOOKUP(A124,'RACI Deliverables'!$C$7:$K$86,5,FALSE))</f>
        <v>R</v>
      </c>
      <c r="H124" s="10" t="str">
        <f>IF(VLOOKUP(A124,'RACI Deliverables'!$C$7:$K$86,6,FALSE)="","",VLOOKUP(A124,'RACI Deliverables'!$C$7:$K$86,6,FALSE))</f>
        <v/>
      </c>
      <c r="I124" s="10" t="str">
        <f>IF(VLOOKUP(A124,'RACI Deliverables'!$C$7:$K$86,7,FALSE)="","",VLOOKUP(A124,'RACI Deliverables'!$C$7:$K$86,7,FALSE))</f>
        <v/>
      </c>
      <c r="J124" s="10" t="str">
        <f>IF(VLOOKUP(A124,'RACI Deliverables'!$C$7:$K$86,8,FALSE)="","",VLOOKUP(A124,'RACI Deliverables'!$C$7:$K$86,8,FALSE))</f>
        <v/>
      </c>
      <c r="K124" s="10" t="str">
        <f>IF(VLOOKUP(A124,'RACI Deliverables'!$C$7:$K$86,9,FALSE)="","",VLOOKUP(A124,'RACI Deliverables'!$C$7:$K$86,9,FALSE))</f>
        <v/>
      </c>
      <c r="L124" s="25">
        <f>VLOOKUP(A124,'RACI Deliverables'!$C$7:$O$86,11,FALSE)</f>
        <v>44597</v>
      </c>
      <c r="M124" s="25">
        <f>VLOOKUP(A124,'RACI Deliverables'!$C$7:$O$86,12,FALSE)</f>
        <v>44602</v>
      </c>
      <c r="N124">
        <f t="shared" si="1"/>
        <v>5</v>
      </c>
      <c r="O124" s="46">
        <f>SUMIF('Total Efforts'!$D$5:$D$353,'Tasks Day 6-1'!B124,'Total Efforts'!$I$5:$I$353)</f>
        <v>0.75</v>
      </c>
      <c r="R124" s="21">
        <v>44600</v>
      </c>
      <c r="S124" s="21">
        <v>44600</v>
      </c>
    </row>
    <row r="125" spans="1:19" ht="30.75">
      <c r="A125" t="s">
        <v>241</v>
      </c>
      <c r="B125">
        <v>71.099999999999994</v>
      </c>
      <c r="C125" s="2" t="str">
        <f>VLOOKUP(A125,'RACI Deliverables'!$C$7:$D$86,2,FALSE)</f>
        <v>Executive Dashboard Metric 3 using TrackR Data Generator Data</v>
      </c>
      <c r="D125" t="s">
        <v>398</v>
      </c>
      <c r="E125" t="s">
        <v>285</v>
      </c>
      <c r="F125" s="10" t="str">
        <f>IF(VLOOKUP(A125,'RACI Deliverables'!$C$7:$K$86,4,FALSE)="","",VLOOKUP(A125,'RACI Deliverables'!$C$7:$K$86,4,FALSE))</f>
        <v/>
      </c>
      <c r="G125" s="10" t="str">
        <f>IF(VLOOKUP(A125,'RACI Deliverables'!$C$7:$K$86,5,FALSE)="","",VLOOKUP(A125,'RACI Deliverables'!$C$7:$K$86,5,FALSE))</f>
        <v>R</v>
      </c>
      <c r="H125" s="10" t="str">
        <f>IF(VLOOKUP(A125,'RACI Deliverables'!$C$7:$K$86,6,FALSE)="","",VLOOKUP(A125,'RACI Deliverables'!$C$7:$K$86,6,FALSE))</f>
        <v/>
      </c>
      <c r="I125" s="10" t="str">
        <f>IF(VLOOKUP(A125,'RACI Deliverables'!$C$7:$K$86,7,FALSE)="","",VLOOKUP(A125,'RACI Deliverables'!$C$7:$K$86,7,FALSE))</f>
        <v/>
      </c>
      <c r="J125" s="10" t="str">
        <f>IF(VLOOKUP(A125,'RACI Deliverables'!$C$7:$K$86,8,FALSE)="","",VLOOKUP(A125,'RACI Deliverables'!$C$7:$K$86,8,FALSE))</f>
        <v>A</v>
      </c>
      <c r="K125" s="10" t="str">
        <f>IF(VLOOKUP(A125,'RACI Deliverables'!$C$7:$K$86,9,FALSE)="","",VLOOKUP(A125,'RACI Deliverables'!$C$7:$K$86,9,FALSE))</f>
        <v/>
      </c>
      <c r="L125" s="25">
        <f>VLOOKUP(A125,'RACI Deliverables'!$C$7:$O$86,11,FALSE)</f>
        <v>44597</v>
      </c>
      <c r="M125" s="25">
        <f>VLOOKUP(A125,'RACI Deliverables'!$C$7:$O$86,12,FALSE)</f>
        <v>44602</v>
      </c>
      <c r="N125">
        <f t="shared" si="1"/>
        <v>5</v>
      </c>
      <c r="O125" s="46">
        <f>SUMIF('Total Efforts'!$D$5:$D$353,'Tasks Day 6-1'!B125,'Total Efforts'!$I$5:$I$353)</f>
        <v>2.333333333333333</v>
      </c>
      <c r="R125" s="21">
        <v>44600</v>
      </c>
      <c r="S125" s="21">
        <v>44600</v>
      </c>
    </row>
    <row r="126" spans="1:19" ht="30.75">
      <c r="A126" t="s">
        <v>241</v>
      </c>
      <c r="B126">
        <v>71.2</v>
      </c>
      <c r="C126" s="2" t="str">
        <f>VLOOKUP(A126,'RACI Deliverables'!$C$7:$D$86,2,FALSE)</f>
        <v>Executive Dashboard Metric 3 using TrackR Data Generator Data</v>
      </c>
      <c r="D126" t="s">
        <v>399</v>
      </c>
      <c r="E126" t="s">
        <v>277</v>
      </c>
      <c r="F126" s="10" t="str">
        <f>IF(VLOOKUP(A126,'RACI Deliverables'!$C$7:$K$86,4,FALSE)="","",VLOOKUP(A126,'RACI Deliverables'!$C$7:$K$86,4,FALSE))</f>
        <v/>
      </c>
      <c r="G126" s="10" t="str">
        <f>IF(VLOOKUP(A126,'RACI Deliverables'!$C$7:$K$86,5,FALSE)="","",VLOOKUP(A126,'RACI Deliverables'!$C$7:$K$86,5,FALSE))</f>
        <v>R</v>
      </c>
      <c r="H126" s="10" t="str">
        <f>IF(VLOOKUP(A126,'RACI Deliverables'!$C$7:$K$86,6,FALSE)="","",VLOOKUP(A126,'RACI Deliverables'!$C$7:$K$86,6,FALSE))</f>
        <v/>
      </c>
      <c r="I126" s="10" t="str">
        <f>IF(VLOOKUP(A126,'RACI Deliverables'!$C$7:$K$86,7,FALSE)="","",VLOOKUP(A126,'RACI Deliverables'!$C$7:$K$86,7,FALSE))</f>
        <v/>
      </c>
      <c r="J126" s="10" t="str">
        <f>IF(VLOOKUP(A126,'RACI Deliverables'!$C$7:$K$86,8,FALSE)="","",VLOOKUP(A126,'RACI Deliverables'!$C$7:$K$86,8,FALSE))</f>
        <v>A</v>
      </c>
      <c r="K126" s="10" t="str">
        <f>IF(VLOOKUP(A126,'RACI Deliverables'!$C$7:$K$86,9,FALSE)="","",VLOOKUP(A126,'RACI Deliverables'!$C$7:$K$86,9,FALSE))</f>
        <v/>
      </c>
      <c r="L126" s="25">
        <f>VLOOKUP(A126,'RACI Deliverables'!$C$7:$O$86,11,FALSE)</f>
        <v>44597</v>
      </c>
      <c r="M126" s="25">
        <f>VLOOKUP(A126,'RACI Deliverables'!$C$7:$O$86,12,FALSE)</f>
        <v>44602</v>
      </c>
      <c r="N126">
        <f t="shared" si="1"/>
        <v>5</v>
      </c>
      <c r="O126" s="46">
        <f>SUMIF('Total Efforts'!$D$5:$D$353,'Tasks Day 6-1'!B126,'Total Efforts'!$I$5:$I$353)</f>
        <v>5.4166666666666714</v>
      </c>
      <c r="R126" s="21">
        <v>44600</v>
      </c>
      <c r="S126" s="21">
        <v>44600</v>
      </c>
    </row>
    <row r="127" spans="1:19" ht="30.75">
      <c r="A127" t="s">
        <v>241</v>
      </c>
      <c r="B127">
        <v>71.3</v>
      </c>
      <c r="C127" s="2" t="str">
        <f>VLOOKUP(A127,'RACI Deliverables'!$C$7:$D$86,2,FALSE)</f>
        <v>Executive Dashboard Metric 3 using TrackR Data Generator Data</v>
      </c>
      <c r="D127" t="s">
        <v>400</v>
      </c>
      <c r="E127" t="s">
        <v>365</v>
      </c>
      <c r="F127" s="10" t="str">
        <f>IF(VLOOKUP(A127,'RACI Deliverables'!$C$7:$K$86,4,FALSE)="","",VLOOKUP(A127,'RACI Deliverables'!$C$7:$K$86,4,FALSE))</f>
        <v/>
      </c>
      <c r="G127" s="10" t="str">
        <f>IF(VLOOKUP(A127,'RACI Deliverables'!$C$7:$K$86,5,FALSE)="","",VLOOKUP(A127,'RACI Deliverables'!$C$7:$K$86,5,FALSE))</f>
        <v>R</v>
      </c>
      <c r="H127" s="10" t="str">
        <f>IF(VLOOKUP(A127,'RACI Deliverables'!$C$7:$K$86,6,FALSE)="","",VLOOKUP(A127,'RACI Deliverables'!$C$7:$K$86,6,FALSE))</f>
        <v/>
      </c>
      <c r="I127" s="10" t="str">
        <f>IF(VLOOKUP(A127,'RACI Deliverables'!$C$7:$K$86,7,FALSE)="","",VLOOKUP(A127,'RACI Deliverables'!$C$7:$K$86,7,FALSE))</f>
        <v/>
      </c>
      <c r="J127" s="10" t="str">
        <f>IF(VLOOKUP(A127,'RACI Deliverables'!$C$7:$K$86,8,FALSE)="","",VLOOKUP(A127,'RACI Deliverables'!$C$7:$K$86,8,FALSE))</f>
        <v>A</v>
      </c>
      <c r="K127" s="10" t="str">
        <f>IF(VLOOKUP(A127,'RACI Deliverables'!$C$7:$K$86,9,FALSE)="","",VLOOKUP(A127,'RACI Deliverables'!$C$7:$K$86,9,FALSE))</f>
        <v/>
      </c>
      <c r="L127" s="25">
        <f>VLOOKUP(A127,'RACI Deliverables'!$C$7:$O$86,11,FALSE)</f>
        <v>44597</v>
      </c>
      <c r="M127" s="25">
        <f>VLOOKUP(A127,'RACI Deliverables'!$C$7:$O$86,12,FALSE)</f>
        <v>44602</v>
      </c>
      <c r="N127">
        <f t="shared" si="1"/>
        <v>5</v>
      </c>
      <c r="O127" s="46">
        <f>SUMIF('Total Efforts'!$D$5:$D$353,'Tasks Day 6-1'!B127,'Total Efforts'!$I$5:$I$353)</f>
        <v>6.5833333333333339</v>
      </c>
      <c r="R127" s="21">
        <v>44600</v>
      </c>
      <c r="S127" s="21">
        <v>44600</v>
      </c>
    </row>
    <row r="128" spans="1:19" ht="30.75">
      <c r="A128" t="s">
        <v>243</v>
      </c>
      <c r="B128">
        <v>72.099999999999994</v>
      </c>
      <c r="C128" s="2" t="str">
        <f>VLOOKUP(A128,'RACI Deliverables'!$C$7:$D$86,2,FALSE)</f>
        <v>Executive Dashboard Metric 4</v>
      </c>
      <c r="D128" t="s">
        <v>401</v>
      </c>
      <c r="E128" t="s">
        <v>285</v>
      </c>
      <c r="F128" s="10" t="str">
        <f>IF(VLOOKUP(A128,'RACI Deliverables'!$C$7:$K$86,4,FALSE)="","",VLOOKUP(A128,'RACI Deliverables'!$C$7:$K$86,4,FALSE))</f>
        <v>A</v>
      </c>
      <c r="G128" s="10" t="str">
        <f>IF(VLOOKUP(A128,'RACI Deliverables'!$C$7:$K$86,5,FALSE)="","",VLOOKUP(A128,'RACI Deliverables'!$C$7:$K$86,5,FALSE))</f>
        <v>R</v>
      </c>
      <c r="H128" s="10" t="str">
        <f>IF(VLOOKUP(A128,'RACI Deliverables'!$C$7:$K$86,6,FALSE)="","",VLOOKUP(A128,'RACI Deliverables'!$C$7:$K$86,6,FALSE))</f>
        <v/>
      </c>
      <c r="I128" s="10" t="str">
        <f>IF(VLOOKUP(A128,'RACI Deliverables'!$C$7:$K$86,7,FALSE)="","",VLOOKUP(A128,'RACI Deliverables'!$C$7:$K$86,7,FALSE))</f>
        <v/>
      </c>
      <c r="J128" s="10" t="str">
        <f>IF(VLOOKUP(A128,'RACI Deliverables'!$C$7:$K$86,8,FALSE)="","",VLOOKUP(A128,'RACI Deliverables'!$C$7:$K$86,8,FALSE))</f>
        <v/>
      </c>
      <c r="K128" s="10" t="str">
        <f>IF(VLOOKUP(A128,'RACI Deliverables'!$C$7:$K$86,9,FALSE)="","",VLOOKUP(A128,'RACI Deliverables'!$C$7:$K$86,9,FALSE))</f>
        <v/>
      </c>
      <c r="L128" s="25">
        <f>VLOOKUP(A128,'RACI Deliverables'!$C$7:$O$86,11,FALSE)</f>
        <v>44597</v>
      </c>
      <c r="M128" s="25">
        <f>VLOOKUP(A128,'RACI Deliverables'!$C$7:$O$86,12,FALSE)</f>
        <v>44602</v>
      </c>
      <c r="N128">
        <f t="shared" si="1"/>
        <v>5</v>
      </c>
      <c r="O128" s="46">
        <f>SUMIF('Total Efforts'!$D$5:$D$353,'Tasks Day 6-1'!B128,'Total Efforts'!$I$5:$I$353)</f>
        <v>0.25000000000000178</v>
      </c>
      <c r="R128" s="21">
        <v>44600</v>
      </c>
      <c r="S128" s="21">
        <v>44600</v>
      </c>
    </row>
    <row r="129" spans="1:19" ht="30.75">
      <c r="A129" t="s">
        <v>243</v>
      </c>
      <c r="B129">
        <v>72.2</v>
      </c>
      <c r="C129" s="2" t="str">
        <f>VLOOKUP(A129,'RACI Deliverables'!$C$7:$D$86,2,FALSE)</f>
        <v>Executive Dashboard Metric 4</v>
      </c>
      <c r="D129" t="s">
        <v>402</v>
      </c>
      <c r="E129" t="s">
        <v>277</v>
      </c>
      <c r="F129" s="10" t="str">
        <f>IF(VLOOKUP(A129,'RACI Deliverables'!$C$7:$K$86,4,FALSE)="","",VLOOKUP(A129,'RACI Deliverables'!$C$7:$K$86,4,FALSE))</f>
        <v>A</v>
      </c>
      <c r="G129" s="10" t="str">
        <f>IF(VLOOKUP(A129,'RACI Deliverables'!$C$7:$K$86,5,FALSE)="","",VLOOKUP(A129,'RACI Deliverables'!$C$7:$K$86,5,FALSE))</f>
        <v>R</v>
      </c>
      <c r="H129" s="10" t="str">
        <f>IF(VLOOKUP(A129,'RACI Deliverables'!$C$7:$K$86,6,FALSE)="","",VLOOKUP(A129,'RACI Deliverables'!$C$7:$K$86,6,FALSE))</f>
        <v/>
      </c>
      <c r="I129" s="10" t="str">
        <f>IF(VLOOKUP(A129,'RACI Deliverables'!$C$7:$K$86,7,FALSE)="","",VLOOKUP(A129,'RACI Deliverables'!$C$7:$K$86,7,FALSE))</f>
        <v/>
      </c>
      <c r="J129" s="10" t="str">
        <f>IF(VLOOKUP(A129,'RACI Deliverables'!$C$7:$K$86,8,FALSE)="","",VLOOKUP(A129,'RACI Deliverables'!$C$7:$K$86,8,FALSE))</f>
        <v/>
      </c>
      <c r="K129" s="10" t="str">
        <f>IF(VLOOKUP(A129,'RACI Deliverables'!$C$7:$K$86,9,FALSE)="","",VLOOKUP(A129,'RACI Deliverables'!$C$7:$K$86,9,FALSE))</f>
        <v/>
      </c>
      <c r="L129" s="25">
        <f>VLOOKUP(A129,'RACI Deliverables'!$C$7:$O$86,11,FALSE)</f>
        <v>44597</v>
      </c>
      <c r="M129" s="25">
        <f>VLOOKUP(A129,'RACI Deliverables'!$C$7:$O$86,12,FALSE)</f>
        <v>44602</v>
      </c>
      <c r="N129">
        <f t="shared" si="1"/>
        <v>5</v>
      </c>
      <c r="O129" s="46">
        <f>SUMIF('Total Efforts'!$D$5:$D$353,'Tasks Day 6-1'!B129,'Total Efforts'!$I$5:$I$353)</f>
        <v>0.41666666666666785</v>
      </c>
      <c r="R129" s="21">
        <v>44600</v>
      </c>
      <c r="S129" s="21">
        <v>44600</v>
      </c>
    </row>
    <row r="130" spans="1:19" ht="30.75">
      <c r="A130" t="s">
        <v>243</v>
      </c>
      <c r="B130">
        <v>72.3</v>
      </c>
      <c r="C130" s="2" t="str">
        <f>VLOOKUP(A130,'RACI Deliverables'!$C$7:$D$86,2,FALSE)</f>
        <v>Executive Dashboard Metric 4</v>
      </c>
      <c r="D130" t="s">
        <v>403</v>
      </c>
      <c r="E130" t="s">
        <v>365</v>
      </c>
      <c r="F130" s="10" t="str">
        <f>IF(VLOOKUP(A130,'RACI Deliverables'!$C$7:$K$86,4,FALSE)="","",VLOOKUP(A130,'RACI Deliverables'!$C$7:$K$86,4,FALSE))</f>
        <v>A</v>
      </c>
      <c r="G130" s="10" t="str">
        <f>IF(VLOOKUP(A130,'RACI Deliverables'!$C$7:$K$86,5,FALSE)="","",VLOOKUP(A130,'RACI Deliverables'!$C$7:$K$86,5,FALSE))</f>
        <v>R</v>
      </c>
      <c r="H130" s="10" t="str">
        <f>IF(VLOOKUP(A130,'RACI Deliverables'!$C$7:$K$86,6,FALSE)="","",VLOOKUP(A130,'RACI Deliverables'!$C$7:$K$86,6,FALSE))</f>
        <v/>
      </c>
      <c r="I130" s="10" t="str">
        <f>IF(VLOOKUP(A130,'RACI Deliverables'!$C$7:$K$86,7,FALSE)="","",VLOOKUP(A130,'RACI Deliverables'!$C$7:$K$86,7,FALSE))</f>
        <v/>
      </c>
      <c r="J130" s="10" t="str">
        <f>IF(VLOOKUP(A130,'RACI Deliverables'!$C$7:$K$86,8,FALSE)="","",VLOOKUP(A130,'RACI Deliverables'!$C$7:$K$86,8,FALSE))</f>
        <v/>
      </c>
      <c r="K130" s="10" t="str">
        <f>IF(VLOOKUP(A130,'RACI Deliverables'!$C$7:$K$86,9,FALSE)="","",VLOOKUP(A130,'RACI Deliverables'!$C$7:$K$86,9,FALSE))</f>
        <v/>
      </c>
      <c r="L130" s="25">
        <f>VLOOKUP(A130,'RACI Deliverables'!$C$7:$O$86,11,FALSE)</f>
        <v>44597</v>
      </c>
      <c r="M130" s="25">
        <f>VLOOKUP(A130,'RACI Deliverables'!$C$7:$O$86,12,FALSE)</f>
        <v>44602</v>
      </c>
      <c r="N130">
        <f t="shared" si="1"/>
        <v>5</v>
      </c>
      <c r="O130" s="46">
        <f>SUMIF('Total Efforts'!$D$5:$D$353,'Tasks Day 6-1'!B130,'Total Efforts'!$I$5:$I$353)</f>
        <v>0.75</v>
      </c>
      <c r="R130" s="21">
        <v>44600</v>
      </c>
      <c r="S130" s="21">
        <v>44600</v>
      </c>
    </row>
    <row r="131" spans="1:19" ht="30.75">
      <c r="A131" t="s">
        <v>245</v>
      </c>
      <c r="B131">
        <v>73.099999999999994</v>
      </c>
      <c r="C131" s="2" t="str">
        <f>VLOOKUP(A131,'RACI Deliverables'!$C$7:$D$86,2,FALSE)</f>
        <v>Executive Dashboard Metric 5</v>
      </c>
      <c r="D131" t="s">
        <v>404</v>
      </c>
      <c r="E131" t="s">
        <v>285</v>
      </c>
      <c r="F131" s="10" t="str">
        <f>IF(VLOOKUP(A131,'RACI Deliverables'!$C$7:$K$86,4,FALSE)="","",VLOOKUP(A131,'RACI Deliverables'!$C$7:$K$86,4,FALSE))</f>
        <v/>
      </c>
      <c r="G131" s="10" t="str">
        <f>IF(VLOOKUP(A131,'RACI Deliverables'!$C$7:$K$86,5,FALSE)="","",VLOOKUP(A131,'RACI Deliverables'!$C$7:$K$86,5,FALSE))</f>
        <v>R</v>
      </c>
      <c r="H131" s="10" t="str">
        <f>IF(VLOOKUP(A131,'RACI Deliverables'!$C$7:$K$86,6,FALSE)="","",VLOOKUP(A131,'RACI Deliverables'!$C$7:$K$86,6,FALSE))</f>
        <v/>
      </c>
      <c r="I131" s="10" t="str">
        <f>IF(VLOOKUP(A131,'RACI Deliverables'!$C$7:$K$86,7,FALSE)="","",VLOOKUP(A131,'RACI Deliverables'!$C$7:$K$86,7,FALSE))</f>
        <v>A</v>
      </c>
      <c r="J131" s="10" t="str">
        <f>IF(VLOOKUP(A131,'RACI Deliverables'!$C$7:$K$86,8,FALSE)="","",VLOOKUP(A131,'RACI Deliverables'!$C$7:$K$86,8,FALSE))</f>
        <v/>
      </c>
      <c r="K131" s="10" t="str">
        <f>IF(VLOOKUP(A131,'RACI Deliverables'!$C$7:$K$86,9,FALSE)="","",VLOOKUP(A131,'RACI Deliverables'!$C$7:$K$86,9,FALSE))</f>
        <v/>
      </c>
      <c r="L131" s="25">
        <f>VLOOKUP(A131,'RACI Deliverables'!$C$7:$O$86,11,FALSE)</f>
        <v>44597</v>
      </c>
      <c r="M131" s="25">
        <f>VLOOKUP(A131,'RACI Deliverables'!$C$7:$O$86,12,FALSE)</f>
        <v>44602</v>
      </c>
      <c r="N131">
        <f t="shared" si="1"/>
        <v>5</v>
      </c>
      <c r="O131" s="46">
        <f>SUMIF('Total Efforts'!$D$5:$D$353,'Tasks Day 6-1'!B131,'Total Efforts'!$I$5:$I$353)</f>
        <v>0.33333333333333215</v>
      </c>
      <c r="R131" s="21">
        <v>44600</v>
      </c>
      <c r="S131" s="21">
        <v>44600</v>
      </c>
    </row>
    <row r="132" spans="1:19" ht="30.75">
      <c r="A132" t="s">
        <v>245</v>
      </c>
      <c r="B132">
        <v>73.2</v>
      </c>
      <c r="C132" s="2" t="str">
        <f>VLOOKUP(A132,'RACI Deliverables'!$C$7:$D$86,2,FALSE)</f>
        <v>Executive Dashboard Metric 5</v>
      </c>
      <c r="D132" t="s">
        <v>405</v>
      </c>
      <c r="E132" t="s">
        <v>277</v>
      </c>
      <c r="F132" s="10" t="str">
        <f>IF(VLOOKUP(A132,'RACI Deliverables'!$C$7:$K$86,4,FALSE)="","",VLOOKUP(A132,'RACI Deliverables'!$C$7:$K$86,4,FALSE))</f>
        <v/>
      </c>
      <c r="G132" s="10" t="str">
        <f>IF(VLOOKUP(A132,'RACI Deliverables'!$C$7:$K$86,5,FALSE)="","",VLOOKUP(A132,'RACI Deliverables'!$C$7:$K$86,5,FALSE))</f>
        <v>R</v>
      </c>
      <c r="H132" s="10" t="str">
        <f>IF(VLOOKUP(A132,'RACI Deliverables'!$C$7:$K$86,6,FALSE)="","",VLOOKUP(A132,'RACI Deliverables'!$C$7:$K$86,6,FALSE))</f>
        <v/>
      </c>
      <c r="I132" s="10" t="str">
        <f>IF(VLOOKUP(A132,'RACI Deliverables'!$C$7:$K$86,7,FALSE)="","",VLOOKUP(A132,'RACI Deliverables'!$C$7:$K$86,7,FALSE))</f>
        <v>A</v>
      </c>
      <c r="J132" s="10" t="str">
        <f>IF(VLOOKUP(A132,'RACI Deliverables'!$C$7:$K$86,8,FALSE)="","",VLOOKUP(A132,'RACI Deliverables'!$C$7:$K$86,8,FALSE))</f>
        <v/>
      </c>
      <c r="K132" s="10" t="str">
        <f>IF(VLOOKUP(A132,'RACI Deliverables'!$C$7:$K$86,9,FALSE)="","",VLOOKUP(A132,'RACI Deliverables'!$C$7:$K$86,9,FALSE))</f>
        <v/>
      </c>
      <c r="L132" s="25">
        <f>VLOOKUP(A132,'RACI Deliverables'!$C$7:$O$86,11,FALSE)</f>
        <v>44597</v>
      </c>
      <c r="M132" s="25">
        <f>VLOOKUP(A132,'RACI Deliverables'!$C$7:$O$86,12,FALSE)</f>
        <v>44602</v>
      </c>
      <c r="N132">
        <f t="shared" si="1"/>
        <v>5</v>
      </c>
      <c r="O132" s="46">
        <f>SUMIF('Total Efforts'!$D$5:$D$353,'Tasks Day 6-1'!B132,'Total Efforts'!$I$5:$I$353)</f>
        <v>0.41666666666666785</v>
      </c>
      <c r="R132" s="21">
        <v>44600</v>
      </c>
      <c r="S132" s="21">
        <v>44600</v>
      </c>
    </row>
    <row r="133" spans="1:19" ht="30.75">
      <c r="A133" t="s">
        <v>245</v>
      </c>
      <c r="B133">
        <v>73.3</v>
      </c>
      <c r="C133" s="2" t="str">
        <f>VLOOKUP(A133,'RACI Deliverables'!$C$7:$D$86,2,FALSE)</f>
        <v>Executive Dashboard Metric 5</v>
      </c>
      <c r="D133" t="s">
        <v>406</v>
      </c>
      <c r="E133" t="s">
        <v>365</v>
      </c>
      <c r="F133" s="10" t="str">
        <f>IF(VLOOKUP(A133,'RACI Deliverables'!$C$7:$K$86,4,FALSE)="","",VLOOKUP(A133,'RACI Deliverables'!$C$7:$K$86,4,FALSE))</f>
        <v/>
      </c>
      <c r="G133" s="10" t="str">
        <f>IF(VLOOKUP(A133,'RACI Deliverables'!$C$7:$K$86,5,FALSE)="","",VLOOKUP(A133,'RACI Deliverables'!$C$7:$K$86,5,FALSE))</f>
        <v>R</v>
      </c>
      <c r="H133" s="10" t="str">
        <f>IF(VLOOKUP(A133,'RACI Deliverables'!$C$7:$K$86,6,FALSE)="","",VLOOKUP(A133,'RACI Deliverables'!$C$7:$K$86,6,FALSE))</f>
        <v/>
      </c>
      <c r="I133" s="10" t="str">
        <f>IF(VLOOKUP(A133,'RACI Deliverables'!$C$7:$K$86,7,FALSE)="","",VLOOKUP(A133,'RACI Deliverables'!$C$7:$K$86,7,FALSE))</f>
        <v>A</v>
      </c>
      <c r="J133" s="10" t="str">
        <f>IF(VLOOKUP(A133,'RACI Deliverables'!$C$7:$K$86,8,FALSE)="","",VLOOKUP(A133,'RACI Deliverables'!$C$7:$K$86,8,FALSE))</f>
        <v/>
      </c>
      <c r="K133" s="10" t="str">
        <f>IF(VLOOKUP(A133,'RACI Deliverables'!$C$7:$K$86,9,FALSE)="","",VLOOKUP(A133,'RACI Deliverables'!$C$7:$K$86,9,FALSE))</f>
        <v/>
      </c>
      <c r="L133" s="25">
        <f>VLOOKUP(A133,'RACI Deliverables'!$C$7:$O$86,11,FALSE)</f>
        <v>44597</v>
      </c>
      <c r="M133" s="25">
        <f>VLOOKUP(A133,'RACI Deliverables'!$C$7:$O$86,12,FALSE)</f>
        <v>44602</v>
      </c>
      <c r="N133">
        <f t="shared" si="1"/>
        <v>5</v>
      </c>
      <c r="O133" s="46">
        <f>SUMIF('Total Efforts'!$D$5:$D$353,'Tasks Day 6-1'!B133,'Total Efforts'!$I$5:$I$353)</f>
        <v>0.75</v>
      </c>
      <c r="R133" s="21">
        <v>44601</v>
      </c>
      <c r="S133" s="21">
        <v>44601</v>
      </c>
    </row>
    <row r="134" spans="1:19" ht="30.75">
      <c r="A134" t="s">
        <v>247</v>
      </c>
      <c r="B134">
        <v>74.099999999999994</v>
      </c>
      <c r="C134" s="2" t="str">
        <f>VLOOKUP(A134,'RACI Deliverables'!$C$7:$D$86,2,FALSE)</f>
        <v>Executive Dashboard Metric 6</v>
      </c>
      <c r="D134" t="s">
        <v>407</v>
      </c>
      <c r="E134" t="s">
        <v>285</v>
      </c>
      <c r="F134" s="10" t="str">
        <f>IF(VLOOKUP(A134,'RACI Deliverables'!$C$7:$K$86,4,FALSE)="","",VLOOKUP(A134,'RACI Deliverables'!$C$7:$K$86,4,FALSE))</f>
        <v/>
      </c>
      <c r="G134" s="10" t="str">
        <f>IF(VLOOKUP(A134,'RACI Deliverables'!$C$7:$K$86,5,FALSE)="","",VLOOKUP(A134,'RACI Deliverables'!$C$7:$K$86,5,FALSE))</f>
        <v>R</v>
      </c>
      <c r="H134" s="10" t="str">
        <f>IF(VLOOKUP(A134,'RACI Deliverables'!$C$7:$K$86,6,FALSE)="","",VLOOKUP(A134,'RACI Deliverables'!$C$7:$K$86,6,FALSE))</f>
        <v/>
      </c>
      <c r="I134" s="10" t="str">
        <f>IF(VLOOKUP(A134,'RACI Deliverables'!$C$7:$K$86,7,FALSE)="","",VLOOKUP(A134,'RACI Deliverables'!$C$7:$K$86,7,FALSE))</f>
        <v/>
      </c>
      <c r="J134" s="10" t="str">
        <f>IF(VLOOKUP(A134,'RACI Deliverables'!$C$7:$K$86,8,FALSE)="","",VLOOKUP(A134,'RACI Deliverables'!$C$7:$K$86,8,FALSE))</f>
        <v/>
      </c>
      <c r="K134" s="10" t="str">
        <f>IF(VLOOKUP(A134,'RACI Deliverables'!$C$7:$K$86,9,FALSE)="","",VLOOKUP(A134,'RACI Deliverables'!$C$7:$K$86,9,FALSE))</f>
        <v>A</v>
      </c>
      <c r="L134" s="25">
        <f>VLOOKUP(A134,'RACI Deliverables'!$C$7:$O$86,11,FALSE)</f>
        <v>44597</v>
      </c>
      <c r="M134" s="25">
        <f>VLOOKUP(A134,'RACI Deliverables'!$C$7:$O$86,12,FALSE)</f>
        <v>44602</v>
      </c>
      <c r="N134">
        <f t="shared" si="1"/>
        <v>5</v>
      </c>
      <c r="O134" s="46">
        <f>SUMIF('Total Efforts'!$D$5:$D$353,'Tasks Day 6-1'!B134,'Total Efforts'!$I$5:$I$353)</f>
        <v>0.66666666666666696</v>
      </c>
      <c r="R134" s="21">
        <v>44601</v>
      </c>
      <c r="S134" s="21">
        <v>44601</v>
      </c>
    </row>
    <row r="135" spans="1:19" ht="30.75">
      <c r="A135" t="s">
        <v>247</v>
      </c>
      <c r="B135">
        <v>74.2</v>
      </c>
      <c r="C135" s="2" t="str">
        <f>VLOOKUP(A135,'RACI Deliverables'!$C$7:$D$86,2,FALSE)</f>
        <v>Executive Dashboard Metric 6</v>
      </c>
      <c r="D135" t="s">
        <v>408</v>
      </c>
      <c r="E135" t="s">
        <v>277</v>
      </c>
      <c r="F135" s="10" t="str">
        <f>IF(VLOOKUP(A135,'RACI Deliverables'!$C$7:$K$86,4,FALSE)="","",VLOOKUP(A135,'RACI Deliverables'!$C$7:$K$86,4,FALSE))</f>
        <v/>
      </c>
      <c r="G135" s="10" t="str">
        <f>IF(VLOOKUP(A135,'RACI Deliverables'!$C$7:$K$86,5,FALSE)="","",VLOOKUP(A135,'RACI Deliverables'!$C$7:$K$86,5,FALSE))</f>
        <v>R</v>
      </c>
      <c r="H135" s="10" t="str">
        <f>IF(VLOOKUP(A135,'RACI Deliverables'!$C$7:$K$86,6,FALSE)="","",VLOOKUP(A135,'RACI Deliverables'!$C$7:$K$86,6,FALSE))</f>
        <v/>
      </c>
      <c r="I135" s="10" t="str">
        <f>IF(VLOOKUP(A135,'RACI Deliverables'!$C$7:$K$86,7,FALSE)="","",VLOOKUP(A135,'RACI Deliverables'!$C$7:$K$86,7,FALSE))</f>
        <v/>
      </c>
      <c r="J135" s="10" t="str">
        <f>IF(VLOOKUP(A135,'RACI Deliverables'!$C$7:$K$86,8,FALSE)="","",VLOOKUP(A135,'RACI Deliverables'!$C$7:$K$86,8,FALSE))</f>
        <v/>
      </c>
      <c r="K135" s="10" t="str">
        <f>IF(VLOOKUP(A135,'RACI Deliverables'!$C$7:$K$86,9,FALSE)="","",VLOOKUP(A135,'RACI Deliverables'!$C$7:$K$86,9,FALSE))</f>
        <v>A</v>
      </c>
      <c r="L135" s="25">
        <f>VLOOKUP(A135,'RACI Deliverables'!$C$7:$O$86,11,FALSE)</f>
        <v>44597</v>
      </c>
      <c r="M135" s="25">
        <f>VLOOKUP(A135,'RACI Deliverables'!$C$7:$O$86,12,FALSE)</f>
        <v>44602</v>
      </c>
      <c r="N135">
        <f t="shared" si="1"/>
        <v>5</v>
      </c>
      <c r="O135" s="46">
        <f>SUMIF('Total Efforts'!$D$5:$D$353,'Tasks Day 6-1'!B135,'Total Efforts'!$I$5:$I$353)</f>
        <v>0.66666666666666963</v>
      </c>
      <c r="R135" s="21">
        <v>44601</v>
      </c>
      <c r="S135" s="21">
        <v>44601</v>
      </c>
    </row>
    <row r="136" spans="1:19" ht="30.75">
      <c r="A136" t="s">
        <v>247</v>
      </c>
      <c r="B136">
        <v>74.3</v>
      </c>
      <c r="C136" s="2" t="str">
        <f>VLOOKUP(A136,'RACI Deliverables'!$C$7:$D$86,2,FALSE)</f>
        <v>Executive Dashboard Metric 6</v>
      </c>
      <c r="D136" t="s">
        <v>407</v>
      </c>
      <c r="E136" t="s">
        <v>365</v>
      </c>
      <c r="F136" s="10" t="str">
        <f>IF(VLOOKUP(A136,'RACI Deliverables'!$C$7:$K$86,4,FALSE)="","",VLOOKUP(A136,'RACI Deliverables'!$C$7:$K$86,4,FALSE))</f>
        <v/>
      </c>
      <c r="G136" s="10" t="str">
        <f>IF(VLOOKUP(A136,'RACI Deliverables'!$C$7:$K$86,5,FALSE)="","",VLOOKUP(A136,'RACI Deliverables'!$C$7:$K$86,5,FALSE))</f>
        <v>R</v>
      </c>
      <c r="H136" s="10" t="str">
        <f>IF(VLOOKUP(A136,'RACI Deliverables'!$C$7:$K$86,6,FALSE)="","",VLOOKUP(A136,'RACI Deliverables'!$C$7:$K$86,6,FALSE))</f>
        <v/>
      </c>
      <c r="I136" s="10" t="str">
        <f>IF(VLOOKUP(A136,'RACI Deliverables'!$C$7:$K$86,7,FALSE)="","",VLOOKUP(A136,'RACI Deliverables'!$C$7:$K$86,7,FALSE))</f>
        <v/>
      </c>
      <c r="J136" s="10" t="str">
        <f>IF(VLOOKUP(A136,'RACI Deliverables'!$C$7:$K$86,8,FALSE)="","",VLOOKUP(A136,'RACI Deliverables'!$C$7:$K$86,8,FALSE))</f>
        <v/>
      </c>
      <c r="K136" s="10" t="str">
        <f>IF(VLOOKUP(A136,'RACI Deliverables'!$C$7:$K$86,9,FALSE)="","",VLOOKUP(A136,'RACI Deliverables'!$C$7:$K$86,9,FALSE))</f>
        <v>A</v>
      </c>
      <c r="L136" s="25">
        <f>VLOOKUP(A136,'RACI Deliverables'!$C$7:$O$86,11,FALSE)</f>
        <v>44597</v>
      </c>
      <c r="M136" s="25">
        <f>VLOOKUP(A136,'RACI Deliverables'!$C$7:$O$86,12,FALSE)</f>
        <v>44602</v>
      </c>
      <c r="N136">
        <f t="shared" si="1"/>
        <v>5</v>
      </c>
      <c r="O136" s="46">
        <f>SUMIF('Total Efforts'!$D$5:$D$353,'Tasks Day 6-1'!B136,'Total Efforts'!$I$5:$I$353)</f>
        <v>1.0000000000000018</v>
      </c>
      <c r="R136" s="21">
        <v>44602</v>
      </c>
      <c r="S136" s="21">
        <v>44602</v>
      </c>
    </row>
    <row r="137" spans="1:19" ht="30.75">
      <c r="A137" t="s">
        <v>253</v>
      </c>
      <c r="B137">
        <v>75.099999999999994</v>
      </c>
      <c r="C137" s="2" t="str">
        <f>VLOOKUP(A137,'RACI Deliverables'!$C$7:$D$86,2,FALSE)</f>
        <v>Merged Final Report</v>
      </c>
      <c r="D137" t="s">
        <v>409</v>
      </c>
      <c r="E137" t="s">
        <v>277</v>
      </c>
      <c r="F137" s="10" t="str">
        <f>IF(VLOOKUP(A137,'RACI Deliverables'!$C$7:$K$86,4,FALSE)="","",VLOOKUP(A137,'RACI Deliverables'!$C$7:$K$86,4,FALSE))</f>
        <v>A</v>
      </c>
      <c r="G137" s="10" t="str">
        <f>IF(VLOOKUP(A137,'RACI Deliverables'!$C$7:$K$86,5,FALSE)="","",VLOOKUP(A137,'RACI Deliverables'!$C$7:$K$86,5,FALSE))</f>
        <v>A</v>
      </c>
      <c r="H137" s="10" t="str">
        <f>IF(VLOOKUP(A137,'RACI Deliverables'!$C$7:$K$86,6,FALSE)="","",VLOOKUP(A137,'RACI Deliverables'!$C$7:$K$86,6,FALSE))</f>
        <v>A</v>
      </c>
      <c r="I137" s="10" t="str">
        <f>IF(VLOOKUP(A137,'RACI Deliverables'!$C$7:$K$86,7,FALSE)="","",VLOOKUP(A137,'RACI Deliverables'!$C$7:$K$86,7,FALSE))</f>
        <v/>
      </c>
      <c r="J137" s="10" t="str">
        <f>IF(VLOOKUP(A137,'RACI Deliverables'!$C$7:$K$86,8,FALSE)="","",VLOOKUP(A137,'RACI Deliverables'!$C$7:$K$86,8,FALSE))</f>
        <v>R</v>
      </c>
      <c r="K137" s="10" t="str">
        <f>IF(VLOOKUP(A137,'RACI Deliverables'!$C$7:$K$86,9,FALSE)="","",VLOOKUP(A137,'RACI Deliverables'!$C$7:$K$86,9,FALSE))</f>
        <v/>
      </c>
      <c r="L137" s="25">
        <f>VLOOKUP(A137,'RACI Deliverables'!$C$7:$O$86,11,FALSE)</f>
        <v>44607</v>
      </c>
      <c r="M137" s="25">
        <f>VLOOKUP(A137,'RACI Deliverables'!$C$7:$O$86,12,FALSE)</f>
        <v>44609</v>
      </c>
      <c r="N137">
        <f t="shared" si="1"/>
        <v>2</v>
      </c>
      <c r="O137" s="46">
        <f>SUMIF('Total Efforts'!$D$5:$D$353,'Tasks Day 6-1'!B137,'Total Efforts'!$I$5:$I$353)</f>
        <v>0</v>
      </c>
    </row>
    <row r="138" spans="1:19" ht="30.75">
      <c r="A138" t="s">
        <v>249</v>
      </c>
      <c r="B138">
        <v>75.2</v>
      </c>
      <c r="C138" s="2" t="str">
        <f>VLOOKUP(A138,'RACI Deliverables'!$C$7:$D$86,2,FALSE)</f>
        <v>Executive Dashboard menu / system map</v>
      </c>
      <c r="D138" t="s">
        <v>409</v>
      </c>
      <c r="E138" t="s">
        <v>365</v>
      </c>
      <c r="F138" s="10" t="str">
        <f>IF(VLOOKUP(A138,'RACI Deliverables'!$C$7:$K$86,4,FALSE)="","",VLOOKUP(A138,'RACI Deliverables'!$C$7:$K$86,4,FALSE))</f>
        <v/>
      </c>
      <c r="G138" s="10" t="str">
        <f>IF(VLOOKUP(A138,'RACI Deliverables'!$C$7:$K$86,5,FALSE)="","",VLOOKUP(A138,'RACI Deliverables'!$C$7:$K$86,5,FALSE))</f>
        <v/>
      </c>
      <c r="H138" s="10" t="str">
        <f>IF(VLOOKUP(A138,'RACI Deliverables'!$C$7:$K$86,6,FALSE)="","",VLOOKUP(A138,'RACI Deliverables'!$C$7:$K$86,6,FALSE))</f>
        <v/>
      </c>
      <c r="I138" s="10" t="str">
        <f>IF(VLOOKUP(A138,'RACI Deliverables'!$C$7:$K$86,7,FALSE)="","",VLOOKUP(A138,'RACI Deliverables'!$C$7:$K$86,7,FALSE))</f>
        <v>A</v>
      </c>
      <c r="J138" s="10" t="str">
        <f>IF(VLOOKUP(A138,'RACI Deliverables'!$C$7:$K$86,8,FALSE)="","",VLOOKUP(A138,'RACI Deliverables'!$C$7:$K$86,8,FALSE))</f>
        <v>R</v>
      </c>
      <c r="K138" s="10" t="str">
        <f>IF(VLOOKUP(A138,'RACI Deliverables'!$C$7:$K$86,9,FALSE)="","",VLOOKUP(A138,'RACI Deliverables'!$C$7:$K$86,9,FALSE))</f>
        <v/>
      </c>
      <c r="L138" s="25">
        <f>VLOOKUP(A138,'RACI Deliverables'!$C$7:$O$86,11,FALSE)</f>
        <v>44599</v>
      </c>
      <c r="M138" s="25">
        <f>VLOOKUP(A138,'RACI Deliverables'!$C$7:$O$86,12,FALSE)</f>
        <v>44604</v>
      </c>
      <c r="N138">
        <f t="shared" si="1"/>
        <v>5</v>
      </c>
      <c r="O138" s="46">
        <f>SUMIF('Total Efforts'!$D$5:$D$353,'Tasks Day 6-1'!B138,'Total Efforts'!$I$5:$I$353)</f>
        <v>0</v>
      </c>
    </row>
    <row r="139" spans="1:19" ht="30.75">
      <c r="A139" t="s">
        <v>253</v>
      </c>
      <c r="B139">
        <v>76.099999999999994</v>
      </c>
      <c r="C139" s="2" t="str">
        <f>VLOOKUP(A139,'RACI Deliverables'!$C$7:$D$86,2,FALSE)</f>
        <v>Merged Final Report</v>
      </c>
      <c r="D139" t="s">
        <v>410</v>
      </c>
      <c r="E139" t="s">
        <v>285</v>
      </c>
      <c r="F139" s="10" t="str">
        <f>IF(VLOOKUP(A139,'RACI Deliverables'!$C$7:$K$86,4,FALSE)="","",VLOOKUP(A139,'RACI Deliverables'!$C$7:$K$86,4,FALSE))</f>
        <v>A</v>
      </c>
      <c r="G139" s="10" t="str">
        <f>IF(VLOOKUP(A139,'RACI Deliverables'!$C$7:$K$86,5,FALSE)="","",VLOOKUP(A139,'RACI Deliverables'!$C$7:$K$86,5,FALSE))</f>
        <v>A</v>
      </c>
      <c r="H139" s="10" t="str">
        <f>IF(VLOOKUP(A139,'RACI Deliverables'!$C$7:$K$86,6,FALSE)="","",VLOOKUP(A139,'RACI Deliverables'!$C$7:$K$86,6,FALSE))</f>
        <v>A</v>
      </c>
      <c r="I139" s="10" t="str">
        <f>IF(VLOOKUP(A139,'RACI Deliverables'!$C$7:$K$86,7,FALSE)="","",VLOOKUP(A139,'RACI Deliverables'!$C$7:$K$86,7,FALSE))</f>
        <v/>
      </c>
      <c r="J139" s="10" t="str">
        <f>IF(VLOOKUP(A139,'RACI Deliverables'!$C$7:$K$86,8,FALSE)="","",VLOOKUP(A139,'RACI Deliverables'!$C$7:$K$86,8,FALSE))</f>
        <v>R</v>
      </c>
      <c r="K139" s="10" t="str">
        <f>IF(VLOOKUP(A139,'RACI Deliverables'!$C$7:$K$86,9,FALSE)="","",VLOOKUP(A139,'RACI Deliverables'!$C$7:$K$86,9,FALSE))</f>
        <v/>
      </c>
      <c r="L139" s="25">
        <f>VLOOKUP(A139,'RACI Deliverables'!$C$7:$O$86,11,FALSE)</f>
        <v>44607</v>
      </c>
      <c r="M139" s="25">
        <f>VLOOKUP(A139,'RACI Deliverables'!$C$7:$O$86,12,FALSE)</f>
        <v>44609</v>
      </c>
      <c r="N139">
        <f t="shared" si="1"/>
        <v>2</v>
      </c>
      <c r="O139" s="46">
        <f>SUMIF('Total Efforts'!$D$5:$D$353,'Tasks Day 6-1'!B139,'Total Efforts'!$I$5:$I$353)</f>
        <v>7.5</v>
      </c>
    </row>
    <row r="140" spans="1:19" ht="30.75">
      <c r="A140" t="s">
        <v>253</v>
      </c>
      <c r="B140">
        <v>76.2</v>
      </c>
      <c r="C140" s="2" t="str">
        <f>VLOOKUP(A140,'RACI Deliverables'!$C$7:$D$86,2,FALSE)</f>
        <v>Merged Final Report</v>
      </c>
      <c r="D140" t="s">
        <v>412</v>
      </c>
      <c r="E140" t="s">
        <v>277</v>
      </c>
      <c r="F140" s="10" t="str">
        <f>IF(VLOOKUP(A140,'RACI Deliverables'!$C$7:$K$86,4,FALSE)="","",VLOOKUP(A140,'RACI Deliverables'!$C$7:$K$86,4,FALSE))</f>
        <v>A</v>
      </c>
      <c r="G140" s="10" t="str">
        <f>IF(VLOOKUP(A140,'RACI Deliverables'!$C$7:$K$86,5,FALSE)="","",VLOOKUP(A140,'RACI Deliverables'!$C$7:$K$86,5,FALSE))</f>
        <v>A</v>
      </c>
      <c r="H140" s="10" t="str">
        <f>IF(VLOOKUP(A140,'RACI Deliverables'!$C$7:$K$86,6,FALSE)="","",VLOOKUP(A140,'RACI Deliverables'!$C$7:$K$86,6,FALSE))</f>
        <v>A</v>
      </c>
      <c r="I140" s="10" t="str">
        <f>IF(VLOOKUP(A140,'RACI Deliverables'!$C$7:$K$86,7,FALSE)="","",VLOOKUP(A140,'RACI Deliverables'!$C$7:$K$86,7,FALSE))</f>
        <v/>
      </c>
      <c r="J140" s="10" t="str">
        <f>IF(VLOOKUP(A140,'RACI Deliverables'!$C$7:$K$86,8,FALSE)="","",VLOOKUP(A140,'RACI Deliverables'!$C$7:$K$86,8,FALSE))</f>
        <v>R</v>
      </c>
      <c r="K140" s="10" t="str">
        <f>IF(VLOOKUP(A140,'RACI Deliverables'!$C$7:$K$86,9,FALSE)="","",VLOOKUP(A140,'RACI Deliverables'!$C$7:$K$86,9,FALSE))</f>
        <v/>
      </c>
      <c r="L140" s="25">
        <f>VLOOKUP(A140,'RACI Deliverables'!$C$7:$O$86,11,FALSE)</f>
        <v>44607</v>
      </c>
      <c r="M140" s="25">
        <f>VLOOKUP(A140,'RACI Deliverables'!$C$7:$O$86,12,FALSE)</f>
        <v>44609</v>
      </c>
      <c r="N140">
        <f t="shared" si="1"/>
        <v>2</v>
      </c>
      <c r="O140" s="46">
        <f>SUMIF('Total Efforts'!$D$5:$D$353,'Tasks Day 6-1'!B140,'Total Efforts'!$I$5:$I$353)</f>
        <v>5.4999999999999991</v>
      </c>
    </row>
    <row r="141" spans="1:19" ht="30.75">
      <c r="A141" t="s">
        <v>253</v>
      </c>
      <c r="B141">
        <v>76.3</v>
      </c>
      <c r="C141" s="2" t="str">
        <f>VLOOKUP(A141,'RACI Deliverables'!$C$7:$D$86,2,FALSE)</f>
        <v>Merged Final Report</v>
      </c>
      <c r="D141" t="s">
        <v>413</v>
      </c>
      <c r="E141" t="s">
        <v>414</v>
      </c>
      <c r="F141" s="10" t="str">
        <f>IF(VLOOKUP(A141,'RACI Deliverables'!$C$7:$K$86,4,FALSE)="","",VLOOKUP(A141,'RACI Deliverables'!$C$7:$K$86,4,FALSE))</f>
        <v>A</v>
      </c>
      <c r="G141" s="10" t="str">
        <f>IF(VLOOKUP(A141,'RACI Deliverables'!$C$7:$K$86,5,FALSE)="","",VLOOKUP(A141,'RACI Deliverables'!$C$7:$K$86,5,FALSE))</f>
        <v>A</v>
      </c>
      <c r="H141" s="10" t="str">
        <f>IF(VLOOKUP(A141,'RACI Deliverables'!$C$7:$K$86,6,FALSE)="","",VLOOKUP(A141,'RACI Deliverables'!$C$7:$K$86,6,FALSE))</f>
        <v>A</v>
      </c>
      <c r="I141" s="10" t="str">
        <f>IF(VLOOKUP(A141,'RACI Deliverables'!$C$7:$K$86,7,FALSE)="","",VLOOKUP(A141,'RACI Deliverables'!$C$7:$K$86,7,FALSE))</f>
        <v/>
      </c>
      <c r="J141" s="10" t="str">
        <f>IF(VLOOKUP(A141,'RACI Deliverables'!$C$7:$K$86,8,FALSE)="","",VLOOKUP(A141,'RACI Deliverables'!$C$7:$K$86,8,FALSE))</f>
        <v>R</v>
      </c>
      <c r="K141" s="10" t="str">
        <f>IF(VLOOKUP(A141,'RACI Deliverables'!$C$7:$K$86,9,FALSE)="","",VLOOKUP(A141,'RACI Deliverables'!$C$7:$K$86,9,FALSE))</f>
        <v/>
      </c>
      <c r="L141" s="25">
        <f>VLOOKUP(A141,'RACI Deliverables'!$C$7:$O$86,11,FALSE)</f>
        <v>44607</v>
      </c>
      <c r="M141" s="25">
        <f>VLOOKUP(A141,'RACI Deliverables'!$C$7:$O$86,12,FALSE)</f>
        <v>44609</v>
      </c>
      <c r="N141">
        <f t="shared" si="1"/>
        <v>2</v>
      </c>
      <c r="O141" s="46">
        <f>SUMIF('Total Efforts'!$D$5:$D$353,'Tasks Day 6-1'!B141,'Total Efforts'!$I$5:$I$353)</f>
        <v>5.4999999999999991</v>
      </c>
    </row>
    <row r="142" spans="1:19">
      <c r="A142" t="s">
        <v>253</v>
      </c>
      <c r="B142">
        <v>76.400000000000006</v>
      </c>
      <c r="C142" s="2" t="str">
        <f>VLOOKUP(A142,'RACI Deliverables'!$C$7:$D$86,2,FALSE)</f>
        <v>Merged Final Report</v>
      </c>
      <c r="D142" t="s">
        <v>415</v>
      </c>
      <c r="E142" t="s">
        <v>365</v>
      </c>
      <c r="F142" s="10" t="str">
        <f>IF(VLOOKUP(A142,'RACI Deliverables'!$C$7:$K$86,4,FALSE)="","",VLOOKUP(A142,'RACI Deliverables'!$C$7:$K$86,4,FALSE))</f>
        <v>A</v>
      </c>
      <c r="G142" s="10" t="str">
        <f>IF(VLOOKUP(A142,'RACI Deliverables'!$C$7:$K$86,5,FALSE)="","",VLOOKUP(A142,'RACI Deliverables'!$C$7:$K$86,5,FALSE))</f>
        <v>A</v>
      </c>
      <c r="H142" s="10" t="str">
        <f>IF(VLOOKUP(A142,'RACI Deliverables'!$C$7:$K$86,6,FALSE)="","",VLOOKUP(A142,'RACI Deliverables'!$C$7:$K$86,6,FALSE))</f>
        <v>A</v>
      </c>
      <c r="I142" s="10" t="str">
        <f>IF(VLOOKUP(A142,'RACI Deliverables'!$C$7:$K$86,7,FALSE)="","",VLOOKUP(A142,'RACI Deliverables'!$C$7:$K$86,7,FALSE))</f>
        <v/>
      </c>
      <c r="J142" s="10" t="str">
        <f>IF(VLOOKUP(A142,'RACI Deliverables'!$C$7:$K$86,8,FALSE)="","",VLOOKUP(A142,'RACI Deliverables'!$C$7:$K$86,8,FALSE))</f>
        <v>R</v>
      </c>
      <c r="K142" s="10" t="str">
        <f>IF(VLOOKUP(A142,'RACI Deliverables'!$C$7:$K$86,9,FALSE)="","",VLOOKUP(A142,'RACI Deliverables'!$C$7:$K$86,9,FALSE))</f>
        <v/>
      </c>
      <c r="L142" s="25">
        <f>VLOOKUP(A142,'RACI Deliverables'!$C$7:$O$86,11,FALSE)</f>
        <v>44607</v>
      </c>
      <c r="M142" s="25">
        <f>VLOOKUP(A142,'RACI Deliverables'!$C$7:$O$86,12,FALSE)</f>
        <v>44609</v>
      </c>
      <c r="N142">
        <f t="shared" si="1"/>
        <v>2</v>
      </c>
      <c r="O142" s="46">
        <f>SUMIF('Total Efforts'!$D$5:$D$353,'Tasks Day 6-1'!B142,'Total Efforts'!$I$5:$I$353)</f>
        <v>2.4999999999999991</v>
      </c>
    </row>
    <row r="143" spans="1:19">
      <c r="A143" t="s">
        <v>255</v>
      </c>
      <c r="B143">
        <v>77.099999999999994</v>
      </c>
      <c r="C143" s="42" t="str">
        <f>VLOOKUP(A145,'RACI Deliverables'!$C$7:$D$86,2,FALSE)</f>
        <v>Powerpoint Presentation</v>
      </c>
      <c r="D143" t="s">
        <v>416</v>
      </c>
      <c r="E143" t="s">
        <v>285</v>
      </c>
      <c r="F143" s="10" t="str">
        <f>IF(VLOOKUP(A143,'RACI Deliverables'!$C$7:$K$86,4,FALSE)="","",VLOOKUP(A143,'RACI Deliverables'!$C$7:$K$86,4,FALSE))</f>
        <v/>
      </c>
      <c r="G143" s="10" t="str">
        <f>IF(VLOOKUP(A143,'RACI Deliverables'!$C$7:$K$86,5,FALSE)="","",VLOOKUP(A143,'RACI Deliverables'!$C$7:$K$86,5,FALSE))</f>
        <v>A</v>
      </c>
      <c r="H143" s="10" t="str">
        <f>IF(VLOOKUP(A143,'RACI Deliverables'!$C$7:$K$86,6,FALSE)="","",VLOOKUP(A143,'RACI Deliverables'!$C$7:$K$86,6,FALSE))</f>
        <v/>
      </c>
      <c r="I143" s="10" t="str">
        <f>IF(VLOOKUP(A143,'RACI Deliverables'!$C$7:$K$86,7,FALSE)="","",VLOOKUP(A143,'RACI Deliverables'!$C$7:$K$86,7,FALSE))</f>
        <v>R</v>
      </c>
      <c r="J143" s="10" t="str">
        <f>IF(VLOOKUP(A143,'RACI Deliverables'!$C$7:$K$86,8,FALSE)="","",VLOOKUP(A143,'RACI Deliverables'!$C$7:$K$86,8,FALSE))</f>
        <v/>
      </c>
      <c r="K143" s="10" t="str">
        <f>IF(VLOOKUP(A143,'RACI Deliverables'!$C$7:$K$86,9,FALSE)="","",VLOOKUP(A143,'RACI Deliverables'!$C$7:$K$86,9,FALSE))</f>
        <v/>
      </c>
      <c r="L143" s="25">
        <f>VLOOKUP(A143,'RACI Deliverables'!$C$7:$O$86,11,FALSE)</f>
        <v>44605</v>
      </c>
      <c r="M143" s="25">
        <f>VLOOKUP(A143,'RACI Deliverables'!$C$7:$O$86,12,FALSE)</f>
        <v>44609</v>
      </c>
      <c r="N143">
        <f t="shared" si="1"/>
        <v>4</v>
      </c>
      <c r="O143" s="46">
        <f>SUMIF('Total Efforts'!$D$5:$D$353,'Tasks Day 6-1'!B143,'Total Efforts'!$I$5:$I$353)</f>
        <v>0.99999999999999911</v>
      </c>
    </row>
    <row r="144" spans="1:19">
      <c r="A144" t="s">
        <v>255</v>
      </c>
      <c r="B144">
        <v>77.2</v>
      </c>
      <c r="C144" s="42" t="str">
        <f>VLOOKUP(A145,'RACI Deliverables'!$C$7:$D$86,2,FALSE)</f>
        <v>Powerpoint Presentation</v>
      </c>
      <c r="D144" t="s">
        <v>417</v>
      </c>
      <c r="E144" t="s">
        <v>277</v>
      </c>
      <c r="F144" s="10" t="str">
        <f>IF(VLOOKUP(A144,'RACI Deliverables'!$C$7:$K$86,4,FALSE)="","",VLOOKUP(A144,'RACI Deliverables'!$C$7:$K$86,4,FALSE))</f>
        <v/>
      </c>
      <c r="G144" s="10" t="str">
        <f>IF(VLOOKUP(A144,'RACI Deliverables'!$C$7:$K$86,5,FALSE)="","",VLOOKUP(A144,'RACI Deliverables'!$C$7:$K$86,5,FALSE))</f>
        <v>A</v>
      </c>
      <c r="H144" s="10" t="str">
        <f>IF(VLOOKUP(A144,'RACI Deliverables'!$C$7:$K$86,6,FALSE)="","",VLOOKUP(A144,'RACI Deliverables'!$C$7:$K$86,6,FALSE))</f>
        <v/>
      </c>
      <c r="I144" s="10" t="str">
        <f>IF(VLOOKUP(A144,'RACI Deliverables'!$C$7:$K$86,7,FALSE)="","",VLOOKUP(A144,'RACI Deliverables'!$C$7:$K$86,7,FALSE))</f>
        <v>R</v>
      </c>
      <c r="J144" s="10" t="str">
        <f>IF(VLOOKUP(A144,'RACI Deliverables'!$C$7:$K$86,8,FALSE)="","",VLOOKUP(A144,'RACI Deliverables'!$C$7:$K$86,8,FALSE))</f>
        <v/>
      </c>
      <c r="K144" s="10" t="str">
        <f>IF(VLOOKUP(A144,'RACI Deliverables'!$C$7:$K$86,9,FALSE)="","",VLOOKUP(A144,'RACI Deliverables'!$C$7:$K$86,9,FALSE))</f>
        <v/>
      </c>
      <c r="L144" s="25">
        <f>VLOOKUP(A144,'RACI Deliverables'!$C$7:$O$86,11,FALSE)</f>
        <v>44605</v>
      </c>
      <c r="M144" s="25">
        <f>VLOOKUP(A144,'RACI Deliverables'!$C$7:$O$86,12,FALSE)</f>
        <v>44609</v>
      </c>
      <c r="N144">
        <f t="shared" si="1"/>
        <v>4</v>
      </c>
      <c r="O144" s="46">
        <f>SUMIF('Total Efforts'!$D$5:$D$353,'Tasks Day 6-1'!B144,'Total Efforts'!$I$5:$I$353)</f>
        <v>3</v>
      </c>
    </row>
    <row r="145" spans="1:19">
      <c r="A145" t="s">
        <v>255</v>
      </c>
      <c r="B145">
        <v>77.3</v>
      </c>
      <c r="C145" s="2" t="str">
        <f>VLOOKUP(A145,'RACI Deliverables'!$C$7:$D$86,2,FALSE)</f>
        <v>Powerpoint Presentation</v>
      </c>
      <c r="D145" t="s">
        <v>418</v>
      </c>
      <c r="E145" t="s">
        <v>365</v>
      </c>
      <c r="F145" s="10" t="str">
        <f>IF(VLOOKUP(A145,'RACI Deliverables'!$C$7:$K$86,4,FALSE)="","",VLOOKUP(A145,'RACI Deliverables'!$C$7:$K$86,4,FALSE))</f>
        <v/>
      </c>
      <c r="G145" s="10" t="str">
        <f>IF(VLOOKUP(A145,'RACI Deliverables'!$C$7:$K$86,5,FALSE)="","",VLOOKUP(A145,'RACI Deliverables'!$C$7:$K$86,5,FALSE))</f>
        <v>A</v>
      </c>
      <c r="H145" s="10" t="str">
        <f>IF(VLOOKUP(A145,'RACI Deliverables'!$C$7:$K$86,6,FALSE)="","",VLOOKUP(A145,'RACI Deliverables'!$C$7:$K$86,6,FALSE))</f>
        <v/>
      </c>
      <c r="I145" s="10" t="str">
        <f>IF(VLOOKUP(A145,'RACI Deliverables'!$C$7:$K$86,7,FALSE)="","",VLOOKUP(A145,'RACI Deliverables'!$C$7:$K$86,7,FALSE))</f>
        <v>R</v>
      </c>
      <c r="J145" s="10" t="str">
        <f>IF(VLOOKUP(A145,'RACI Deliverables'!$C$7:$K$86,8,FALSE)="","",VLOOKUP(A145,'RACI Deliverables'!$C$7:$K$86,8,FALSE))</f>
        <v/>
      </c>
      <c r="K145" s="10" t="str">
        <f>IF(VLOOKUP(A145,'RACI Deliverables'!$C$7:$K$86,9,FALSE)="","",VLOOKUP(A145,'RACI Deliverables'!$C$7:$K$86,9,FALSE))</f>
        <v/>
      </c>
      <c r="L145" s="25">
        <f>VLOOKUP(A145,'RACI Deliverables'!$C$7:$O$86,11,FALSE)</f>
        <v>44605</v>
      </c>
      <c r="M145" s="25">
        <f>VLOOKUP(A145,'RACI Deliverables'!$C$7:$O$86,12,FALSE)</f>
        <v>44609</v>
      </c>
      <c r="N145">
        <f t="shared" si="1"/>
        <v>4</v>
      </c>
      <c r="O145" s="46">
        <f>SUMIF('Total Efforts'!$D$5:$D$353,'Tasks Day 6-1'!B145,'Total Efforts'!$I$5:$I$353)</f>
        <v>2.1500000000000017</v>
      </c>
    </row>
    <row r="146" spans="1:19">
      <c r="A146" t="s">
        <v>257</v>
      </c>
      <c r="B146">
        <v>78.099999999999994</v>
      </c>
      <c r="C146" s="2" t="str">
        <f>VLOOKUP(A146,'RACI Deliverables'!$C$7:$D$86,2,FALSE)</f>
        <v>Final RFI report</v>
      </c>
      <c r="D146" t="s">
        <v>419</v>
      </c>
      <c r="E146" t="s">
        <v>285</v>
      </c>
      <c r="F146" s="10" t="str">
        <f>IF(VLOOKUP(A146,'RACI Deliverables'!$C$7:$K$86,4,FALSE)="","",VLOOKUP(A146,'RACI Deliverables'!$C$7:$K$86,4,FALSE))</f>
        <v/>
      </c>
      <c r="G146" s="10" t="str">
        <f>IF(VLOOKUP(A146,'RACI Deliverables'!$C$7:$K$86,5,FALSE)="","",VLOOKUP(A146,'RACI Deliverables'!$C$7:$K$86,5,FALSE))</f>
        <v>A</v>
      </c>
      <c r="H146" s="10" t="str">
        <f>IF(VLOOKUP(A146,'RACI Deliverables'!$C$7:$K$86,6,FALSE)="","",VLOOKUP(A146,'RACI Deliverables'!$C$7:$K$86,6,FALSE))</f>
        <v>R</v>
      </c>
      <c r="I146" s="10" t="str">
        <f>IF(VLOOKUP(A146,'RACI Deliverables'!$C$7:$K$86,7,FALSE)="","",VLOOKUP(A146,'RACI Deliverables'!$C$7:$K$86,7,FALSE))</f>
        <v/>
      </c>
      <c r="J146" s="10" t="str">
        <f>IF(VLOOKUP(A146,'RACI Deliverables'!$C$7:$K$86,8,FALSE)="","",VLOOKUP(A146,'RACI Deliverables'!$C$7:$K$86,8,FALSE))</f>
        <v>R</v>
      </c>
      <c r="K146" s="10" t="str">
        <f>IF(VLOOKUP(A146,'RACI Deliverables'!$C$7:$K$86,9,FALSE)="","",VLOOKUP(A146,'RACI Deliverables'!$C$7:$K$86,9,FALSE))</f>
        <v/>
      </c>
      <c r="L146" s="25">
        <f>VLOOKUP(A146,'RACI Deliverables'!$C$7:$O$86,11,FALSE)</f>
        <v>44589</v>
      </c>
      <c r="M146" s="25">
        <f>VLOOKUP(A146,'RACI Deliverables'!$C$7:$O$86,12,FALSE)</f>
        <v>44609</v>
      </c>
      <c r="N146">
        <f t="shared" si="1"/>
        <v>20</v>
      </c>
      <c r="O146" s="46">
        <f>SUMIF('Total Efforts'!$D$5:$D$353,'Tasks Day 6-1'!B146,'Total Efforts'!$I$5:$I$353)</f>
        <v>0.50000000000000089</v>
      </c>
      <c r="R146" s="21">
        <v>44610</v>
      </c>
      <c r="S146" s="21">
        <v>44610</v>
      </c>
    </row>
    <row r="147" spans="1:19">
      <c r="A147" t="s">
        <v>257</v>
      </c>
      <c r="B147">
        <v>78.2</v>
      </c>
      <c r="C147" s="42" t="str">
        <f>VLOOKUP(A147,'RACI Deliverables'!$C$7:$D$86,2,FALSE)</f>
        <v>Final RFI report</v>
      </c>
      <c r="D147" t="s">
        <v>420</v>
      </c>
      <c r="E147" t="s">
        <v>277</v>
      </c>
      <c r="F147" s="10" t="str">
        <f>IF(VLOOKUP(A147,'RACI Deliverables'!$C$7:$K$86,4,FALSE)="","",VLOOKUP(A147,'RACI Deliverables'!$C$7:$K$86,4,FALSE))</f>
        <v/>
      </c>
      <c r="G147" s="10" t="str">
        <f>IF(VLOOKUP(A147,'RACI Deliverables'!$C$7:$K$86,5,FALSE)="","",VLOOKUP(A147,'RACI Deliverables'!$C$7:$K$86,5,FALSE))</f>
        <v>A</v>
      </c>
      <c r="H147" s="10" t="str">
        <f>IF(VLOOKUP(A147,'RACI Deliverables'!$C$7:$K$86,6,FALSE)="","",VLOOKUP(A147,'RACI Deliverables'!$C$7:$K$86,6,FALSE))</f>
        <v>R</v>
      </c>
      <c r="I147" s="10" t="str">
        <f>IF(VLOOKUP(A147,'RACI Deliverables'!$C$7:$K$86,7,FALSE)="","",VLOOKUP(A147,'RACI Deliverables'!$C$7:$K$86,7,FALSE))</f>
        <v/>
      </c>
      <c r="J147" s="10" t="str">
        <f>IF(VLOOKUP(A147,'RACI Deliverables'!$C$7:$K$86,8,FALSE)="","",VLOOKUP(A147,'RACI Deliverables'!$C$7:$K$86,8,FALSE))</f>
        <v>R</v>
      </c>
      <c r="K147" s="10" t="str">
        <f>IF(VLOOKUP(A147,'RACI Deliverables'!$C$7:$K$86,9,FALSE)="","",VLOOKUP(A147,'RACI Deliverables'!$C$7:$K$86,9,FALSE))</f>
        <v/>
      </c>
      <c r="L147" s="25">
        <f>VLOOKUP(A147,'RACI Deliverables'!$C$7:$O$86,11,FALSE)</f>
        <v>44589</v>
      </c>
      <c r="M147" s="25">
        <f>VLOOKUP(A147,'RACI Deliverables'!$C$7:$O$86,12,FALSE)</f>
        <v>44609</v>
      </c>
      <c r="N147">
        <f t="shared" si="1"/>
        <v>20</v>
      </c>
      <c r="O147" s="46">
        <f>SUMIF('Total Efforts'!$D$5:$D$353,'Tasks Day 6-1'!B147,'Total Efforts'!$I$5:$I$353)</f>
        <v>4.4833333333333334</v>
      </c>
      <c r="R147" s="21">
        <v>44610</v>
      </c>
      <c r="S147" s="21">
        <v>44610</v>
      </c>
    </row>
    <row r="148" spans="1:19">
      <c r="A148" t="s">
        <v>257</v>
      </c>
      <c r="B148">
        <v>78.3</v>
      </c>
      <c r="C148" s="2" t="str">
        <f>VLOOKUP(A148,'RACI Deliverables'!$C$7:$D$86,2,FALSE)</f>
        <v>Final RFI report</v>
      </c>
      <c r="D148" t="s">
        <v>421</v>
      </c>
      <c r="E148" t="s">
        <v>365</v>
      </c>
      <c r="F148" s="10" t="str">
        <f>IF(VLOOKUP(A148,'RACI Deliverables'!$C$7:$K$86,4,FALSE)="","",VLOOKUP(A148,'RACI Deliverables'!$C$7:$K$86,4,FALSE))</f>
        <v/>
      </c>
      <c r="G148" s="10" t="str">
        <f>IF(VLOOKUP(A148,'RACI Deliverables'!$C$7:$K$86,5,FALSE)="","",VLOOKUP(A148,'RACI Deliverables'!$C$7:$K$86,5,FALSE))</f>
        <v>A</v>
      </c>
      <c r="H148" s="10" t="str">
        <f>IF(VLOOKUP(A148,'RACI Deliverables'!$C$7:$K$86,6,FALSE)="","",VLOOKUP(A148,'RACI Deliverables'!$C$7:$K$86,6,FALSE))</f>
        <v>R</v>
      </c>
      <c r="I148" s="10" t="str">
        <f>IF(VLOOKUP(A148,'RACI Deliverables'!$C$7:$K$86,7,FALSE)="","",VLOOKUP(A148,'RACI Deliverables'!$C$7:$K$86,7,FALSE))</f>
        <v/>
      </c>
      <c r="J148" s="10" t="str">
        <f>IF(VLOOKUP(A148,'RACI Deliverables'!$C$7:$K$86,8,FALSE)="","",VLOOKUP(A148,'RACI Deliverables'!$C$7:$K$86,8,FALSE))</f>
        <v>R</v>
      </c>
      <c r="K148" s="10" t="str">
        <f>IF(VLOOKUP(A148,'RACI Deliverables'!$C$7:$K$86,9,FALSE)="","",VLOOKUP(A148,'RACI Deliverables'!$C$7:$K$86,9,FALSE))</f>
        <v/>
      </c>
      <c r="L148" s="25">
        <f>VLOOKUP(A148,'RACI Deliverables'!$C$7:$O$86,11,FALSE)</f>
        <v>44589</v>
      </c>
      <c r="M148" s="25">
        <f>VLOOKUP(A148,'RACI Deliverables'!$C$7:$O$86,12,FALSE)</f>
        <v>44609</v>
      </c>
      <c r="N148">
        <f t="shared" si="1"/>
        <v>20</v>
      </c>
      <c r="O148" s="46">
        <f>SUMIF('Total Efforts'!$D$5:$D$353,'Tasks Day 6-1'!B148,'Total Efforts'!$I$5:$I$353)</f>
        <v>1.5000000000000009</v>
      </c>
      <c r="R148" s="21">
        <v>44610</v>
      </c>
      <c r="S148" s="21">
        <v>44610</v>
      </c>
    </row>
    <row r="149" spans="1:19">
      <c r="A149" t="s">
        <v>259</v>
      </c>
      <c r="B149">
        <v>79.099999999999994</v>
      </c>
      <c r="C149" s="42" t="str">
        <f>VLOOKUP(A149,'RACI Deliverables'!$C$7:$D$86,2,FALSE)</f>
        <v>RACI+, Documentation, Backup Sheets</v>
      </c>
      <c r="D149" t="s">
        <v>422</v>
      </c>
      <c r="E149" t="s">
        <v>285</v>
      </c>
      <c r="F149" s="10" t="str">
        <f>IF(VLOOKUP(A149,'RACI Deliverables'!$C$7:$K$86,4,FALSE)="","",VLOOKUP(A149,'RACI Deliverables'!$C$7:$K$86,4,FALSE))</f>
        <v/>
      </c>
      <c r="G149" s="10" t="str">
        <f>IF(VLOOKUP(A149,'RACI Deliverables'!$C$7:$K$86,5,FALSE)="","",VLOOKUP(A149,'RACI Deliverables'!$C$7:$K$86,5,FALSE))</f>
        <v>R</v>
      </c>
      <c r="H149" s="10" t="str">
        <f>IF(VLOOKUP(A149,'RACI Deliverables'!$C$7:$K$86,6,FALSE)="","",VLOOKUP(A149,'RACI Deliverables'!$C$7:$K$86,6,FALSE))</f>
        <v/>
      </c>
      <c r="I149" s="10" t="str">
        <f>IF(VLOOKUP(A149,'RACI Deliverables'!$C$7:$K$86,7,FALSE)="","",VLOOKUP(A149,'RACI Deliverables'!$C$7:$K$86,7,FALSE))</f>
        <v/>
      </c>
      <c r="J149" s="10" t="str">
        <f>IF(VLOOKUP(A149,'RACI Deliverables'!$C$7:$K$86,8,FALSE)="","",VLOOKUP(A149,'RACI Deliverables'!$C$7:$K$86,8,FALSE))</f>
        <v>A</v>
      </c>
      <c r="K149" s="10" t="str">
        <f>IF(VLOOKUP(A149,'RACI Deliverables'!$C$7:$K$86,9,FALSE)="","",VLOOKUP(A149,'RACI Deliverables'!$C$7:$K$86,9,FALSE))</f>
        <v/>
      </c>
      <c r="L149" s="25">
        <f>VLOOKUP(A149,'RACI Deliverables'!$C$7:$O$86,11,FALSE)</f>
        <v>44589</v>
      </c>
      <c r="M149" s="25">
        <f>VLOOKUP(A149,'RACI Deliverables'!$C$7:$O$86,12,FALSE)</f>
        <v>44610</v>
      </c>
      <c r="N149">
        <f t="shared" si="1"/>
        <v>21</v>
      </c>
      <c r="O149" s="46">
        <f>SUMIF('Total Efforts'!$D$5:$D$353,'Tasks Day 6-1'!B149,'Total Efforts'!$I$5:$I$353)</f>
        <v>3.083333333333333</v>
      </c>
      <c r="R149" s="21">
        <v>44602</v>
      </c>
      <c r="S149" s="21">
        <v>44602</v>
      </c>
    </row>
    <row r="150" spans="1:19">
      <c r="A150" t="s">
        <v>259</v>
      </c>
      <c r="B150">
        <v>79.2</v>
      </c>
      <c r="C150" s="42" t="str">
        <f>VLOOKUP(A150,'RACI Deliverables'!$C$7:$D$86,2,FALSE)</f>
        <v>RACI+, Documentation, Backup Sheets</v>
      </c>
      <c r="D150" t="s">
        <v>422</v>
      </c>
      <c r="E150" t="s">
        <v>277</v>
      </c>
      <c r="F150" s="10" t="str">
        <f>IF(VLOOKUP(A150,'RACI Deliverables'!$C$7:$K$86,4,FALSE)="","",VLOOKUP(A150,'RACI Deliverables'!$C$7:$K$86,4,FALSE))</f>
        <v/>
      </c>
      <c r="G150" s="10" t="str">
        <f>IF(VLOOKUP(A150,'RACI Deliverables'!$C$7:$K$86,5,FALSE)="","",VLOOKUP(A150,'RACI Deliverables'!$C$7:$K$86,5,FALSE))</f>
        <v>R</v>
      </c>
      <c r="H150" s="10" t="str">
        <f>IF(VLOOKUP(A150,'RACI Deliverables'!$C$7:$K$86,6,FALSE)="","",VLOOKUP(A150,'RACI Deliverables'!$C$7:$K$86,6,FALSE))</f>
        <v/>
      </c>
      <c r="I150" s="10" t="str">
        <f>IF(VLOOKUP(A150,'RACI Deliverables'!$C$7:$K$86,7,FALSE)="","",VLOOKUP(A150,'RACI Deliverables'!$C$7:$K$86,7,FALSE))</f>
        <v/>
      </c>
      <c r="J150" s="10" t="str">
        <f>IF(VLOOKUP(A150,'RACI Deliverables'!$C$7:$K$86,8,FALSE)="","",VLOOKUP(A150,'RACI Deliverables'!$C$7:$K$86,8,FALSE))</f>
        <v>A</v>
      </c>
      <c r="K150" s="10" t="str">
        <f>IF(VLOOKUP(A150,'RACI Deliverables'!$C$7:$K$86,9,FALSE)="","",VLOOKUP(A150,'RACI Deliverables'!$C$7:$K$86,9,FALSE))</f>
        <v/>
      </c>
      <c r="L150" s="25">
        <f>VLOOKUP(A150,'RACI Deliverables'!$C$7:$O$86,11,FALSE)</f>
        <v>44589</v>
      </c>
      <c r="M150" s="25">
        <f>VLOOKUP(A150,'RACI Deliverables'!$C$7:$O$86,12,FALSE)</f>
        <v>44610</v>
      </c>
      <c r="N150">
        <f t="shared" ref="N150:N154" si="2">M150-L150</f>
        <v>21</v>
      </c>
      <c r="O150" s="46">
        <f>SUMIF('Total Efforts'!$D$5:$D$353,'Tasks Day 6-1'!B150,'Total Efforts'!$I$5:$I$353)</f>
        <v>2.8333333333333313</v>
      </c>
      <c r="R150" s="21">
        <v>44602</v>
      </c>
      <c r="S150" s="21">
        <v>44602</v>
      </c>
    </row>
    <row r="151" spans="1:19">
      <c r="A151" t="s">
        <v>259</v>
      </c>
      <c r="B151">
        <v>79.3</v>
      </c>
      <c r="C151" s="2" t="str">
        <f>VLOOKUP(A151,'RACI Deliverables'!$C$7:$D$86,2,FALSE)</f>
        <v>RACI+, Documentation, Backup Sheets</v>
      </c>
      <c r="D151" t="s">
        <v>422</v>
      </c>
      <c r="E151" t="s">
        <v>365</v>
      </c>
      <c r="F151" s="10" t="str">
        <f>IF(VLOOKUP(A151,'RACI Deliverables'!$C$7:$K$86,4,FALSE)="","",VLOOKUP(A151,'RACI Deliverables'!$C$7:$K$86,4,FALSE))</f>
        <v/>
      </c>
      <c r="G151" s="10" t="str">
        <f>IF(VLOOKUP(A151,'RACI Deliverables'!$C$7:$K$86,5,FALSE)="","",VLOOKUP(A151,'RACI Deliverables'!$C$7:$K$86,5,FALSE))</f>
        <v>R</v>
      </c>
      <c r="H151" s="10" t="str">
        <f>IF(VLOOKUP(A151,'RACI Deliverables'!$C$7:$K$86,6,FALSE)="","",VLOOKUP(A151,'RACI Deliverables'!$C$7:$K$86,6,FALSE))</f>
        <v/>
      </c>
      <c r="I151" s="10" t="str">
        <f>IF(VLOOKUP(A151,'RACI Deliverables'!$C$7:$K$86,7,FALSE)="","",VLOOKUP(A151,'RACI Deliverables'!$C$7:$K$86,7,FALSE))</f>
        <v/>
      </c>
      <c r="J151" s="10" t="str">
        <f>IF(VLOOKUP(A151,'RACI Deliverables'!$C$7:$K$86,8,FALSE)="","",VLOOKUP(A151,'RACI Deliverables'!$C$7:$K$86,8,FALSE))</f>
        <v>A</v>
      </c>
      <c r="K151" s="10" t="str">
        <f>IF(VLOOKUP(A151,'RACI Deliverables'!$C$7:$K$86,9,FALSE)="","",VLOOKUP(A151,'RACI Deliverables'!$C$7:$K$86,9,FALSE))</f>
        <v/>
      </c>
      <c r="L151" s="25">
        <f>VLOOKUP(A151,'RACI Deliverables'!$C$7:$O$86,11,FALSE)</f>
        <v>44589</v>
      </c>
      <c r="M151" s="25">
        <f>VLOOKUP(A151,'RACI Deliverables'!$C$7:$O$86,12,FALSE)</f>
        <v>44610</v>
      </c>
      <c r="N151">
        <f t="shared" si="2"/>
        <v>21</v>
      </c>
      <c r="O151" s="46">
        <f>SUMIF('Total Efforts'!$D$5:$D$353,'Tasks Day 6-1'!B151,'Total Efforts'!$I$5:$I$353)</f>
        <v>4.3166666666666673</v>
      </c>
      <c r="R151" s="21">
        <v>44602</v>
      </c>
      <c r="S151" s="21">
        <v>44602</v>
      </c>
    </row>
    <row r="152" spans="1:19">
      <c r="A152" t="s">
        <v>261</v>
      </c>
      <c r="B152">
        <v>80.099999999999994</v>
      </c>
      <c r="C152" s="42" t="str">
        <f>VLOOKUP(A152,'RACI Deliverables'!$C$7:$D$86,2,FALSE)</f>
        <v>Time and Effort Reporting</v>
      </c>
      <c r="D152" t="s">
        <v>423</v>
      </c>
      <c r="E152" t="s">
        <v>285</v>
      </c>
      <c r="F152" s="10" t="str">
        <f>IF(VLOOKUP(A152,'RACI Deliverables'!$C$7:$K$86,4,FALSE)="","",VLOOKUP(A152,'RACI Deliverables'!$C$7:$K$86,4,FALSE))</f>
        <v>R</v>
      </c>
      <c r="G152" s="10" t="str">
        <f>IF(VLOOKUP(A152,'RACI Deliverables'!$C$7:$K$86,5,FALSE)="","",VLOOKUP(A152,'RACI Deliverables'!$C$7:$K$86,5,FALSE))</f>
        <v>R</v>
      </c>
      <c r="H152" s="10" t="str">
        <f>IF(VLOOKUP(A152,'RACI Deliverables'!$C$7:$K$86,6,FALSE)="","",VLOOKUP(A152,'RACI Deliverables'!$C$7:$K$86,6,FALSE))</f>
        <v>R</v>
      </c>
      <c r="I152" s="10" t="str">
        <f>IF(VLOOKUP(A152,'RACI Deliverables'!$C$7:$K$86,7,FALSE)="","",VLOOKUP(A152,'RACI Deliverables'!$C$7:$K$86,7,FALSE))</f>
        <v>R</v>
      </c>
      <c r="J152" s="10" t="str">
        <f>IF(VLOOKUP(A152,'RACI Deliverables'!$C$7:$K$86,8,FALSE)="","",VLOOKUP(A152,'RACI Deliverables'!$C$7:$K$86,8,FALSE))</f>
        <v>R</v>
      </c>
      <c r="K152" s="10" t="str">
        <f>IF(VLOOKUP(A152,'RACI Deliverables'!$C$7:$K$86,9,FALSE)="","",VLOOKUP(A152,'RACI Deliverables'!$C$7:$K$86,9,FALSE))</f>
        <v>R</v>
      </c>
      <c r="L152" s="25">
        <f>VLOOKUP(A152,'RACI Deliverables'!$C$7:$O$86,11,FALSE)</f>
        <v>44589</v>
      </c>
      <c r="M152" s="25">
        <f>VLOOKUP(A152,'RACI Deliverables'!$C$7:$O$86,12,FALSE)</f>
        <v>44609</v>
      </c>
      <c r="N152">
        <f t="shared" si="2"/>
        <v>20</v>
      </c>
      <c r="O152" s="46">
        <f>SUMIF('Total Efforts'!$D$5:$D$353,'Tasks Day 6-1'!B152,'Total Efforts'!$I$5:$I$353)</f>
        <v>0.99999999999999911</v>
      </c>
      <c r="R152" s="21">
        <v>44610</v>
      </c>
      <c r="S152" s="21">
        <v>44610</v>
      </c>
    </row>
    <row r="153" spans="1:19">
      <c r="A153" t="s">
        <v>261</v>
      </c>
      <c r="B153">
        <v>80.2</v>
      </c>
      <c r="C153" s="2" t="str">
        <f>VLOOKUP(A153,'RACI Deliverables'!$C$7:$D$86,2,FALSE)</f>
        <v>Time and Effort Reporting</v>
      </c>
      <c r="D153" t="s">
        <v>423</v>
      </c>
      <c r="E153" t="s">
        <v>277</v>
      </c>
      <c r="F153" s="10" t="str">
        <f>IF(VLOOKUP(A153,'RACI Deliverables'!$C$7:$K$86,4,FALSE)="","",VLOOKUP(A153,'RACI Deliverables'!$C$7:$K$86,4,FALSE))</f>
        <v>R</v>
      </c>
      <c r="G153" s="10" t="str">
        <f>IF(VLOOKUP(A153,'RACI Deliverables'!$C$7:$K$86,5,FALSE)="","",VLOOKUP(A153,'RACI Deliverables'!$C$7:$K$86,5,FALSE))</f>
        <v>R</v>
      </c>
      <c r="H153" s="10" t="str">
        <f>IF(VLOOKUP(A153,'RACI Deliverables'!$C$7:$K$86,6,FALSE)="","",VLOOKUP(A153,'RACI Deliverables'!$C$7:$K$86,6,FALSE))</f>
        <v>R</v>
      </c>
      <c r="I153" s="10" t="str">
        <f>IF(VLOOKUP(A153,'RACI Deliverables'!$C$7:$K$86,7,FALSE)="","",VLOOKUP(A153,'RACI Deliverables'!$C$7:$K$86,7,FALSE))</f>
        <v>R</v>
      </c>
      <c r="J153" s="10" t="str">
        <f>IF(VLOOKUP(A153,'RACI Deliverables'!$C$7:$K$86,8,FALSE)="","",VLOOKUP(A153,'RACI Deliverables'!$C$7:$K$86,8,FALSE))</f>
        <v>R</v>
      </c>
      <c r="K153" s="10" t="str">
        <f>IF(VLOOKUP(A153,'RACI Deliverables'!$C$7:$K$86,9,FALSE)="","",VLOOKUP(A153,'RACI Deliverables'!$C$7:$K$86,9,FALSE))</f>
        <v>R</v>
      </c>
      <c r="L153" s="25">
        <f>VLOOKUP(A153,'RACI Deliverables'!$C$7:$O$86,11,FALSE)</f>
        <v>44589</v>
      </c>
      <c r="M153" s="25">
        <f>VLOOKUP(A153,'RACI Deliverables'!$C$7:$O$86,12,FALSE)</f>
        <v>44609</v>
      </c>
      <c r="N153">
        <f t="shared" si="2"/>
        <v>20</v>
      </c>
      <c r="O153" s="46">
        <f>SUMIF('Total Efforts'!$D$5:$D$353,'Tasks Day 6-1'!B153,'Total Efforts'!$I$5:$I$353)</f>
        <v>0.99999999999999911</v>
      </c>
      <c r="R153" s="21">
        <v>44610</v>
      </c>
      <c r="S153" s="21">
        <v>44610</v>
      </c>
    </row>
    <row r="154" spans="1:19">
      <c r="A154" t="s">
        <v>261</v>
      </c>
      <c r="B154">
        <v>80.3</v>
      </c>
      <c r="C154" s="2" t="str">
        <f>VLOOKUP(A154,'RACI Deliverables'!$C$7:$D$86,2,FALSE)</f>
        <v>Time and Effort Reporting</v>
      </c>
      <c r="D154" t="s">
        <v>423</v>
      </c>
      <c r="E154" t="s">
        <v>365</v>
      </c>
      <c r="F154" s="10" t="str">
        <f>IF(VLOOKUP(A154,'RACI Deliverables'!$C$7:$K$86,4,FALSE)="","",VLOOKUP(A154,'RACI Deliverables'!$C$7:$K$86,4,FALSE))</f>
        <v>R</v>
      </c>
      <c r="G154" s="10" t="str">
        <f>IF(VLOOKUP(A154,'RACI Deliverables'!$C$7:$K$86,5,FALSE)="","",VLOOKUP(A154,'RACI Deliverables'!$C$7:$K$86,5,FALSE))</f>
        <v>R</v>
      </c>
      <c r="H154" s="10" t="str">
        <f>IF(VLOOKUP(A154,'RACI Deliverables'!$C$7:$K$86,6,FALSE)="","",VLOOKUP(A154,'RACI Deliverables'!$C$7:$K$86,6,FALSE))</f>
        <v>R</v>
      </c>
      <c r="I154" s="10" t="str">
        <f>IF(VLOOKUP(A154,'RACI Deliverables'!$C$7:$K$86,7,FALSE)="","",VLOOKUP(A154,'RACI Deliverables'!$C$7:$K$86,7,FALSE))</f>
        <v>R</v>
      </c>
      <c r="J154" s="10" t="str">
        <f>IF(VLOOKUP(A154,'RACI Deliverables'!$C$7:$K$86,8,FALSE)="","",VLOOKUP(A154,'RACI Deliverables'!$C$7:$K$86,8,FALSE))</f>
        <v>R</v>
      </c>
      <c r="K154" s="10" t="str">
        <f>IF(VLOOKUP(A154,'RACI Deliverables'!$C$7:$K$86,9,FALSE)="","",VLOOKUP(A154,'RACI Deliverables'!$C$7:$K$86,9,FALSE))</f>
        <v>R</v>
      </c>
      <c r="L154" s="25">
        <f>VLOOKUP(A154,'RACI Deliverables'!$C$7:$O$86,11,FALSE)</f>
        <v>44589</v>
      </c>
      <c r="M154" s="25">
        <f>VLOOKUP(A154,'RACI Deliverables'!$C$7:$O$86,12,FALSE)</f>
        <v>44609</v>
      </c>
      <c r="N154">
        <f t="shared" si="2"/>
        <v>20</v>
      </c>
      <c r="O154" s="46">
        <f>SUMIF('Total Efforts'!$D$5:$D$353,'Tasks Day 6-1'!B154,'Total Efforts'!$I$5:$I$353)</f>
        <v>0.99999999999999911</v>
      </c>
      <c r="R154" s="21">
        <v>44610</v>
      </c>
      <c r="S154" s="21">
        <v>44610</v>
      </c>
    </row>
    <row r="155" spans="1:19">
      <c r="D155"/>
      <c r="E155"/>
      <c r="F155" s="10"/>
      <c r="G155" s="10"/>
      <c r="H155" s="10"/>
      <c r="I155" s="10"/>
      <c r="J155" s="10"/>
      <c r="K155" s="10"/>
      <c r="L155" s="25"/>
      <c r="M155" s="21"/>
      <c r="N155"/>
    </row>
    <row r="156" spans="1:19">
      <c r="D156"/>
      <c r="E156"/>
      <c r="F156" s="10"/>
      <c r="G156" s="10"/>
      <c r="H156" s="10"/>
      <c r="I156" s="10"/>
      <c r="J156" s="10"/>
      <c r="K156" s="10"/>
      <c r="L156" s="25"/>
      <c r="M156" s="21"/>
      <c r="N156"/>
    </row>
    <row r="157" spans="1:19">
      <c r="D157"/>
      <c r="E157"/>
      <c r="F157" s="10"/>
      <c r="G157" s="10"/>
      <c r="H157" s="10"/>
      <c r="I157" s="10"/>
      <c r="J157" s="10"/>
      <c r="K157" s="10"/>
      <c r="L157" s="25"/>
      <c r="M157" s="21"/>
      <c r="N157"/>
    </row>
    <row r="158" spans="1:19">
      <c r="D158"/>
      <c r="E158"/>
      <c r="F158" s="10"/>
      <c r="G158" s="10"/>
      <c r="H158" s="10"/>
      <c r="I158" s="10"/>
      <c r="J158" s="10"/>
      <c r="K158" s="10"/>
      <c r="L158" s="25"/>
      <c r="M158" s="21"/>
      <c r="N158"/>
    </row>
    <row r="159" spans="1:19">
      <c r="D159"/>
      <c r="E159"/>
      <c r="F159" s="10"/>
      <c r="G159" s="10"/>
      <c r="H159" s="10"/>
      <c r="I159" s="10"/>
      <c r="J159" s="10"/>
      <c r="K159" s="10"/>
      <c r="L159" s="25"/>
      <c r="M159" s="21"/>
      <c r="N159"/>
    </row>
    <row r="160" spans="1:19">
      <c r="D160"/>
      <c r="E160"/>
      <c r="F160" s="10"/>
      <c r="G160" s="10"/>
      <c r="H160" s="10"/>
      <c r="I160" s="10"/>
      <c r="J160" s="10"/>
      <c r="K160" s="10"/>
      <c r="L160" s="25"/>
      <c r="M160" s="21"/>
      <c r="N160"/>
    </row>
    <row r="165" spans="6:21">
      <c r="H165" s="22"/>
      <c r="I165" s="22"/>
      <c r="J165" s="4"/>
      <c r="K165" s="4"/>
      <c r="L165"/>
      <c r="M165"/>
      <c r="N165"/>
      <c r="O165"/>
    </row>
    <row r="166" spans="6:21" ht="30">
      <c r="I166" s="24" t="str">
        <f t="shared" ref="I166:N166" si="3">LEFT(F5,8)</f>
        <v>MayurKum</v>
      </c>
      <c r="J166" s="20" t="str">
        <f t="shared" si="3"/>
        <v xml:space="preserve">Prajwal </v>
      </c>
      <c r="K166" s="20" t="str">
        <f t="shared" si="3"/>
        <v>Anusha A</v>
      </c>
      <c r="L166" s="20" t="str">
        <f t="shared" si="3"/>
        <v>Jigeesha</v>
      </c>
      <c r="M166" s="20" t="str">
        <f t="shared" si="3"/>
        <v>Cathleen</v>
      </c>
      <c r="N166" s="20" t="str">
        <f t="shared" si="3"/>
        <v>Chaitany</v>
      </c>
      <c r="U166" s="4"/>
    </row>
    <row r="167" spans="6:21">
      <c r="G167" s="13" t="s">
        <v>424</v>
      </c>
      <c r="H167" s="13" t="s">
        <v>93</v>
      </c>
      <c r="I167">
        <f>COUNTIF(F$8:F$154,$H167)</f>
        <v>23</v>
      </c>
      <c r="J167">
        <f>COUNTIF(G$8:G$154,$H167)</f>
        <v>43</v>
      </c>
      <c r="K167">
        <f>COUNTIF(H$8:H$154,$H167)</f>
        <v>27</v>
      </c>
      <c r="L167">
        <f>COUNTIF(I$8:I$154,$H167)</f>
        <v>23</v>
      </c>
      <c r="M167">
        <f>COUNTIF(J$8:J$154,$H167)</f>
        <v>26</v>
      </c>
      <c r="N167">
        <f>COUNTIF(K$8:K$154,$H167)</f>
        <v>28</v>
      </c>
      <c r="U167" s="4"/>
    </row>
    <row r="168" spans="6:21">
      <c r="H168" s="13" t="s">
        <v>91</v>
      </c>
      <c r="I168">
        <f>COUNTIF(F$8:F$154,$H168)</f>
        <v>26</v>
      </c>
      <c r="J168">
        <f>COUNTIF(G$8:G$154,$H168)</f>
        <v>24</v>
      </c>
      <c r="K168">
        <f>COUNTIF(H$8:H$154,$H168)</f>
        <v>27</v>
      </c>
      <c r="L168">
        <f>COUNTIF(I$8:I$154,$H168)</f>
        <v>27</v>
      </c>
      <c r="M168">
        <f>COUNTIF(J$8:J$154,$H168)</f>
        <v>26</v>
      </c>
      <c r="N168">
        <f>COUNTIF(K$8:K$154,$H168)</f>
        <v>24</v>
      </c>
      <c r="U168" s="4"/>
    </row>
    <row r="169" spans="6:21">
      <c r="G169" s="20"/>
      <c r="H169" s="20" t="s">
        <v>96</v>
      </c>
      <c r="I169">
        <f>COUNTIF(F$8:F$154,$H169)</f>
        <v>0</v>
      </c>
      <c r="J169">
        <f>COUNTIF(G$8:G$154,$H169)</f>
        <v>0</v>
      </c>
      <c r="K169">
        <f>COUNTIF(H$8:H$154,$H169)</f>
        <v>0</v>
      </c>
      <c r="L169">
        <f>COUNTIF(I$8:I$154,$H169)</f>
        <v>0</v>
      </c>
      <c r="M169">
        <f>COUNTIF(J$8:J$154,$H169)</f>
        <v>0</v>
      </c>
      <c r="N169">
        <f>COUNTIF(K$8:K$154,$H169)</f>
        <v>0</v>
      </c>
      <c r="U169" s="4"/>
    </row>
    <row r="170" spans="6:21">
      <c r="G170" s="20"/>
      <c r="H170" s="20" t="s">
        <v>108</v>
      </c>
      <c r="I170">
        <f>COUNTIF(F$8:F$154,$H170)</f>
        <v>0</v>
      </c>
      <c r="J170">
        <f>COUNTIF(G$8:G$154,$H170)</f>
        <v>0</v>
      </c>
      <c r="K170">
        <f>COUNTIF(H$8:H$154,$H170)</f>
        <v>0</v>
      </c>
      <c r="L170">
        <f>COUNTIF(I$8:I$154,$H170)</f>
        <v>0</v>
      </c>
      <c r="M170">
        <f>COUNTIF(J$8:J$154,$H170)</f>
        <v>0</v>
      </c>
      <c r="N170">
        <f>COUNTIF(K$8:K$154,$H170)</f>
        <v>0</v>
      </c>
      <c r="U170" s="4"/>
    </row>
    <row r="171" spans="6:21">
      <c r="F171" s="20"/>
      <c r="G171" s="20"/>
      <c r="H171" s="21"/>
      <c r="I171" s="21"/>
      <c r="J171"/>
      <c r="K171"/>
      <c r="L171"/>
      <c r="M171"/>
      <c r="N171" s="4"/>
      <c r="U171" s="4"/>
    </row>
    <row r="172" spans="6:21" ht="30">
      <c r="F172" s="20"/>
      <c r="G172" s="20"/>
      <c r="H172" s="22"/>
      <c r="I172" s="24" t="str">
        <f>I166</f>
        <v>MayurKum</v>
      </c>
      <c r="J172" s="20" t="str">
        <f>J166</f>
        <v xml:space="preserve">Prajwal </v>
      </c>
      <c r="K172" s="20" t="str">
        <f t="shared" ref="K172:M172" si="4">K166</f>
        <v>Anusha A</v>
      </c>
      <c r="L172" s="20" t="str">
        <f t="shared" si="4"/>
        <v>Jigeesha</v>
      </c>
      <c r="M172" s="20" t="str">
        <f t="shared" si="4"/>
        <v>Cathleen</v>
      </c>
      <c r="N172" s="20" t="str">
        <f>N166</f>
        <v>Chaitany</v>
      </c>
      <c r="U172" s="4"/>
    </row>
    <row r="173" spans="6:21">
      <c r="F173" s="20"/>
      <c r="G173" s="20"/>
      <c r="H173" s="21"/>
      <c r="I173" s="21"/>
      <c r="J173"/>
      <c r="K173"/>
      <c r="L173"/>
      <c r="M173"/>
      <c r="N173"/>
      <c r="U173" s="4"/>
    </row>
    <row r="174" spans="6:21">
      <c r="I174" s="20"/>
      <c r="J174" s="20"/>
      <c r="K174" s="20"/>
      <c r="L174" s="20"/>
      <c r="M174" s="21"/>
      <c r="N174" s="21"/>
      <c r="O174"/>
      <c r="P174"/>
      <c r="T174" s="4"/>
      <c r="U174" s="4"/>
    </row>
    <row r="175" spans="6:21">
      <c r="I175" s="20"/>
      <c r="J175" s="20"/>
      <c r="K175" s="20"/>
      <c r="L175" s="20"/>
      <c r="M175" s="21"/>
      <c r="N175" s="21"/>
      <c r="O175"/>
      <c r="P175"/>
      <c r="S175" s="4"/>
      <c r="T175" s="4"/>
      <c r="U175" s="4"/>
    </row>
    <row r="176" spans="6:21">
      <c r="I176" s="20"/>
      <c r="J176" s="20"/>
      <c r="K176" s="20"/>
      <c r="L176" s="20"/>
      <c r="M176" s="21"/>
      <c r="N176" s="21"/>
      <c r="O176"/>
      <c r="P176"/>
      <c r="S176" s="4"/>
      <c r="T176" s="4"/>
      <c r="U176" s="4"/>
    </row>
  </sheetData>
  <mergeCells count="2">
    <mergeCell ref="A5:C5"/>
    <mergeCell ref="T7:X7"/>
  </mergeCells>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F071D-BCD1-4239-BA96-6DD99F548727}">
  <dimension ref="A1:K248"/>
  <sheetViews>
    <sheetView topLeftCell="A85" workbookViewId="0">
      <selection activeCell="C97" sqref="C97"/>
    </sheetView>
  </sheetViews>
  <sheetFormatPr defaultColWidth="8.85546875" defaultRowHeight="15"/>
  <cols>
    <col min="2" max="2" width="16.42578125" customWidth="1"/>
    <col min="3" max="3" width="11.42578125" customWidth="1"/>
    <col min="4" max="4" width="11" customWidth="1"/>
    <col min="5" max="5" width="12.7109375" style="21" hidden="1" customWidth="1"/>
    <col min="6" max="6" width="11" hidden="1" customWidth="1"/>
    <col min="7" max="7" width="11" customWidth="1"/>
    <col min="8" max="9" width="10.7109375" customWidth="1"/>
    <col min="10" max="10" width="11.42578125" customWidth="1"/>
    <col min="11" max="11" width="71.7109375" style="13" customWidth="1"/>
    <col min="12" max="12" width="12.42578125" customWidth="1"/>
    <col min="13" max="13" width="14.85546875" customWidth="1"/>
  </cols>
  <sheetData>
    <row r="1" spans="1:11">
      <c r="A1" t="s">
        <v>433</v>
      </c>
      <c r="C1" s="21"/>
      <c r="E1"/>
    </row>
    <row r="2" spans="1:11">
      <c r="C2" s="21"/>
      <c r="E2"/>
    </row>
    <row r="3" spans="1:11">
      <c r="C3" s="21"/>
      <c r="E3"/>
    </row>
    <row r="4" spans="1:11">
      <c r="A4" s="53" t="s">
        <v>434</v>
      </c>
      <c r="B4" s="53" t="s">
        <v>435</v>
      </c>
      <c r="C4" s="54" t="s">
        <v>7</v>
      </c>
      <c r="D4" s="53" t="s">
        <v>266</v>
      </c>
      <c r="E4" s="53" t="s">
        <v>436</v>
      </c>
      <c r="F4" s="53" t="s">
        <v>428</v>
      </c>
      <c r="G4" s="53" t="s">
        <v>436</v>
      </c>
      <c r="H4" s="53" t="s">
        <v>437</v>
      </c>
      <c r="I4" s="53" t="s">
        <v>428</v>
      </c>
      <c r="J4" s="53" t="s">
        <v>438</v>
      </c>
      <c r="K4" s="53" t="s">
        <v>8</v>
      </c>
    </row>
    <row r="5" spans="1:11">
      <c r="A5" s="47">
        <f>ROW()</f>
        <v>5</v>
      </c>
      <c r="B5" s="47" t="s">
        <v>73</v>
      </c>
      <c r="C5" s="48">
        <v>44581</v>
      </c>
      <c r="D5" s="47">
        <v>10.1</v>
      </c>
      <c r="E5" s="50">
        <v>0.54166666666666663</v>
      </c>
      <c r="F5" s="47">
        <v>0.5</v>
      </c>
      <c r="G5" s="50">
        <v>0.59027777777777779</v>
      </c>
      <c r="H5" s="50">
        <v>0.65625</v>
      </c>
      <c r="I5" s="47">
        <f t="shared" ref="I5:I70" si="0">(H5-G5)*24</f>
        <v>1.583333333333333</v>
      </c>
      <c r="J5" s="51">
        <v>1</v>
      </c>
      <c r="K5" s="49"/>
    </row>
    <row r="6" spans="1:11">
      <c r="A6" s="47">
        <f>ROW()</f>
        <v>6</v>
      </c>
      <c r="B6" s="47" t="s">
        <v>73</v>
      </c>
      <c r="C6" s="48">
        <v>44581</v>
      </c>
      <c r="D6" s="47">
        <v>10.199999999999999</v>
      </c>
      <c r="E6" s="50">
        <v>0.5625</v>
      </c>
      <c r="F6" s="47">
        <v>0.5</v>
      </c>
      <c r="G6" s="50">
        <v>0.76388888888888884</v>
      </c>
      <c r="H6" s="50">
        <v>0.84375</v>
      </c>
      <c r="I6" s="47">
        <f t="shared" si="0"/>
        <v>1.9166666666666679</v>
      </c>
      <c r="J6" s="51">
        <v>1</v>
      </c>
      <c r="K6" s="49"/>
    </row>
    <row r="7" spans="1:11">
      <c r="A7" s="47">
        <f>ROW()</f>
        <v>7</v>
      </c>
      <c r="B7" s="47" t="s">
        <v>73</v>
      </c>
      <c r="C7" s="48">
        <v>44589</v>
      </c>
      <c r="D7" s="47">
        <v>25.1</v>
      </c>
      <c r="E7" s="50">
        <v>0.5625</v>
      </c>
      <c r="F7" s="47">
        <v>2</v>
      </c>
      <c r="G7" s="50">
        <v>0.85416666666666663</v>
      </c>
      <c r="H7" s="50">
        <v>0.86458333333333337</v>
      </c>
      <c r="I7" s="47">
        <f t="shared" si="0"/>
        <v>0.25000000000000178</v>
      </c>
      <c r="J7" s="51">
        <v>1</v>
      </c>
      <c r="K7" s="49"/>
    </row>
    <row r="8" spans="1:11">
      <c r="A8" s="47">
        <f>ROW()</f>
        <v>8</v>
      </c>
      <c r="B8" s="47" t="s">
        <v>73</v>
      </c>
      <c r="C8" s="48">
        <v>44589</v>
      </c>
      <c r="D8" s="47">
        <v>25.2</v>
      </c>
      <c r="E8" s="50">
        <v>0.51041666666666663</v>
      </c>
      <c r="F8" s="47">
        <v>0.5</v>
      </c>
      <c r="G8" s="50">
        <v>0.89236111111111116</v>
      </c>
      <c r="H8" s="50">
        <v>0.93055555555555547</v>
      </c>
      <c r="I8" s="47">
        <f t="shared" si="0"/>
        <v>0.91666666666666341</v>
      </c>
      <c r="J8" s="51">
        <v>1</v>
      </c>
      <c r="K8" s="49"/>
    </row>
    <row r="9" spans="1:11">
      <c r="A9" s="47">
        <f>ROW()</f>
        <v>9</v>
      </c>
      <c r="B9" s="47" t="s">
        <v>73</v>
      </c>
      <c r="C9" s="48">
        <v>44589</v>
      </c>
      <c r="D9" s="47">
        <v>25.3</v>
      </c>
      <c r="E9" s="50">
        <v>0.54166666666666663</v>
      </c>
      <c r="F9" s="47">
        <v>0.5</v>
      </c>
      <c r="G9" s="50">
        <v>0.9375</v>
      </c>
      <c r="H9" s="50">
        <v>0.96527777777777779</v>
      </c>
      <c r="I9" s="47">
        <f t="shared" si="0"/>
        <v>0.66666666666666696</v>
      </c>
      <c r="J9" s="51">
        <v>1</v>
      </c>
      <c r="K9" s="49"/>
    </row>
    <row r="10" spans="1:11">
      <c r="A10" s="47">
        <f>ROW()</f>
        <v>10</v>
      </c>
      <c r="B10" s="47" t="s">
        <v>73</v>
      </c>
      <c r="C10" s="48">
        <v>44589</v>
      </c>
      <c r="D10" s="47">
        <v>79.099999999999994</v>
      </c>
      <c r="E10" s="50">
        <v>0.5625</v>
      </c>
      <c r="F10" s="47">
        <v>0.5</v>
      </c>
      <c r="G10" s="50">
        <v>0.61111111111111105</v>
      </c>
      <c r="H10" s="50">
        <v>0.66319444444444442</v>
      </c>
      <c r="I10" s="47">
        <f t="shared" si="0"/>
        <v>1.2500000000000009</v>
      </c>
      <c r="J10" s="51">
        <v>1</v>
      </c>
      <c r="K10" s="49"/>
    </row>
    <row r="11" spans="1:11">
      <c r="A11" s="47">
        <f>ROW()</f>
        <v>11</v>
      </c>
      <c r="B11" s="47" t="s">
        <v>73</v>
      </c>
      <c r="C11" s="48">
        <v>44589</v>
      </c>
      <c r="D11" s="47">
        <v>79.2</v>
      </c>
      <c r="E11" s="50">
        <v>0.5625</v>
      </c>
      <c r="F11" s="47">
        <v>2</v>
      </c>
      <c r="G11" s="50">
        <v>0.67708333333333337</v>
      </c>
      <c r="H11" s="50">
        <v>0.73958333333333337</v>
      </c>
      <c r="I11" s="47">
        <f t="shared" si="0"/>
        <v>1.5</v>
      </c>
      <c r="J11" s="51">
        <v>1</v>
      </c>
      <c r="K11" s="49"/>
    </row>
    <row r="12" spans="1:11">
      <c r="A12" s="47">
        <f>ROW()</f>
        <v>12</v>
      </c>
      <c r="B12" s="47" t="s">
        <v>73</v>
      </c>
      <c r="C12" s="48">
        <v>44589</v>
      </c>
      <c r="D12" s="47">
        <v>79.3</v>
      </c>
      <c r="E12" s="50">
        <v>0.51041666666666663</v>
      </c>
      <c r="F12" s="47">
        <v>0.5</v>
      </c>
      <c r="G12" s="50">
        <v>0.76041666666666663</v>
      </c>
      <c r="H12" s="50">
        <v>0.83680555555555547</v>
      </c>
      <c r="I12" s="47">
        <f t="shared" si="0"/>
        <v>1.8333333333333321</v>
      </c>
      <c r="J12" s="51">
        <v>1</v>
      </c>
      <c r="K12" s="49"/>
    </row>
    <row r="13" spans="1:11">
      <c r="A13" s="47">
        <f>ROW()</f>
        <v>13</v>
      </c>
      <c r="B13" s="47" t="s">
        <v>73</v>
      </c>
      <c r="C13" s="48">
        <v>44596</v>
      </c>
      <c r="D13" s="47">
        <v>79.099999999999994</v>
      </c>
      <c r="E13" s="50"/>
      <c r="F13" s="47"/>
      <c r="G13" s="50">
        <v>0.5625</v>
      </c>
      <c r="H13" s="50">
        <v>0.61458333333333337</v>
      </c>
      <c r="I13" s="47">
        <f t="shared" si="0"/>
        <v>1.2500000000000009</v>
      </c>
      <c r="J13" s="51">
        <v>1</v>
      </c>
      <c r="K13" s="49" t="s">
        <v>439</v>
      </c>
    </row>
    <row r="14" spans="1:11">
      <c r="A14" s="47">
        <f>ROW()</f>
        <v>14</v>
      </c>
      <c r="B14" s="47" t="s">
        <v>73</v>
      </c>
      <c r="C14" s="48">
        <v>44596</v>
      </c>
      <c r="D14" s="47">
        <v>79.2</v>
      </c>
      <c r="E14" s="50"/>
      <c r="F14" s="47"/>
      <c r="G14" s="50">
        <v>0.61458333333333337</v>
      </c>
      <c r="H14" s="50">
        <v>0.64583333333333337</v>
      </c>
      <c r="I14" s="47">
        <f t="shared" si="0"/>
        <v>0.75</v>
      </c>
      <c r="J14" s="51">
        <v>1</v>
      </c>
      <c r="K14" s="49" t="s">
        <v>439</v>
      </c>
    </row>
    <row r="15" spans="1:11">
      <c r="A15" s="47">
        <f>ROW()</f>
        <v>15</v>
      </c>
      <c r="B15" s="47" t="s">
        <v>73</v>
      </c>
      <c r="C15" s="48">
        <v>44596</v>
      </c>
      <c r="D15" s="47">
        <v>79.3</v>
      </c>
      <c r="E15" s="50">
        <v>0.54166666666666663</v>
      </c>
      <c r="F15" s="47">
        <v>0.5</v>
      </c>
      <c r="G15" s="50">
        <v>0.79513888888888884</v>
      </c>
      <c r="H15" s="50">
        <v>0.86458333333333337</v>
      </c>
      <c r="I15" s="47">
        <f t="shared" si="0"/>
        <v>1.6666666666666687</v>
      </c>
      <c r="J15" s="51">
        <v>1</v>
      </c>
      <c r="K15" s="49" t="s">
        <v>439</v>
      </c>
    </row>
    <row r="16" spans="1:11" ht="30">
      <c r="A16" s="47">
        <f>ROW()</f>
        <v>16</v>
      </c>
      <c r="B16" s="47" t="s">
        <v>68</v>
      </c>
      <c r="C16" s="48">
        <v>44597</v>
      </c>
      <c r="D16" s="47">
        <v>42.2</v>
      </c>
      <c r="E16" s="50">
        <v>0.5625</v>
      </c>
      <c r="F16" s="47">
        <v>0.5</v>
      </c>
      <c r="G16" s="50">
        <v>0.67013888888888884</v>
      </c>
      <c r="H16" s="50">
        <v>0.76041666666666663</v>
      </c>
      <c r="I16" s="47">
        <f t="shared" si="0"/>
        <v>2.166666666666667</v>
      </c>
      <c r="J16" s="51">
        <v>1</v>
      </c>
      <c r="K16" s="59" t="s">
        <v>440</v>
      </c>
    </row>
    <row r="17" spans="1:11">
      <c r="A17" s="47">
        <f>ROW()</f>
        <v>17</v>
      </c>
      <c r="B17" s="47" t="s">
        <v>73</v>
      </c>
      <c r="C17" s="48">
        <v>44601</v>
      </c>
      <c r="D17" s="47">
        <v>45.1</v>
      </c>
      <c r="E17" s="50">
        <v>0.51041666666666663</v>
      </c>
      <c r="F17" s="47">
        <v>0.5</v>
      </c>
      <c r="G17" s="50">
        <v>0.79513888888888884</v>
      </c>
      <c r="H17" s="50">
        <v>0.88541666666666663</v>
      </c>
      <c r="I17" s="47">
        <f t="shared" si="0"/>
        <v>2.166666666666667</v>
      </c>
      <c r="J17" s="51">
        <v>1</v>
      </c>
      <c r="K17" s="52"/>
    </row>
    <row r="18" spans="1:11">
      <c r="A18" s="47">
        <f>ROW()</f>
        <v>18</v>
      </c>
      <c r="B18" s="47" t="s">
        <v>73</v>
      </c>
      <c r="C18" s="48">
        <v>44601</v>
      </c>
      <c r="D18" s="47">
        <v>45.2</v>
      </c>
      <c r="E18" s="50">
        <v>0.58333333333333337</v>
      </c>
      <c r="F18" s="47">
        <v>1</v>
      </c>
      <c r="G18" s="50">
        <v>0.87847222222222221</v>
      </c>
      <c r="H18" s="50">
        <v>0.90625</v>
      </c>
      <c r="I18" s="47">
        <f t="shared" si="0"/>
        <v>0.66666666666666696</v>
      </c>
      <c r="J18" s="51">
        <v>1</v>
      </c>
      <c r="K18" s="52"/>
    </row>
    <row r="19" spans="1:11">
      <c r="A19" s="47">
        <f>ROW()</f>
        <v>19</v>
      </c>
      <c r="B19" s="47" t="s">
        <v>73</v>
      </c>
      <c r="C19" s="48">
        <v>44601</v>
      </c>
      <c r="D19" s="47">
        <v>45.3</v>
      </c>
      <c r="E19" s="50">
        <v>0.625</v>
      </c>
      <c r="F19" s="47">
        <v>1</v>
      </c>
      <c r="G19" s="50">
        <v>0.92013888888888884</v>
      </c>
      <c r="H19" s="50">
        <v>0.94097222222222221</v>
      </c>
      <c r="I19" s="47">
        <f t="shared" si="0"/>
        <v>0.50000000000000089</v>
      </c>
      <c r="J19" s="51">
        <v>1</v>
      </c>
      <c r="K19" s="52"/>
    </row>
    <row r="20" spans="1:11">
      <c r="A20" s="47">
        <f>ROW()</f>
        <v>20</v>
      </c>
      <c r="B20" s="47" t="s">
        <v>73</v>
      </c>
      <c r="C20" s="48">
        <v>44602</v>
      </c>
      <c r="D20" s="47">
        <v>61.1</v>
      </c>
      <c r="E20" s="50">
        <v>0.70833333333333337</v>
      </c>
      <c r="F20" s="47">
        <v>1</v>
      </c>
      <c r="G20" s="50">
        <v>0.79513888888888884</v>
      </c>
      <c r="H20" s="50">
        <v>0.80208333333333337</v>
      </c>
      <c r="I20" s="47">
        <f t="shared" si="0"/>
        <v>0.16666666666666874</v>
      </c>
      <c r="J20" s="51">
        <v>1</v>
      </c>
      <c r="K20" s="52"/>
    </row>
    <row r="21" spans="1:11">
      <c r="A21" s="47">
        <f>ROW()</f>
        <v>21</v>
      </c>
      <c r="B21" s="47" t="s">
        <v>73</v>
      </c>
      <c r="C21" s="48">
        <v>44602</v>
      </c>
      <c r="D21" s="47">
        <v>61.2</v>
      </c>
      <c r="E21" s="47"/>
      <c r="F21" s="47"/>
      <c r="G21" s="50">
        <v>0.79513888888888884</v>
      </c>
      <c r="H21" s="50">
        <v>0.82291666666666663</v>
      </c>
      <c r="I21" s="47">
        <f t="shared" si="0"/>
        <v>0.66666666666666696</v>
      </c>
      <c r="J21" s="51">
        <v>1</v>
      </c>
      <c r="K21" s="49"/>
    </row>
    <row r="22" spans="1:11">
      <c r="A22" s="47">
        <f>ROW()</f>
        <v>22</v>
      </c>
      <c r="B22" s="47" t="s">
        <v>73</v>
      </c>
      <c r="C22" s="48">
        <v>44602</v>
      </c>
      <c r="D22" s="47">
        <v>61.3</v>
      </c>
      <c r="E22" s="50">
        <v>0.54166666666666663</v>
      </c>
      <c r="F22" s="47">
        <v>0.5</v>
      </c>
      <c r="G22" s="50">
        <v>0.83680555555555547</v>
      </c>
      <c r="H22" s="50">
        <v>0.88541666666666663</v>
      </c>
      <c r="I22" s="47">
        <f t="shared" si="0"/>
        <v>1.1666666666666679</v>
      </c>
      <c r="J22" s="51">
        <v>1</v>
      </c>
      <c r="K22" s="52"/>
    </row>
    <row r="23" spans="1:11">
      <c r="A23" s="47">
        <f>ROW()</f>
        <v>23</v>
      </c>
      <c r="B23" s="47" t="s">
        <v>73</v>
      </c>
      <c r="C23" s="48">
        <v>44603</v>
      </c>
      <c r="D23" s="47">
        <v>29.1</v>
      </c>
      <c r="E23" s="50">
        <v>0.5625</v>
      </c>
      <c r="F23" s="47">
        <v>0.5</v>
      </c>
      <c r="G23" s="50">
        <v>0.4201388888888889</v>
      </c>
      <c r="H23" s="50">
        <v>0.42708333333333331</v>
      </c>
      <c r="I23" s="47">
        <f t="shared" si="0"/>
        <v>0.16666666666666607</v>
      </c>
      <c r="J23" s="51">
        <v>1</v>
      </c>
      <c r="K23" s="52"/>
    </row>
    <row r="24" spans="1:11">
      <c r="A24" s="47">
        <f>ROW()</f>
        <v>24</v>
      </c>
      <c r="B24" s="47" t="s">
        <v>73</v>
      </c>
      <c r="C24" s="48">
        <v>44603</v>
      </c>
      <c r="D24" s="47">
        <v>29.2</v>
      </c>
      <c r="E24" s="50">
        <v>0.51041666666666663</v>
      </c>
      <c r="F24" s="47">
        <v>0.5</v>
      </c>
      <c r="G24" s="50">
        <v>0.46180555555555558</v>
      </c>
      <c r="H24" s="50">
        <v>0.46875</v>
      </c>
      <c r="I24" s="47">
        <f t="shared" si="0"/>
        <v>0.16666666666666607</v>
      </c>
      <c r="J24" s="51">
        <v>1</v>
      </c>
      <c r="K24" s="52"/>
    </row>
    <row r="25" spans="1:11">
      <c r="A25" s="47">
        <f>ROW()</f>
        <v>25</v>
      </c>
      <c r="B25" s="47" t="s">
        <v>73</v>
      </c>
      <c r="C25" s="48">
        <v>44603</v>
      </c>
      <c r="D25" s="47">
        <v>29.3</v>
      </c>
      <c r="E25" s="50">
        <v>0.60416666666666663</v>
      </c>
      <c r="F25" s="47">
        <v>1.1000000000000001</v>
      </c>
      <c r="G25" s="50">
        <v>0.46875</v>
      </c>
      <c r="H25" s="50">
        <v>0.49652777777777773</v>
      </c>
      <c r="I25" s="47">
        <f t="shared" si="0"/>
        <v>0.66666666666666563</v>
      </c>
      <c r="J25" s="51">
        <v>1</v>
      </c>
      <c r="K25" s="49"/>
    </row>
    <row r="26" spans="1:11">
      <c r="A26" s="47">
        <f>ROW()</f>
        <v>26</v>
      </c>
      <c r="B26" s="47" t="s">
        <v>73</v>
      </c>
      <c r="C26" s="48">
        <v>44603</v>
      </c>
      <c r="D26" s="47">
        <v>68.099999999999994</v>
      </c>
      <c r="E26" s="50">
        <v>0.61458333333333337</v>
      </c>
      <c r="F26" s="47">
        <v>1.1000000000000001</v>
      </c>
      <c r="G26" s="50">
        <v>0.58680555555555558</v>
      </c>
      <c r="H26" s="50">
        <v>0.61458333333333337</v>
      </c>
      <c r="I26" s="47">
        <f t="shared" si="0"/>
        <v>0.66666666666666696</v>
      </c>
      <c r="J26" s="51">
        <v>1</v>
      </c>
      <c r="K26" s="49"/>
    </row>
    <row r="27" spans="1:11">
      <c r="A27" s="47">
        <f>ROW()</f>
        <v>27</v>
      </c>
      <c r="B27" s="47" t="s">
        <v>73</v>
      </c>
      <c r="C27" s="48">
        <v>44603</v>
      </c>
      <c r="D27" s="47">
        <v>68.2</v>
      </c>
      <c r="E27" s="50">
        <v>0.625</v>
      </c>
      <c r="F27" s="47">
        <v>1.1000000000000001</v>
      </c>
      <c r="G27" s="50">
        <v>0.62847222222222221</v>
      </c>
      <c r="H27" s="50">
        <v>0.66319444444444442</v>
      </c>
      <c r="I27" s="47">
        <f t="shared" si="0"/>
        <v>0.83333333333333304</v>
      </c>
      <c r="J27" s="51">
        <v>1</v>
      </c>
      <c r="K27" s="49"/>
    </row>
    <row r="28" spans="1:11">
      <c r="A28" s="47">
        <f>ROW()</f>
        <v>28</v>
      </c>
      <c r="B28" s="47" t="s">
        <v>73</v>
      </c>
      <c r="C28" s="48">
        <v>44603</v>
      </c>
      <c r="D28" s="47">
        <v>68.3</v>
      </c>
      <c r="E28" s="50">
        <v>0.79166666666666663</v>
      </c>
      <c r="F28" s="47">
        <v>1.1000000000000001</v>
      </c>
      <c r="G28" s="50">
        <v>0.67013888888888884</v>
      </c>
      <c r="H28" s="50">
        <v>0.69791666666666663</v>
      </c>
      <c r="I28" s="47">
        <f t="shared" si="0"/>
        <v>0.66666666666666696</v>
      </c>
      <c r="J28" s="51">
        <v>1</v>
      </c>
      <c r="K28" s="49"/>
    </row>
    <row r="29" spans="1:11">
      <c r="A29" s="47">
        <f>ROW()</f>
        <v>29</v>
      </c>
      <c r="B29" s="47" t="s">
        <v>441</v>
      </c>
      <c r="C29" s="48">
        <v>44581</v>
      </c>
      <c r="D29" s="47">
        <v>6.1</v>
      </c>
      <c r="E29" s="50">
        <v>0.83333333333333337</v>
      </c>
      <c r="F29" s="47">
        <v>1.1000000000000001</v>
      </c>
      <c r="G29" s="50">
        <v>0.75</v>
      </c>
      <c r="H29" s="50">
        <v>0.79166666666666663</v>
      </c>
      <c r="I29" s="47">
        <f>(H29-G29)*24</f>
        <v>0.99999999999999911</v>
      </c>
      <c r="J29" s="51">
        <v>1</v>
      </c>
      <c r="K29" s="47" t="s">
        <v>442</v>
      </c>
    </row>
    <row r="30" spans="1:11">
      <c r="A30" s="47">
        <f>ROW()</f>
        <v>30</v>
      </c>
      <c r="B30" s="47" t="s">
        <v>441</v>
      </c>
      <c r="C30" s="48">
        <v>44582</v>
      </c>
      <c r="D30" s="47">
        <v>6.2</v>
      </c>
      <c r="E30" s="50">
        <v>0.875</v>
      </c>
      <c r="F30" s="47">
        <v>1.1000000000000001</v>
      </c>
      <c r="G30" s="50">
        <v>0.41666666666666669</v>
      </c>
      <c r="H30" s="50">
        <v>0.4375</v>
      </c>
      <c r="I30" s="47">
        <f>(H30-G30)*24</f>
        <v>0.49999999999999956</v>
      </c>
      <c r="J30" s="51">
        <v>1</v>
      </c>
      <c r="K30" s="47" t="s">
        <v>443</v>
      </c>
    </row>
    <row r="31" spans="1:11">
      <c r="A31" s="47">
        <f>ROW()</f>
        <v>31</v>
      </c>
      <c r="B31" s="47" t="s">
        <v>441</v>
      </c>
      <c r="C31" s="48">
        <v>44589</v>
      </c>
      <c r="D31" s="47">
        <v>2.1</v>
      </c>
      <c r="E31" s="50">
        <v>0.91666666666666663</v>
      </c>
      <c r="F31" s="47">
        <v>0.25</v>
      </c>
      <c r="G31" s="50">
        <v>0.79513888888888884</v>
      </c>
      <c r="H31" s="50">
        <v>0.80208333333333337</v>
      </c>
      <c r="I31" s="47">
        <f>(H31-G31)*24</f>
        <v>0.16666666666666874</v>
      </c>
      <c r="J31" s="51">
        <v>1</v>
      </c>
      <c r="K31" s="47" t="s">
        <v>444</v>
      </c>
    </row>
    <row r="32" spans="1:11">
      <c r="A32" s="47">
        <f>ROW()</f>
        <v>32</v>
      </c>
      <c r="B32" s="47" t="s">
        <v>441</v>
      </c>
      <c r="C32" s="48">
        <v>44589</v>
      </c>
      <c r="D32" s="47">
        <v>2.2000000000000002</v>
      </c>
      <c r="E32" s="47"/>
      <c r="F32" s="47"/>
      <c r="G32" s="50">
        <v>0.80208333333333337</v>
      </c>
      <c r="H32" s="50">
        <v>0.80902777777777779</v>
      </c>
      <c r="I32" s="47">
        <f>(H32-G32)*24</f>
        <v>0.16666666666666607</v>
      </c>
      <c r="J32" s="51">
        <v>1</v>
      </c>
      <c r="K32" s="47" t="s">
        <v>445</v>
      </c>
    </row>
    <row r="33" spans="1:11">
      <c r="A33" s="47">
        <f>ROW()</f>
        <v>33</v>
      </c>
      <c r="B33" s="47" t="s">
        <v>441</v>
      </c>
      <c r="C33" s="48">
        <v>44588</v>
      </c>
      <c r="D33" s="47">
        <v>9.1</v>
      </c>
      <c r="E33" s="50">
        <v>0.54166666666666663</v>
      </c>
      <c r="F33" s="47">
        <v>0.5</v>
      </c>
      <c r="G33" s="50">
        <v>0.625</v>
      </c>
      <c r="H33" s="50">
        <v>0.72916666666666663</v>
      </c>
      <c r="I33" s="47">
        <f t="shared" si="0"/>
        <v>2.4999999999999991</v>
      </c>
      <c r="J33" s="51">
        <v>1</v>
      </c>
      <c r="K33" s="47" t="s">
        <v>446</v>
      </c>
    </row>
    <row r="34" spans="1:11">
      <c r="A34" s="47">
        <f>ROW()</f>
        <v>34</v>
      </c>
      <c r="B34" s="47" t="s">
        <v>441</v>
      </c>
      <c r="C34" s="48">
        <v>44589</v>
      </c>
      <c r="D34" s="47">
        <v>9.1999999999999993</v>
      </c>
      <c r="E34" s="50">
        <v>0.5625</v>
      </c>
      <c r="F34" s="47">
        <v>0.5</v>
      </c>
      <c r="G34" s="50">
        <v>0.41666666666666669</v>
      </c>
      <c r="H34" s="50">
        <v>0.47916666666666669</v>
      </c>
      <c r="I34" s="47">
        <f t="shared" si="0"/>
        <v>1.5</v>
      </c>
      <c r="J34" s="51">
        <v>1</v>
      </c>
      <c r="K34" s="47" t="s">
        <v>447</v>
      </c>
    </row>
    <row r="35" spans="1:11">
      <c r="A35" s="47">
        <f>ROW()</f>
        <v>35</v>
      </c>
      <c r="B35" s="47" t="s">
        <v>441</v>
      </c>
      <c r="C35" s="48">
        <v>44581</v>
      </c>
      <c r="D35" s="47">
        <v>10.1</v>
      </c>
      <c r="E35" s="50">
        <v>0.51041666666666663</v>
      </c>
      <c r="F35" s="47">
        <v>0.5</v>
      </c>
      <c r="G35" s="50">
        <v>0.58333333333333337</v>
      </c>
      <c r="H35" s="50">
        <v>0.66666666666666663</v>
      </c>
      <c r="I35" s="47">
        <f t="shared" si="0"/>
        <v>1.9999999999999982</v>
      </c>
      <c r="J35" s="51">
        <v>1</v>
      </c>
      <c r="K35" s="47" t="s">
        <v>448</v>
      </c>
    </row>
    <row r="36" spans="1:11">
      <c r="A36" s="47">
        <f>ROW()</f>
        <v>36</v>
      </c>
      <c r="B36" s="47" t="s">
        <v>441</v>
      </c>
      <c r="C36" s="48">
        <v>44581</v>
      </c>
      <c r="D36" s="47">
        <v>10.199999999999999</v>
      </c>
      <c r="E36" s="50"/>
      <c r="F36" s="47"/>
      <c r="G36" s="50">
        <v>0.75</v>
      </c>
      <c r="H36" s="50">
        <v>0.83333333333333337</v>
      </c>
      <c r="I36" s="47">
        <f t="shared" si="0"/>
        <v>2.0000000000000009</v>
      </c>
      <c r="J36" s="51">
        <v>1</v>
      </c>
      <c r="K36" s="47" t="s">
        <v>449</v>
      </c>
    </row>
    <row r="37" spans="1:11">
      <c r="A37" s="47">
        <f>ROW()</f>
        <v>37</v>
      </c>
      <c r="B37" s="47" t="s">
        <v>441</v>
      </c>
      <c r="C37" s="48">
        <v>44582</v>
      </c>
      <c r="D37" s="47">
        <v>10.3</v>
      </c>
      <c r="E37" s="50"/>
      <c r="F37" s="47"/>
      <c r="G37" s="50">
        <v>0.60416666666666663</v>
      </c>
      <c r="H37" s="50">
        <v>0.72916666666666663</v>
      </c>
      <c r="I37" s="47">
        <f t="shared" si="0"/>
        <v>3</v>
      </c>
      <c r="J37" s="51">
        <v>1</v>
      </c>
      <c r="K37" s="47" t="s">
        <v>450</v>
      </c>
    </row>
    <row r="38" spans="1:11">
      <c r="A38" s="47">
        <f>ROW()</f>
        <v>38</v>
      </c>
      <c r="B38" s="47" t="s">
        <v>441</v>
      </c>
      <c r="C38" s="48">
        <v>44601</v>
      </c>
      <c r="D38" s="47">
        <v>58.1</v>
      </c>
      <c r="E38" s="50"/>
      <c r="F38" s="47"/>
      <c r="G38" s="50">
        <v>0.75</v>
      </c>
      <c r="H38" s="50">
        <v>0.8125</v>
      </c>
      <c r="I38" s="47">
        <f t="shared" si="0"/>
        <v>1.5</v>
      </c>
      <c r="J38" s="51">
        <v>1</v>
      </c>
      <c r="K38" s="47" t="s">
        <v>451</v>
      </c>
    </row>
    <row r="39" spans="1:11">
      <c r="A39" s="47">
        <f>ROW()</f>
        <v>39</v>
      </c>
      <c r="B39" s="47" t="s">
        <v>441</v>
      </c>
      <c r="C39" s="48">
        <v>44602</v>
      </c>
      <c r="D39" s="47">
        <v>58.2</v>
      </c>
      <c r="E39" s="50"/>
      <c r="F39" s="47"/>
      <c r="G39" s="50">
        <v>0.29166666666666669</v>
      </c>
      <c r="H39" s="50">
        <v>0.45833333333333331</v>
      </c>
      <c r="I39" s="47">
        <f t="shared" si="0"/>
        <v>3.9999999999999991</v>
      </c>
      <c r="J39" s="51">
        <v>1</v>
      </c>
      <c r="K39" s="47" t="s">
        <v>452</v>
      </c>
    </row>
    <row r="40" spans="1:11">
      <c r="A40" s="47">
        <f>ROW()</f>
        <v>40</v>
      </c>
      <c r="B40" s="47" t="s">
        <v>441</v>
      </c>
      <c r="C40" s="48">
        <v>44602</v>
      </c>
      <c r="D40" s="47">
        <v>58.3</v>
      </c>
      <c r="E40" s="50"/>
      <c r="F40" s="47"/>
      <c r="G40" s="50">
        <v>0.5625</v>
      </c>
      <c r="H40" s="50">
        <v>0.60416666666666663</v>
      </c>
      <c r="I40" s="47">
        <f t="shared" si="0"/>
        <v>0.99999999999999911</v>
      </c>
      <c r="J40" s="51">
        <v>1</v>
      </c>
      <c r="K40" s="55" t="s">
        <v>445</v>
      </c>
    </row>
    <row r="41" spans="1:11">
      <c r="A41" s="47">
        <f>ROW()</f>
        <v>41</v>
      </c>
      <c r="B41" s="47" t="s">
        <v>441</v>
      </c>
      <c r="C41" s="48">
        <v>44602</v>
      </c>
      <c r="D41" s="47">
        <v>44.1</v>
      </c>
      <c r="E41" s="50"/>
      <c r="F41" s="47"/>
      <c r="G41" s="50">
        <v>0.60416666666666663</v>
      </c>
      <c r="H41" s="50">
        <v>0.625</v>
      </c>
      <c r="I41" s="47">
        <f t="shared" si="0"/>
        <v>0.50000000000000089</v>
      </c>
      <c r="J41" s="51">
        <v>1</v>
      </c>
      <c r="K41" s="55" t="s">
        <v>453</v>
      </c>
    </row>
    <row r="42" spans="1:11">
      <c r="A42" s="47">
        <f>ROW()</f>
        <v>42</v>
      </c>
      <c r="B42" s="47" t="s">
        <v>441</v>
      </c>
      <c r="C42" s="48">
        <v>44602</v>
      </c>
      <c r="D42" s="47">
        <v>44.2</v>
      </c>
      <c r="E42" s="50"/>
      <c r="F42" s="47"/>
      <c r="G42" s="50">
        <v>0.625</v>
      </c>
      <c r="H42" s="50">
        <v>0.65625</v>
      </c>
      <c r="I42" s="47">
        <f t="shared" si="0"/>
        <v>0.75</v>
      </c>
      <c r="J42" s="51">
        <v>1</v>
      </c>
      <c r="K42" s="55" t="s">
        <v>454</v>
      </c>
    </row>
    <row r="43" spans="1:11">
      <c r="A43" s="47">
        <f>ROW()</f>
        <v>43</v>
      </c>
      <c r="B43" s="47" t="s">
        <v>441</v>
      </c>
      <c r="C43" s="48">
        <v>44602</v>
      </c>
      <c r="D43" s="47">
        <v>44.3</v>
      </c>
      <c r="E43" s="50"/>
      <c r="F43" s="47"/>
      <c r="G43" s="50">
        <v>0.65625</v>
      </c>
      <c r="H43" s="50">
        <v>0.66666666666666663</v>
      </c>
      <c r="I43" s="47">
        <f t="shared" si="0"/>
        <v>0.24999999999999911</v>
      </c>
      <c r="J43" s="51">
        <v>1</v>
      </c>
      <c r="K43" s="55" t="s">
        <v>445</v>
      </c>
    </row>
    <row r="44" spans="1:11">
      <c r="A44" s="47">
        <f>ROW()</f>
        <v>44</v>
      </c>
      <c r="B44" s="47" t="s">
        <v>441</v>
      </c>
      <c r="C44" s="48">
        <v>44602</v>
      </c>
      <c r="D44" s="47">
        <v>13.1</v>
      </c>
      <c r="E44" s="50"/>
      <c r="F44" s="47"/>
      <c r="G44" s="50">
        <v>0.66666666666666663</v>
      </c>
      <c r="H44" s="50">
        <v>0.67708333333333337</v>
      </c>
      <c r="I44" s="47">
        <f t="shared" si="0"/>
        <v>0.25000000000000178</v>
      </c>
      <c r="J44" s="51">
        <v>1</v>
      </c>
      <c r="K44" s="55" t="s">
        <v>455</v>
      </c>
    </row>
    <row r="45" spans="1:11">
      <c r="A45" s="47">
        <f>ROW()</f>
        <v>45</v>
      </c>
      <c r="B45" s="47" t="s">
        <v>441</v>
      </c>
      <c r="C45" s="48">
        <v>44602</v>
      </c>
      <c r="D45" s="47">
        <v>13.2</v>
      </c>
      <c r="E45" s="50"/>
      <c r="F45" s="47"/>
      <c r="G45" s="50">
        <v>0.67708333333333337</v>
      </c>
      <c r="H45" s="50">
        <v>0.70833333333333337</v>
      </c>
      <c r="I45" s="47">
        <f t="shared" si="0"/>
        <v>0.75</v>
      </c>
      <c r="J45" s="51">
        <v>1</v>
      </c>
      <c r="K45" s="55" t="s">
        <v>456</v>
      </c>
    </row>
    <row r="46" spans="1:11">
      <c r="A46" s="47">
        <f>ROW()</f>
        <v>46</v>
      </c>
      <c r="B46" s="47" t="s">
        <v>441</v>
      </c>
      <c r="C46" s="48">
        <v>44602</v>
      </c>
      <c r="D46" s="47">
        <v>13.3</v>
      </c>
      <c r="E46" s="50"/>
      <c r="F46" s="47"/>
      <c r="G46" s="50">
        <v>0.70833333333333337</v>
      </c>
      <c r="H46" s="50">
        <v>0.72916666666666663</v>
      </c>
      <c r="I46" s="47">
        <f t="shared" si="0"/>
        <v>0.49999999999999822</v>
      </c>
      <c r="J46" s="51">
        <v>1</v>
      </c>
      <c r="K46" s="47" t="s">
        <v>445</v>
      </c>
    </row>
    <row r="47" spans="1:11">
      <c r="A47" s="47">
        <f>ROW()</f>
        <v>47</v>
      </c>
      <c r="B47" s="47" t="s">
        <v>441</v>
      </c>
      <c r="C47" s="48">
        <v>44602</v>
      </c>
      <c r="D47" s="47">
        <v>66.099999999999994</v>
      </c>
      <c r="E47" s="50"/>
      <c r="F47" s="47"/>
      <c r="G47" s="50">
        <v>0.70833333333333337</v>
      </c>
      <c r="H47" s="50">
        <v>0.72916666666666663</v>
      </c>
      <c r="I47" s="47">
        <f t="shared" si="0"/>
        <v>0.49999999999999822</v>
      </c>
      <c r="J47" s="51">
        <v>1</v>
      </c>
      <c r="K47" s="55" t="s">
        <v>457</v>
      </c>
    </row>
    <row r="48" spans="1:11">
      <c r="A48" s="47">
        <f>ROW()</f>
        <v>48</v>
      </c>
      <c r="B48" s="47" t="s">
        <v>441</v>
      </c>
      <c r="C48" s="48">
        <v>44602</v>
      </c>
      <c r="D48" s="47">
        <v>66.2</v>
      </c>
      <c r="E48" s="50"/>
      <c r="F48" s="47"/>
      <c r="G48" s="50">
        <v>0.72916666666666663</v>
      </c>
      <c r="H48" s="50">
        <v>0.77083333333333337</v>
      </c>
      <c r="I48" s="47">
        <f t="shared" si="0"/>
        <v>1.0000000000000018</v>
      </c>
      <c r="J48" s="51">
        <v>1</v>
      </c>
      <c r="K48" s="55" t="s">
        <v>458</v>
      </c>
    </row>
    <row r="49" spans="1:11">
      <c r="A49" s="47">
        <f>ROW()</f>
        <v>49</v>
      </c>
      <c r="B49" s="47" t="s">
        <v>441</v>
      </c>
      <c r="C49" s="48">
        <v>44602</v>
      </c>
      <c r="D49" s="47">
        <v>66.3</v>
      </c>
      <c r="E49" s="50"/>
      <c r="F49" s="47"/>
      <c r="G49" s="50">
        <v>0.77083333333333337</v>
      </c>
      <c r="H49" s="50">
        <v>0.79166666666666663</v>
      </c>
      <c r="I49" s="47">
        <f t="shared" si="0"/>
        <v>0.49999999999999822</v>
      </c>
      <c r="J49" s="51">
        <v>1</v>
      </c>
      <c r="K49" s="55" t="s">
        <v>445</v>
      </c>
    </row>
    <row r="50" spans="1:11">
      <c r="A50" s="47">
        <f>ROW()</f>
        <v>50</v>
      </c>
      <c r="B50" s="47" t="s">
        <v>441</v>
      </c>
      <c r="C50" s="48">
        <v>44605</v>
      </c>
      <c r="D50" s="47">
        <v>18.100000000000001</v>
      </c>
      <c r="E50" s="50"/>
      <c r="F50" s="47"/>
      <c r="G50" s="50">
        <v>0.375</v>
      </c>
      <c r="H50" s="50">
        <v>0.45833333333333331</v>
      </c>
      <c r="I50" s="47">
        <f t="shared" si="0"/>
        <v>1.9999999999999996</v>
      </c>
      <c r="J50" s="51">
        <v>1</v>
      </c>
      <c r="K50" s="47" t="s">
        <v>459</v>
      </c>
    </row>
    <row r="51" spans="1:11">
      <c r="A51" s="47">
        <f>ROW()</f>
        <v>51</v>
      </c>
      <c r="B51" s="47" t="s">
        <v>441</v>
      </c>
      <c r="C51" s="48">
        <v>44605</v>
      </c>
      <c r="D51" s="47">
        <v>18.2</v>
      </c>
      <c r="E51" s="50"/>
      <c r="F51" s="47"/>
      <c r="G51" s="50">
        <v>0.5</v>
      </c>
      <c r="H51" s="50">
        <v>0.54166666666666663</v>
      </c>
      <c r="I51" s="47">
        <f t="shared" si="0"/>
        <v>0.99999999999999911</v>
      </c>
      <c r="J51" s="51">
        <v>1</v>
      </c>
      <c r="K51" s="47" t="s">
        <v>460</v>
      </c>
    </row>
    <row r="52" spans="1:11">
      <c r="A52" s="47">
        <f>ROW()</f>
        <v>52</v>
      </c>
      <c r="B52" s="47" t="s">
        <v>441</v>
      </c>
      <c r="C52" s="48">
        <v>44609</v>
      </c>
      <c r="D52" s="47">
        <v>18.3</v>
      </c>
      <c r="E52" s="50"/>
      <c r="F52" s="47"/>
      <c r="G52" s="50">
        <v>0.6875</v>
      </c>
      <c r="H52" s="50">
        <v>0.72916666666666663</v>
      </c>
      <c r="I52" s="47">
        <f t="shared" si="0"/>
        <v>0.99999999999999911</v>
      </c>
      <c r="J52" s="51">
        <v>1</v>
      </c>
      <c r="K52" s="55" t="s">
        <v>445</v>
      </c>
    </row>
    <row r="53" spans="1:11">
      <c r="A53" s="47">
        <f>ROW()</f>
        <v>53</v>
      </c>
      <c r="B53" s="47" t="s">
        <v>441</v>
      </c>
      <c r="C53" s="48">
        <v>44606</v>
      </c>
      <c r="D53" s="47">
        <v>38.1</v>
      </c>
      <c r="E53" s="50"/>
      <c r="F53" s="47"/>
      <c r="G53" s="50">
        <v>0.70833333333333337</v>
      </c>
      <c r="H53" s="50">
        <v>0.77083333333333337</v>
      </c>
      <c r="I53" s="47">
        <f t="shared" si="0"/>
        <v>1.5</v>
      </c>
      <c r="J53" s="51">
        <v>1</v>
      </c>
      <c r="K53" s="47" t="s">
        <v>461</v>
      </c>
    </row>
    <row r="54" spans="1:11">
      <c r="A54" s="47">
        <f>ROW()</f>
        <v>54</v>
      </c>
      <c r="B54" s="47" t="s">
        <v>441</v>
      </c>
      <c r="C54" s="48">
        <v>44606</v>
      </c>
      <c r="D54" s="47">
        <v>38.200000000000003</v>
      </c>
      <c r="E54" s="50"/>
      <c r="F54" s="47"/>
      <c r="G54" s="50">
        <v>0.77083333333333337</v>
      </c>
      <c r="H54" s="50">
        <v>0.85416666666666663</v>
      </c>
      <c r="I54" s="47">
        <f t="shared" si="0"/>
        <v>1.9999999999999982</v>
      </c>
      <c r="J54" s="51">
        <v>1</v>
      </c>
      <c r="K54" s="47" t="s">
        <v>462</v>
      </c>
    </row>
    <row r="55" spans="1:11">
      <c r="A55" s="47">
        <f>ROW()</f>
        <v>55</v>
      </c>
      <c r="B55" s="47" t="s">
        <v>441</v>
      </c>
      <c r="C55" s="48">
        <v>44609</v>
      </c>
      <c r="D55" s="47">
        <v>38.299999999999997</v>
      </c>
      <c r="E55" s="50"/>
      <c r="F55" s="47"/>
      <c r="G55" s="50">
        <v>0.72916666666666663</v>
      </c>
      <c r="H55" s="50">
        <v>0.77083333333333337</v>
      </c>
      <c r="I55" s="47">
        <f t="shared" si="0"/>
        <v>1.0000000000000018</v>
      </c>
      <c r="J55" s="51">
        <v>1</v>
      </c>
      <c r="K55" s="55" t="s">
        <v>445</v>
      </c>
    </row>
    <row r="56" spans="1:11">
      <c r="A56" s="69">
        <f>ROW()</f>
        <v>56</v>
      </c>
      <c r="B56" s="47" t="s">
        <v>441</v>
      </c>
      <c r="C56" s="48">
        <v>44609</v>
      </c>
      <c r="D56" s="47">
        <v>78.099999999999994</v>
      </c>
      <c r="E56" s="50"/>
      <c r="F56" s="47"/>
      <c r="G56" s="50">
        <v>0.66666666666666663</v>
      </c>
      <c r="H56" s="50">
        <v>0.6875</v>
      </c>
      <c r="I56" s="47">
        <f>(H56-G56)*24</f>
        <v>0.50000000000000089</v>
      </c>
      <c r="J56" s="51">
        <v>1</v>
      </c>
      <c r="K56" s="47" t="s">
        <v>463</v>
      </c>
    </row>
    <row r="57" spans="1:11">
      <c r="A57" s="69">
        <f>ROW()</f>
        <v>57</v>
      </c>
      <c r="B57" s="47" t="s">
        <v>441</v>
      </c>
      <c r="C57" s="48">
        <v>44609</v>
      </c>
      <c r="D57" s="47">
        <v>78.2</v>
      </c>
      <c r="E57" s="50"/>
      <c r="F57" s="47"/>
      <c r="G57" s="50">
        <v>0.66666666666666663</v>
      </c>
      <c r="H57" s="50">
        <v>0.6875</v>
      </c>
      <c r="I57" s="47">
        <f>(H57-G57)*24</f>
        <v>0.50000000000000089</v>
      </c>
      <c r="J57" s="51">
        <v>1</v>
      </c>
      <c r="K57" s="47" t="s">
        <v>464</v>
      </c>
    </row>
    <row r="58" spans="1:11">
      <c r="A58" s="69">
        <f>ROW()</f>
        <v>58</v>
      </c>
      <c r="B58" s="47" t="s">
        <v>441</v>
      </c>
      <c r="C58" s="48">
        <v>44609</v>
      </c>
      <c r="D58" s="47">
        <v>78.3</v>
      </c>
      <c r="E58" s="50"/>
      <c r="F58" s="47"/>
      <c r="G58" s="50">
        <v>0.6875</v>
      </c>
      <c r="H58" s="50">
        <v>0.70833333333333337</v>
      </c>
      <c r="I58" s="47">
        <f>(H58-G58)*24</f>
        <v>0.50000000000000089</v>
      </c>
      <c r="J58" s="51">
        <v>1</v>
      </c>
      <c r="K58" s="47" t="s">
        <v>465</v>
      </c>
    </row>
    <row r="59" spans="1:11">
      <c r="A59" s="69">
        <f>ROW()</f>
        <v>59</v>
      </c>
      <c r="B59" s="47" t="s">
        <v>441</v>
      </c>
      <c r="C59" s="48">
        <v>44610</v>
      </c>
      <c r="D59" s="47">
        <v>19.100000000000001</v>
      </c>
      <c r="E59" s="47"/>
      <c r="F59" s="47"/>
      <c r="G59" s="50">
        <v>0.54166666666666663</v>
      </c>
      <c r="H59" s="50">
        <v>0.58333333333333337</v>
      </c>
      <c r="I59" s="47">
        <f>(H59-G59)*24</f>
        <v>1.0000000000000018</v>
      </c>
      <c r="J59" s="51">
        <v>1</v>
      </c>
      <c r="K59" s="47" t="s">
        <v>466</v>
      </c>
    </row>
    <row r="60" spans="1:11">
      <c r="A60" s="69">
        <f>ROW()</f>
        <v>60</v>
      </c>
      <c r="B60" s="47" t="s">
        <v>441</v>
      </c>
      <c r="C60" s="48">
        <v>44610</v>
      </c>
      <c r="D60" s="47">
        <v>19.2</v>
      </c>
      <c r="E60" s="47"/>
      <c r="F60" s="47"/>
      <c r="G60" s="50">
        <v>0.58333333333333337</v>
      </c>
      <c r="H60" s="50">
        <v>0.625</v>
      </c>
      <c r="I60" s="47">
        <f>(H60-G60)*24</f>
        <v>0.99999999999999911</v>
      </c>
      <c r="J60" s="51">
        <v>1</v>
      </c>
      <c r="K60" s="47" t="s">
        <v>467</v>
      </c>
    </row>
    <row r="61" spans="1:11">
      <c r="A61" s="47">
        <f>ROW()</f>
        <v>61</v>
      </c>
      <c r="B61" s="47" t="s">
        <v>75</v>
      </c>
      <c r="C61" s="48">
        <v>44588</v>
      </c>
      <c r="D61" s="47">
        <v>4.0999999999999996</v>
      </c>
      <c r="E61" s="50"/>
      <c r="F61" s="47"/>
      <c r="G61" s="50">
        <v>0.41666666666666669</v>
      </c>
      <c r="H61" s="50">
        <v>0.42708333333333331</v>
      </c>
      <c r="I61" s="47">
        <f t="shared" si="0"/>
        <v>0.24999999999999911</v>
      </c>
      <c r="J61" s="51">
        <v>1</v>
      </c>
      <c r="K61" s="47" t="s">
        <v>468</v>
      </c>
    </row>
    <row r="62" spans="1:11">
      <c r="A62" s="47">
        <f>ROW()</f>
        <v>62</v>
      </c>
      <c r="B62" s="47" t="s">
        <v>75</v>
      </c>
      <c r="C62" s="48">
        <v>40563</v>
      </c>
      <c r="D62" s="47">
        <v>10.1</v>
      </c>
      <c r="E62" s="50"/>
      <c r="F62" s="47"/>
      <c r="G62" s="50">
        <v>0.58333333333333337</v>
      </c>
      <c r="H62" s="50">
        <v>0.66666666666666663</v>
      </c>
      <c r="I62" s="47">
        <f t="shared" si="0"/>
        <v>1.9999999999999982</v>
      </c>
      <c r="J62" s="51">
        <v>1</v>
      </c>
      <c r="K62" s="47" t="s">
        <v>469</v>
      </c>
    </row>
    <row r="63" spans="1:11">
      <c r="A63" s="47">
        <f>ROW()</f>
        <v>63</v>
      </c>
      <c r="B63" s="47" t="s">
        <v>75</v>
      </c>
      <c r="C63" s="48">
        <v>40564</v>
      </c>
      <c r="D63" s="47">
        <v>10.199999999999999</v>
      </c>
      <c r="E63" s="50"/>
      <c r="F63" s="47"/>
      <c r="G63" s="50">
        <v>0.41666666666666669</v>
      </c>
      <c r="H63" s="50">
        <v>0.5</v>
      </c>
      <c r="I63" s="47">
        <f t="shared" si="0"/>
        <v>1.9999999999999996</v>
      </c>
      <c r="J63" s="51">
        <v>1</v>
      </c>
      <c r="K63" s="47" t="s">
        <v>470</v>
      </c>
    </row>
    <row r="64" spans="1:11">
      <c r="A64" s="47">
        <f>ROW()</f>
        <v>64</v>
      </c>
      <c r="B64" s="47" t="s">
        <v>75</v>
      </c>
      <c r="C64" s="48">
        <v>40565</v>
      </c>
      <c r="D64" s="47">
        <v>10.3</v>
      </c>
      <c r="E64" s="50"/>
      <c r="F64" s="47"/>
      <c r="G64" s="50">
        <v>0.60416666666666663</v>
      </c>
      <c r="H64" s="50">
        <v>0.72916666666666663</v>
      </c>
      <c r="I64" s="47">
        <f t="shared" si="0"/>
        <v>3</v>
      </c>
      <c r="J64" s="51">
        <v>1</v>
      </c>
      <c r="K64" s="47" t="s">
        <v>471</v>
      </c>
    </row>
    <row r="65" spans="1:11">
      <c r="A65" s="47">
        <f>ROW()</f>
        <v>65</v>
      </c>
      <c r="B65" s="47" t="s">
        <v>75</v>
      </c>
      <c r="C65" s="48">
        <v>40566</v>
      </c>
      <c r="D65" s="47">
        <v>11.1</v>
      </c>
      <c r="E65" s="50"/>
      <c r="F65" s="47"/>
      <c r="G65" s="50">
        <v>0.33333333333333331</v>
      </c>
      <c r="H65" s="50">
        <v>0.375</v>
      </c>
      <c r="I65" s="47">
        <f t="shared" si="0"/>
        <v>1.0000000000000004</v>
      </c>
      <c r="J65" s="51">
        <v>1</v>
      </c>
      <c r="K65" s="47" t="s">
        <v>472</v>
      </c>
    </row>
    <row r="66" spans="1:11">
      <c r="A66" s="47">
        <f>ROW()</f>
        <v>66</v>
      </c>
      <c r="B66" s="47" t="s">
        <v>75</v>
      </c>
      <c r="C66" s="48">
        <v>40567</v>
      </c>
      <c r="D66" s="47">
        <v>11.2</v>
      </c>
      <c r="E66" s="50"/>
      <c r="F66" s="47"/>
      <c r="G66" s="50">
        <v>0.41666666666666669</v>
      </c>
      <c r="H66" s="50">
        <v>0.5</v>
      </c>
      <c r="I66" s="47">
        <f t="shared" si="0"/>
        <v>1.9999999999999996</v>
      </c>
      <c r="J66" s="51">
        <v>1</v>
      </c>
      <c r="K66" s="47" t="s">
        <v>473</v>
      </c>
    </row>
    <row r="67" spans="1:11">
      <c r="A67" s="47">
        <f>ROW()</f>
        <v>67</v>
      </c>
      <c r="B67" s="47" t="s">
        <v>75</v>
      </c>
      <c r="C67" s="48">
        <v>40568</v>
      </c>
      <c r="D67" s="47">
        <v>11.3</v>
      </c>
      <c r="E67" s="50"/>
      <c r="F67" s="47"/>
      <c r="G67" s="50">
        <v>0.125</v>
      </c>
      <c r="H67" s="50">
        <v>0.16666666666666666</v>
      </c>
      <c r="I67" s="47">
        <f t="shared" si="0"/>
        <v>0.99999999999999978</v>
      </c>
      <c r="J67" s="51">
        <v>1</v>
      </c>
      <c r="K67" s="47" t="s">
        <v>474</v>
      </c>
    </row>
    <row r="68" spans="1:11" ht="30.75">
      <c r="A68" s="47">
        <f>ROW()</f>
        <v>68</v>
      </c>
      <c r="B68" s="47" t="s">
        <v>75</v>
      </c>
      <c r="C68" s="48">
        <v>44595</v>
      </c>
      <c r="D68" s="47">
        <v>14.1</v>
      </c>
      <c r="E68" s="50"/>
      <c r="F68" s="47"/>
      <c r="G68" s="50">
        <v>8.3333333333333329E-2</v>
      </c>
      <c r="H68" s="50">
        <v>0.10416666666666667</v>
      </c>
      <c r="I68" s="47">
        <f t="shared" si="0"/>
        <v>0.50000000000000022</v>
      </c>
      <c r="J68" s="51">
        <v>1</v>
      </c>
      <c r="K68" s="2" t="s">
        <v>475</v>
      </c>
    </row>
    <row r="69" spans="1:11" ht="30.75">
      <c r="A69" s="47">
        <f>ROW()</f>
        <v>69</v>
      </c>
      <c r="B69" s="47" t="s">
        <v>75</v>
      </c>
      <c r="C69" s="48">
        <v>44597</v>
      </c>
      <c r="D69" s="47">
        <v>14.2</v>
      </c>
      <c r="E69" s="50"/>
      <c r="F69" s="47"/>
      <c r="G69" s="50">
        <v>0.10416666666666667</v>
      </c>
      <c r="H69" s="50">
        <v>0.13194444444444445</v>
      </c>
      <c r="I69" s="47">
        <f t="shared" si="0"/>
        <v>0.66666666666666663</v>
      </c>
      <c r="J69" s="51">
        <v>1</v>
      </c>
      <c r="K69" s="67" t="s">
        <v>476</v>
      </c>
    </row>
    <row r="70" spans="1:11">
      <c r="A70" s="47">
        <f>ROW()</f>
        <v>70</v>
      </c>
      <c r="B70" s="47" t="s">
        <v>75</v>
      </c>
      <c r="C70" s="48">
        <v>44599</v>
      </c>
      <c r="D70" s="47">
        <v>14.3</v>
      </c>
      <c r="E70" s="50"/>
      <c r="F70" s="47"/>
      <c r="G70" s="50">
        <v>0.13541666666666666</v>
      </c>
      <c r="H70" s="50">
        <v>0.16666666666666666</v>
      </c>
      <c r="I70" s="47">
        <f t="shared" si="0"/>
        <v>0.75</v>
      </c>
      <c r="J70" s="51">
        <v>1</v>
      </c>
      <c r="K70" s="67" t="s">
        <v>477</v>
      </c>
    </row>
    <row r="71" spans="1:11" ht="30.75">
      <c r="A71" s="69">
        <f>ROW()</f>
        <v>71</v>
      </c>
      <c r="B71" s="47" t="s">
        <v>75</v>
      </c>
      <c r="C71" s="48">
        <v>44597</v>
      </c>
      <c r="D71" s="47">
        <v>22.1</v>
      </c>
      <c r="E71" s="50"/>
      <c r="F71" s="47"/>
      <c r="G71" s="50">
        <v>0.79166666666666663</v>
      </c>
      <c r="H71" s="50">
        <v>0.80902777777777779</v>
      </c>
      <c r="I71" s="47">
        <f t="shared" ref="I71:I81" si="1">(H71-G71)*24</f>
        <v>0.41666666666666785</v>
      </c>
      <c r="J71" s="51">
        <v>1</v>
      </c>
      <c r="K71" s="67" t="s">
        <v>478</v>
      </c>
    </row>
    <row r="72" spans="1:11" ht="30.75">
      <c r="A72" s="69">
        <f>ROW()</f>
        <v>72</v>
      </c>
      <c r="B72" s="47" t="s">
        <v>75</v>
      </c>
      <c r="C72" s="48">
        <v>44599</v>
      </c>
      <c r="D72" s="47">
        <v>22.2</v>
      </c>
      <c r="E72" s="50"/>
      <c r="F72" s="47"/>
      <c r="G72" s="50">
        <v>0.8125</v>
      </c>
      <c r="H72" s="50">
        <v>0.83680555555555547</v>
      </c>
      <c r="I72" s="47">
        <f t="shared" si="1"/>
        <v>0.58333333333333126</v>
      </c>
      <c r="J72" s="51">
        <v>1</v>
      </c>
      <c r="K72" s="68" t="s">
        <v>479</v>
      </c>
    </row>
    <row r="73" spans="1:11">
      <c r="A73" s="69">
        <f>ROW()</f>
        <v>73</v>
      </c>
      <c r="B73" s="47" t="s">
        <v>75</v>
      </c>
      <c r="C73" s="48">
        <v>44601</v>
      </c>
      <c r="D73" s="47">
        <v>22.3</v>
      </c>
      <c r="E73" s="50"/>
      <c r="F73" s="47"/>
      <c r="G73" s="50">
        <v>0.84027777777777779</v>
      </c>
      <c r="H73" s="50">
        <v>0.86249999999999993</v>
      </c>
      <c r="I73" s="47">
        <f t="shared" si="1"/>
        <v>0.53333333333333144</v>
      </c>
      <c r="J73" s="51">
        <v>1</v>
      </c>
      <c r="K73" s="55" t="s">
        <v>480</v>
      </c>
    </row>
    <row r="74" spans="1:11">
      <c r="A74" s="69">
        <f>ROW()</f>
        <v>74</v>
      </c>
      <c r="B74" s="47" t="s">
        <v>75</v>
      </c>
      <c r="C74" s="48">
        <v>44588</v>
      </c>
      <c r="D74" s="47">
        <v>24.1</v>
      </c>
      <c r="E74" s="50"/>
      <c r="F74" s="47"/>
      <c r="G74" s="50">
        <v>4.1666666666666664E-2</v>
      </c>
      <c r="H74" s="50">
        <v>5.5555555555555552E-2</v>
      </c>
      <c r="I74" s="47">
        <f t="shared" si="1"/>
        <v>0.33333333333333331</v>
      </c>
      <c r="J74" s="51">
        <v>1</v>
      </c>
      <c r="K74" s="55" t="s">
        <v>481</v>
      </c>
    </row>
    <row r="75" spans="1:11">
      <c r="A75" s="69">
        <f>ROW()</f>
        <v>75</v>
      </c>
      <c r="B75" s="47" t="s">
        <v>75</v>
      </c>
      <c r="C75" s="48">
        <v>44588</v>
      </c>
      <c r="D75" s="47">
        <v>24.2</v>
      </c>
      <c r="E75" s="50"/>
      <c r="F75" s="47"/>
      <c r="G75" s="50">
        <v>5.9027777777777783E-2</v>
      </c>
      <c r="H75" s="50">
        <v>7.2916666666666671E-2</v>
      </c>
      <c r="I75" s="47">
        <f t="shared" si="1"/>
        <v>0.33333333333333331</v>
      </c>
      <c r="J75" s="51">
        <v>1</v>
      </c>
      <c r="K75" s="68" t="s">
        <v>482</v>
      </c>
    </row>
    <row r="76" spans="1:11">
      <c r="A76" s="69">
        <f>ROW()</f>
        <v>76</v>
      </c>
      <c r="B76" s="47" t="s">
        <v>75</v>
      </c>
      <c r="C76" s="48">
        <v>44589</v>
      </c>
      <c r="D76" s="47">
        <v>24.3</v>
      </c>
      <c r="E76" s="50"/>
      <c r="F76" s="47"/>
      <c r="G76" s="50">
        <v>8.3333333333333329E-2</v>
      </c>
      <c r="H76" s="50">
        <v>9.7222222222222224E-2</v>
      </c>
      <c r="I76" s="47">
        <f t="shared" si="1"/>
        <v>0.33333333333333348</v>
      </c>
      <c r="J76" s="51">
        <v>1</v>
      </c>
      <c r="K76" s="55" t="s">
        <v>483</v>
      </c>
    </row>
    <row r="77" spans="1:11">
      <c r="A77" s="69">
        <f>ROW()</f>
        <v>77</v>
      </c>
      <c r="B77" s="47" t="s">
        <v>75</v>
      </c>
      <c r="C77" s="48">
        <v>44598</v>
      </c>
      <c r="D77" s="47">
        <v>46.1</v>
      </c>
      <c r="E77" s="50"/>
      <c r="F77" s="47"/>
      <c r="G77" s="50">
        <v>0.83333333333333337</v>
      </c>
      <c r="H77" s="50">
        <v>0.86111111111111116</v>
      </c>
      <c r="I77" s="47">
        <f t="shared" si="1"/>
        <v>0.66666666666666696</v>
      </c>
      <c r="J77" s="51">
        <v>1</v>
      </c>
      <c r="K77" s="55" t="s">
        <v>484</v>
      </c>
    </row>
    <row r="78" spans="1:11">
      <c r="A78" s="69">
        <f>ROW()</f>
        <v>78</v>
      </c>
      <c r="B78" s="47" t="s">
        <v>75</v>
      </c>
      <c r="C78" s="48">
        <v>44600</v>
      </c>
      <c r="D78" s="47">
        <v>46.2</v>
      </c>
      <c r="E78" s="50"/>
      <c r="F78" s="47"/>
      <c r="G78" s="50">
        <v>0.86458333333333337</v>
      </c>
      <c r="H78" s="50">
        <v>0.89583333333333337</v>
      </c>
      <c r="I78" s="47">
        <f t="shared" si="1"/>
        <v>0.75</v>
      </c>
      <c r="J78" s="51">
        <v>1</v>
      </c>
      <c r="K78" s="55" t="s">
        <v>485</v>
      </c>
    </row>
    <row r="79" spans="1:11">
      <c r="A79" s="69">
        <f>ROW()</f>
        <v>79</v>
      </c>
      <c r="B79" s="47" t="s">
        <v>75</v>
      </c>
      <c r="C79" s="48">
        <v>44601</v>
      </c>
      <c r="D79" s="47">
        <v>46.3</v>
      </c>
      <c r="E79" s="50"/>
      <c r="F79" s="47"/>
      <c r="G79" s="50">
        <v>0.90625</v>
      </c>
      <c r="H79" s="50">
        <v>0.9375</v>
      </c>
      <c r="I79" s="47">
        <f t="shared" si="1"/>
        <v>0.75</v>
      </c>
      <c r="J79" s="51">
        <v>1</v>
      </c>
      <c r="K79" s="55" t="s">
        <v>486</v>
      </c>
    </row>
    <row r="80" spans="1:11">
      <c r="A80" s="69">
        <f>ROW()</f>
        <v>80</v>
      </c>
      <c r="B80" s="47" t="s">
        <v>75</v>
      </c>
      <c r="C80" s="48">
        <v>44597</v>
      </c>
      <c r="D80" s="47">
        <v>53.1</v>
      </c>
      <c r="E80" s="50"/>
      <c r="F80" s="47"/>
      <c r="G80" s="50">
        <v>0.25</v>
      </c>
      <c r="H80" s="50">
        <v>0.2638888888888889</v>
      </c>
      <c r="I80" s="47">
        <f t="shared" si="1"/>
        <v>0.33333333333333348</v>
      </c>
      <c r="J80" s="51">
        <v>1</v>
      </c>
      <c r="K80" t="s">
        <v>355</v>
      </c>
    </row>
    <row r="81" spans="1:11">
      <c r="A81" s="69">
        <f>ROW()</f>
        <v>81</v>
      </c>
      <c r="B81" s="47" t="s">
        <v>75</v>
      </c>
      <c r="C81" s="48">
        <v>44598</v>
      </c>
      <c r="D81" s="47">
        <v>53.2</v>
      </c>
      <c r="E81" s="50"/>
      <c r="F81" s="47"/>
      <c r="G81" s="50">
        <v>0.2638888888888889</v>
      </c>
      <c r="H81" s="50">
        <v>0.27777777777777779</v>
      </c>
      <c r="I81" s="47">
        <f t="shared" si="1"/>
        <v>0.33333333333333348</v>
      </c>
      <c r="J81" s="51">
        <v>1</v>
      </c>
      <c r="K81" t="s">
        <v>356</v>
      </c>
    </row>
    <row r="82" spans="1:11">
      <c r="A82" s="69">
        <f>ROW()</f>
        <v>82</v>
      </c>
      <c r="B82" s="47" t="s">
        <v>75</v>
      </c>
      <c r="C82" s="48">
        <v>44602</v>
      </c>
      <c r="D82" s="47">
        <v>53.3</v>
      </c>
      <c r="E82" s="50"/>
      <c r="F82" s="47"/>
      <c r="G82" s="50">
        <v>0.28125</v>
      </c>
      <c r="H82" s="50">
        <v>0.30208333333333331</v>
      </c>
      <c r="I82" s="47">
        <f t="shared" ref="I82:I84" si="2">(H82-G82)*24</f>
        <v>0.49999999999999956</v>
      </c>
      <c r="J82" s="51">
        <v>1</v>
      </c>
      <c r="K82" s="47" t="s">
        <v>487</v>
      </c>
    </row>
    <row r="83" spans="1:11">
      <c r="A83" s="69">
        <f>ROW()</f>
        <v>83</v>
      </c>
      <c r="B83" s="47" t="s">
        <v>75</v>
      </c>
      <c r="C83" s="48">
        <v>44595</v>
      </c>
      <c r="D83" s="47">
        <v>59.1</v>
      </c>
      <c r="E83" s="50"/>
      <c r="F83" s="47"/>
      <c r="G83" s="50">
        <v>0.125</v>
      </c>
      <c r="H83" s="50">
        <v>0.16666666666666666</v>
      </c>
      <c r="I83" s="47">
        <f t="shared" si="2"/>
        <v>0.99999999999999978</v>
      </c>
      <c r="J83" s="51">
        <v>1</v>
      </c>
      <c r="K83" t="s">
        <v>376</v>
      </c>
    </row>
    <row r="84" spans="1:11">
      <c r="A84" s="69">
        <f>ROW()</f>
        <v>84</v>
      </c>
      <c r="B84" s="47" t="s">
        <v>75</v>
      </c>
      <c r="C84" s="48">
        <v>44596</v>
      </c>
      <c r="D84" s="47">
        <v>59.2</v>
      </c>
      <c r="E84" s="50"/>
      <c r="F84" s="47"/>
      <c r="G84" s="50">
        <v>0.22916666666666666</v>
      </c>
      <c r="H84" s="50">
        <v>0.30555555555555552</v>
      </c>
      <c r="I84" s="47">
        <f t="shared" si="2"/>
        <v>1.8333333333333328</v>
      </c>
      <c r="J84" s="51">
        <v>1</v>
      </c>
      <c r="K84" t="s">
        <v>377</v>
      </c>
    </row>
    <row r="85" spans="1:11">
      <c r="A85" s="69">
        <f>ROW()</f>
        <v>85</v>
      </c>
      <c r="B85" s="47" t="s">
        <v>75</v>
      </c>
      <c r="C85" s="48">
        <v>44597</v>
      </c>
      <c r="D85" s="47">
        <v>59.3</v>
      </c>
      <c r="E85" s="50"/>
      <c r="F85" s="47"/>
      <c r="G85" s="50">
        <v>0.83333333333333337</v>
      </c>
      <c r="H85" s="50">
        <v>0.86805555555555547</v>
      </c>
      <c r="I85" s="47">
        <f t="shared" ref="I85:I86" si="3">(H85-G85)*24</f>
        <v>0.83333333333333037</v>
      </c>
      <c r="J85" s="51">
        <v>1</v>
      </c>
      <c r="K85" s="2" t="s">
        <v>378</v>
      </c>
    </row>
    <row r="86" spans="1:11">
      <c r="A86" s="69">
        <f>ROW()</f>
        <v>86</v>
      </c>
      <c r="B86" s="47" t="s">
        <v>75</v>
      </c>
      <c r="C86" s="48">
        <v>44599</v>
      </c>
      <c r="D86" s="47">
        <v>65.099999999999994</v>
      </c>
      <c r="E86" s="50"/>
      <c r="F86" s="47"/>
      <c r="G86" s="50">
        <v>0.11458333333333333</v>
      </c>
      <c r="H86" s="50">
        <v>0.1423611111111111</v>
      </c>
      <c r="I86" s="47">
        <f t="shared" si="3"/>
        <v>0.66666666666666663</v>
      </c>
      <c r="J86" s="51">
        <v>1</v>
      </c>
      <c r="K86" t="s">
        <v>382</v>
      </c>
    </row>
    <row r="87" spans="1:11">
      <c r="A87" s="69">
        <f>ROW()</f>
        <v>87</v>
      </c>
      <c r="B87" s="47" t="s">
        <v>75</v>
      </c>
      <c r="C87" s="48">
        <v>44601</v>
      </c>
      <c r="D87" s="47">
        <v>65.2</v>
      </c>
      <c r="E87" s="50"/>
      <c r="F87" s="47"/>
      <c r="G87" s="50">
        <v>0.1875</v>
      </c>
      <c r="H87" s="50">
        <v>0.20833333333333334</v>
      </c>
      <c r="I87" s="47">
        <f t="shared" ref="I87:I92" si="4">(H87-G87)*24</f>
        <v>0.50000000000000022</v>
      </c>
      <c r="J87" s="51">
        <v>1</v>
      </c>
      <c r="K87" t="s">
        <v>383</v>
      </c>
    </row>
    <row r="88" spans="1:11">
      <c r="A88" s="69">
        <f>ROW()</f>
        <v>88</v>
      </c>
      <c r="B88" s="47" t="s">
        <v>75</v>
      </c>
      <c r="C88" s="48">
        <v>44602</v>
      </c>
      <c r="D88" s="47">
        <v>65.3</v>
      </c>
      <c r="E88" s="50"/>
      <c r="F88" s="47"/>
      <c r="G88" s="50">
        <v>0.21875</v>
      </c>
      <c r="H88" s="50">
        <v>0.23611111111111113</v>
      </c>
      <c r="I88" s="47">
        <f t="shared" si="4"/>
        <v>0.41666666666666718</v>
      </c>
      <c r="J88" s="51">
        <v>1</v>
      </c>
      <c r="K88" t="s">
        <v>384</v>
      </c>
    </row>
    <row r="89" spans="1:11">
      <c r="A89" s="69">
        <f>ROW()</f>
        <v>89</v>
      </c>
      <c r="B89" s="47" t="s">
        <v>75</v>
      </c>
      <c r="C89" s="48">
        <v>44598</v>
      </c>
      <c r="D89" s="47">
        <v>67.099999999999994</v>
      </c>
      <c r="E89" s="50"/>
      <c r="F89" s="47"/>
      <c r="G89" s="50">
        <v>0.23958333333333334</v>
      </c>
      <c r="H89" s="50">
        <v>0.25347222222222221</v>
      </c>
      <c r="I89" s="47">
        <f t="shared" si="4"/>
        <v>0.33333333333333282</v>
      </c>
      <c r="J89" s="51">
        <v>1</v>
      </c>
      <c r="K89" t="s">
        <v>382</v>
      </c>
    </row>
    <row r="90" spans="1:11">
      <c r="A90" s="69">
        <f>ROW()</f>
        <v>90</v>
      </c>
      <c r="B90" s="47" t="s">
        <v>75</v>
      </c>
      <c r="C90" s="48">
        <v>44600</v>
      </c>
      <c r="D90" s="47">
        <v>67.2</v>
      </c>
      <c r="E90" s="50"/>
      <c r="F90" s="47"/>
      <c r="G90" s="50">
        <v>0.875</v>
      </c>
      <c r="H90" s="50">
        <v>0.89236111111111116</v>
      </c>
      <c r="I90" s="47">
        <f t="shared" si="4"/>
        <v>0.41666666666666785</v>
      </c>
      <c r="J90" s="51">
        <v>1</v>
      </c>
      <c r="K90" t="s">
        <v>383</v>
      </c>
    </row>
    <row r="91" spans="1:11">
      <c r="A91" s="69">
        <f>ROW()</f>
        <v>91</v>
      </c>
      <c r="B91" s="47" t="s">
        <v>75</v>
      </c>
      <c r="C91" s="48">
        <v>44601</v>
      </c>
      <c r="D91" s="47">
        <v>67.3</v>
      </c>
      <c r="E91" s="50"/>
      <c r="F91" s="47"/>
      <c r="G91" s="50">
        <v>0.91666666666666663</v>
      </c>
      <c r="H91" s="50">
        <v>0.93472222222222223</v>
      </c>
      <c r="I91" s="47">
        <f t="shared" si="4"/>
        <v>0.43333333333333446</v>
      </c>
      <c r="J91" s="51">
        <v>1</v>
      </c>
      <c r="K91" t="s">
        <v>384</v>
      </c>
    </row>
    <row r="92" spans="1:11">
      <c r="A92" s="69">
        <f>ROW()</f>
        <v>92</v>
      </c>
      <c r="B92" s="47" t="s">
        <v>75</v>
      </c>
      <c r="C92" s="48">
        <v>44602</v>
      </c>
      <c r="D92" s="47">
        <v>74.099999999999994</v>
      </c>
      <c r="E92" s="50"/>
      <c r="F92" s="47"/>
      <c r="G92" s="50">
        <v>0.9375</v>
      </c>
      <c r="H92" s="50">
        <v>0.95486111111111116</v>
      </c>
      <c r="I92" s="47">
        <f t="shared" si="4"/>
        <v>0.41666666666666785</v>
      </c>
      <c r="J92" s="51">
        <v>1</v>
      </c>
      <c r="K92" t="s">
        <v>407</v>
      </c>
    </row>
    <row r="93" spans="1:11">
      <c r="A93" s="69">
        <f>ROW()</f>
        <v>93</v>
      </c>
      <c r="B93" s="47" t="s">
        <v>75</v>
      </c>
      <c r="C93" s="48">
        <v>44603</v>
      </c>
      <c r="D93" s="47">
        <v>74.2</v>
      </c>
      <c r="E93" s="50"/>
      <c r="F93" s="47"/>
      <c r="G93" s="50">
        <v>0.97916666666666663</v>
      </c>
      <c r="H93" s="50">
        <v>0.98958333333333337</v>
      </c>
      <c r="I93" s="47">
        <f t="shared" ref="I93:I94" si="5">(H93-G93)*24</f>
        <v>0.25000000000000178</v>
      </c>
      <c r="J93" s="51">
        <v>1</v>
      </c>
      <c r="K93" t="s">
        <v>408</v>
      </c>
    </row>
    <row r="94" spans="1:11">
      <c r="A94" s="69">
        <f>ROW()</f>
        <v>94</v>
      </c>
      <c r="B94" s="47" t="s">
        <v>75</v>
      </c>
      <c r="C94" s="48">
        <v>44601</v>
      </c>
      <c r="D94" s="47">
        <v>74.3</v>
      </c>
      <c r="E94" s="50"/>
      <c r="F94" s="47"/>
      <c r="G94" s="50">
        <v>0.5</v>
      </c>
      <c r="H94" s="50">
        <v>0.52430555555555558</v>
      </c>
      <c r="I94" s="47">
        <f t="shared" si="5"/>
        <v>0.58333333333333393</v>
      </c>
      <c r="J94" s="51">
        <v>1</v>
      </c>
      <c r="K94" t="s">
        <v>407</v>
      </c>
    </row>
    <row r="95" spans="1:11">
      <c r="A95" s="69">
        <f>ROW()</f>
        <v>95</v>
      </c>
      <c r="B95" s="47" t="s">
        <v>75</v>
      </c>
      <c r="C95" s="48">
        <v>44605</v>
      </c>
      <c r="D95" s="47">
        <v>77.099999999999994</v>
      </c>
      <c r="E95" s="50"/>
      <c r="F95" s="47"/>
      <c r="G95" s="50">
        <v>0.875</v>
      </c>
      <c r="H95" s="50">
        <v>0.91666666666666663</v>
      </c>
      <c r="I95" s="47">
        <f t="shared" ref="I95:I97" si="6">(H95-G95)*24</f>
        <v>0.99999999999999911</v>
      </c>
      <c r="J95" s="51">
        <v>1</v>
      </c>
      <c r="K95" t="s">
        <v>416</v>
      </c>
    </row>
    <row r="96" spans="1:11">
      <c r="A96" s="69">
        <f>ROW()</f>
        <v>96</v>
      </c>
      <c r="B96" s="47" t="s">
        <v>75</v>
      </c>
      <c r="C96" s="48">
        <v>44607</v>
      </c>
      <c r="D96" s="47">
        <v>77.2</v>
      </c>
      <c r="E96" s="50"/>
      <c r="F96" s="47"/>
      <c r="G96" s="50">
        <v>0.58333333333333337</v>
      </c>
      <c r="H96" s="50">
        <v>0.70833333333333337</v>
      </c>
      <c r="I96" s="47">
        <f t="shared" si="6"/>
        <v>3</v>
      </c>
      <c r="J96" s="51">
        <v>1</v>
      </c>
      <c r="K96" t="s">
        <v>417</v>
      </c>
    </row>
    <row r="97" spans="1:11">
      <c r="A97" s="69">
        <f>ROW()</f>
        <v>97</v>
      </c>
      <c r="B97" s="47" t="s">
        <v>75</v>
      </c>
      <c r="C97" s="48">
        <v>44609</v>
      </c>
      <c r="D97">
        <v>77.3</v>
      </c>
      <c r="E97" s="50"/>
      <c r="F97" s="47"/>
      <c r="G97" s="50">
        <v>0.79166666666666663</v>
      </c>
      <c r="H97" s="50">
        <v>0.83333333333333337</v>
      </c>
      <c r="I97" s="47">
        <f t="shared" si="6"/>
        <v>1.0000000000000018</v>
      </c>
      <c r="J97" s="51">
        <v>1</v>
      </c>
      <c r="K97" t="s">
        <v>418</v>
      </c>
    </row>
    <row r="98" spans="1:11">
      <c r="A98" s="69">
        <f>ROW()</f>
        <v>98</v>
      </c>
      <c r="B98" s="47" t="s">
        <v>73</v>
      </c>
      <c r="C98" s="48">
        <v>44609</v>
      </c>
      <c r="D98" s="47">
        <v>29.1</v>
      </c>
      <c r="E98" s="50">
        <v>0.5625</v>
      </c>
      <c r="F98" s="47">
        <v>0.5</v>
      </c>
      <c r="G98" s="50">
        <v>0.79513888888888884</v>
      </c>
      <c r="H98" s="50">
        <v>0.80208333333333337</v>
      </c>
      <c r="I98" s="47">
        <f t="shared" ref="I98:I106" si="7">(H98-G98)*24</f>
        <v>0.16666666666666874</v>
      </c>
      <c r="J98" s="51">
        <v>1</v>
      </c>
      <c r="K98" s="86"/>
    </row>
    <row r="99" spans="1:11">
      <c r="A99" s="69">
        <f>ROW()</f>
        <v>99</v>
      </c>
      <c r="B99" s="47" t="s">
        <v>73</v>
      </c>
      <c r="C99" s="48">
        <v>44609</v>
      </c>
      <c r="D99" s="47">
        <v>29.2</v>
      </c>
      <c r="E99" s="50">
        <v>0.51041666666666663</v>
      </c>
      <c r="F99" s="47">
        <v>0.5</v>
      </c>
      <c r="G99" s="50">
        <v>0.79513888888888884</v>
      </c>
      <c r="H99" s="50">
        <v>0.82291666666666663</v>
      </c>
      <c r="I99" s="47">
        <f t="shared" si="7"/>
        <v>0.66666666666666696</v>
      </c>
      <c r="J99" s="51">
        <v>1</v>
      </c>
      <c r="K99" s="86"/>
    </row>
    <row r="100" spans="1:11">
      <c r="A100" s="69">
        <f>ROW()</f>
        <v>100</v>
      </c>
      <c r="B100" s="47" t="s">
        <v>73</v>
      </c>
      <c r="C100" s="48">
        <v>44609</v>
      </c>
      <c r="D100" s="47">
        <v>29.3</v>
      </c>
      <c r="E100" s="50">
        <v>0.60416666666666663</v>
      </c>
      <c r="F100" s="47">
        <v>1.1000000000000001</v>
      </c>
      <c r="G100" s="50">
        <v>0.83680555555555547</v>
      </c>
      <c r="H100" s="50">
        <v>0.88541666666666663</v>
      </c>
      <c r="I100" s="47">
        <f t="shared" si="7"/>
        <v>1.1666666666666679</v>
      </c>
      <c r="J100" s="51">
        <v>1</v>
      </c>
      <c r="K100" s="86"/>
    </row>
    <row r="101" spans="1:11">
      <c r="A101" s="69">
        <f>ROW()</f>
        <v>101</v>
      </c>
      <c r="B101" s="47" t="s">
        <v>73</v>
      </c>
      <c r="C101" s="48">
        <v>44609</v>
      </c>
      <c r="D101" s="47">
        <v>40.1</v>
      </c>
      <c r="E101" s="50"/>
      <c r="F101" s="47"/>
      <c r="G101" s="50">
        <v>0.5625</v>
      </c>
      <c r="H101" s="50">
        <v>0.61458333333333337</v>
      </c>
      <c r="I101" s="47">
        <f t="shared" si="7"/>
        <v>1.2500000000000009</v>
      </c>
      <c r="J101" s="51">
        <v>1</v>
      </c>
      <c r="K101" s="86"/>
    </row>
    <row r="102" spans="1:11">
      <c r="A102" s="69">
        <f>ROW()</f>
        <v>102</v>
      </c>
      <c r="B102" s="47" t="s">
        <v>73</v>
      </c>
      <c r="C102" s="48">
        <v>44609</v>
      </c>
      <c r="D102" s="47">
        <v>40.200000000000003</v>
      </c>
      <c r="E102" s="50"/>
      <c r="F102" s="47"/>
      <c r="G102" s="50">
        <v>0.61458333333333337</v>
      </c>
      <c r="H102" s="50">
        <v>0.64583333333333337</v>
      </c>
      <c r="I102" s="47">
        <f t="shared" si="7"/>
        <v>0.75</v>
      </c>
      <c r="J102" s="51">
        <v>1</v>
      </c>
      <c r="K102" s="86"/>
    </row>
    <row r="103" spans="1:11">
      <c r="A103" s="69">
        <f>ROW()</f>
        <v>103</v>
      </c>
      <c r="B103" s="47" t="s">
        <v>73</v>
      </c>
      <c r="C103" s="48">
        <v>44609</v>
      </c>
      <c r="D103" s="47">
        <v>40.299999999999997</v>
      </c>
      <c r="E103" s="50"/>
      <c r="F103" s="47"/>
      <c r="G103" s="50">
        <v>0.65625</v>
      </c>
      <c r="H103" s="50">
        <v>0.6875</v>
      </c>
      <c r="I103" s="47">
        <f t="shared" si="7"/>
        <v>0.75</v>
      </c>
      <c r="J103" s="51">
        <v>1</v>
      </c>
      <c r="K103" s="86"/>
    </row>
    <row r="104" spans="1:11">
      <c r="A104" s="69">
        <f>ROW()</f>
        <v>104</v>
      </c>
      <c r="B104" s="47" t="s">
        <v>73</v>
      </c>
      <c r="C104" s="48">
        <v>44609</v>
      </c>
      <c r="D104" s="47">
        <v>68.099999999999994</v>
      </c>
      <c r="E104" s="50"/>
      <c r="F104" s="47"/>
      <c r="G104" s="50">
        <v>0.88541666666666663</v>
      </c>
      <c r="H104" s="50">
        <v>0.90625</v>
      </c>
      <c r="I104" s="47">
        <f t="shared" si="7"/>
        <v>0.50000000000000089</v>
      </c>
      <c r="J104" s="51">
        <v>1</v>
      </c>
      <c r="K104" s="86"/>
    </row>
    <row r="105" spans="1:11">
      <c r="A105" s="69">
        <f>ROW()</f>
        <v>105</v>
      </c>
      <c r="B105" s="47" t="s">
        <v>73</v>
      </c>
      <c r="C105" s="48">
        <v>44609</v>
      </c>
      <c r="D105" s="47">
        <v>68.2</v>
      </c>
      <c r="E105" s="50"/>
      <c r="F105" s="47"/>
      <c r="G105" s="50">
        <v>0.90625</v>
      </c>
      <c r="H105" s="50">
        <v>0.92708333333333337</v>
      </c>
      <c r="I105" s="47">
        <f t="shared" si="7"/>
        <v>0.50000000000000089</v>
      </c>
      <c r="J105" s="51">
        <v>1</v>
      </c>
      <c r="K105" s="86"/>
    </row>
    <row r="106" spans="1:11">
      <c r="A106" s="87">
        <f>ROW()</f>
        <v>106</v>
      </c>
      <c r="B106" s="47" t="s">
        <v>73</v>
      </c>
      <c r="C106" s="76">
        <v>44609</v>
      </c>
      <c r="D106" s="77">
        <v>68.3</v>
      </c>
      <c r="E106" s="78"/>
      <c r="F106" s="77"/>
      <c r="G106" s="78">
        <v>0.92708333333333337</v>
      </c>
      <c r="H106" s="78">
        <v>0.9375</v>
      </c>
      <c r="I106" s="77">
        <f t="shared" si="7"/>
        <v>0.24999999999999911</v>
      </c>
      <c r="J106" s="51">
        <v>1</v>
      </c>
      <c r="K106" s="88"/>
    </row>
    <row r="107" spans="1:11">
      <c r="A107" s="69">
        <f>ROW()</f>
        <v>107</v>
      </c>
      <c r="B107" s="47" t="s">
        <v>265</v>
      </c>
      <c r="C107" s="48">
        <v>44609</v>
      </c>
      <c r="D107" s="47">
        <v>16.100000000000001</v>
      </c>
      <c r="E107" s="50"/>
      <c r="F107" s="47"/>
      <c r="G107" s="50">
        <v>0.59027777777777779</v>
      </c>
      <c r="H107" s="50">
        <v>0.65625</v>
      </c>
      <c r="I107" s="47">
        <f>(H107-G107)*24</f>
        <v>1.583333333333333</v>
      </c>
      <c r="J107" s="51">
        <v>1</v>
      </c>
      <c r="K107" s="91" t="s">
        <v>312</v>
      </c>
    </row>
    <row r="108" spans="1:11">
      <c r="A108" s="69">
        <f>ROW()</f>
        <v>108</v>
      </c>
      <c r="B108" s="47" t="s">
        <v>265</v>
      </c>
      <c r="C108" s="48">
        <v>44609</v>
      </c>
      <c r="D108" s="47">
        <v>16.2</v>
      </c>
      <c r="E108" s="50"/>
      <c r="F108" s="47"/>
      <c r="G108" s="50">
        <v>0.76388888888888884</v>
      </c>
      <c r="H108" s="50">
        <v>0.84375</v>
      </c>
      <c r="I108" s="47">
        <f>(H108-G108)*24</f>
        <v>1.9166666666666679</v>
      </c>
      <c r="J108" s="51">
        <v>1</v>
      </c>
      <c r="K108" s="91" t="s">
        <v>313</v>
      </c>
    </row>
    <row r="109" spans="1:11">
      <c r="A109" s="69">
        <f>ROW()</f>
        <v>109</v>
      </c>
      <c r="B109" s="47" t="s">
        <v>265</v>
      </c>
      <c r="C109" s="48">
        <v>44609</v>
      </c>
      <c r="D109" s="47">
        <v>16.3</v>
      </c>
      <c r="E109" s="50"/>
      <c r="F109" s="47"/>
      <c r="G109" s="50">
        <v>0.85416666666666663</v>
      </c>
      <c r="H109" s="50">
        <v>0.86458333333333337</v>
      </c>
      <c r="I109" s="47">
        <f>(H109-G109)*24</f>
        <v>0.25000000000000178</v>
      </c>
      <c r="J109" s="51">
        <v>1</v>
      </c>
      <c r="K109" s="91" t="s">
        <v>302</v>
      </c>
    </row>
    <row r="110" spans="1:11">
      <c r="A110" s="69">
        <f>ROW()</f>
        <v>110</v>
      </c>
      <c r="B110" s="47" t="s">
        <v>265</v>
      </c>
      <c r="C110" s="48">
        <v>44607</v>
      </c>
      <c r="D110" s="47">
        <v>21.1</v>
      </c>
      <c r="E110" s="50"/>
      <c r="F110" s="47"/>
      <c r="G110" s="50">
        <v>0.89236111111111116</v>
      </c>
      <c r="H110" s="50">
        <v>0.93055555555555547</v>
      </c>
      <c r="I110" s="47">
        <f>(H110-G110)*24</f>
        <v>0.91666666666666341</v>
      </c>
      <c r="J110" s="51">
        <v>1</v>
      </c>
      <c r="K110" s="91" t="s">
        <v>312</v>
      </c>
    </row>
    <row r="111" spans="1:11">
      <c r="A111" s="69">
        <f>ROW()</f>
        <v>111</v>
      </c>
      <c r="B111" s="47" t="s">
        <v>265</v>
      </c>
      <c r="C111" s="48">
        <v>44607</v>
      </c>
      <c r="D111" s="47">
        <v>21.2</v>
      </c>
      <c r="E111" s="50"/>
      <c r="F111" s="47"/>
      <c r="G111" s="50">
        <v>0.9375</v>
      </c>
      <c r="H111" s="50">
        <v>0.96527777777777779</v>
      </c>
      <c r="I111" s="47">
        <f>(H111-G111)*24</f>
        <v>0.66666666666666696</v>
      </c>
      <c r="J111" s="51">
        <v>1</v>
      </c>
      <c r="K111" s="91" t="s">
        <v>313</v>
      </c>
    </row>
    <row r="112" spans="1:11">
      <c r="A112" s="69">
        <f>ROW()</f>
        <v>112</v>
      </c>
      <c r="B112" s="47" t="s">
        <v>265</v>
      </c>
      <c r="C112" s="48">
        <v>44607</v>
      </c>
      <c r="D112" s="47">
        <v>21.3</v>
      </c>
      <c r="E112" s="50"/>
      <c r="F112" s="47"/>
      <c r="G112" s="50">
        <v>0.61111111111111105</v>
      </c>
      <c r="H112" s="50">
        <v>0.66319444444444442</v>
      </c>
      <c r="I112" s="47">
        <f>(H112-G112)*24</f>
        <v>1.2500000000000009</v>
      </c>
      <c r="J112" s="51">
        <v>1</v>
      </c>
      <c r="K112" s="91" t="s">
        <v>302</v>
      </c>
    </row>
    <row r="113" spans="1:11">
      <c r="A113" s="69">
        <f>ROW()</f>
        <v>113</v>
      </c>
      <c r="B113" s="47" t="s">
        <v>265</v>
      </c>
      <c r="C113" s="48">
        <v>44605</v>
      </c>
      <c r="D113" s="47">
        <v>27.1</v>
      </c>
      <c r="E113" s="50"/>
      <c r="F113" s="47"/>
      <c r="G113" s="50">
        <v>0.67708333333333337</v>
      </c>
      <c r="H113" s="50">
        <v>0.73958333333333337</v>
      </c>
      <c r="I113" s="47">
        <f>(H113-G113)*24</f>
        <v>1.5</v>
      </c>
      <c r="J113" s="51">
        <v>1</v>
      </c>
      <c r="K113" s="91" t="s">
        <v>318</v>
      </c>
    </row>
    <row r="114" spans="1:11">
      <c r="A114" s="69">
        <f>ROW()</f>
        <v>114</v>
      </c>
      <c r="B114" s="47" t="s">
        <v>265</v>
      </c>
      <c r="C114" s="48">
        <v>44605</v>
      </c>
      <c r="D114" s="47">
        <v>27.2</v>
      </c>
      <c r="E114" s="50"/>
      <c r="F114" s="47"/>
      <c r="G114" s="50">
        <v>0.76041666666666663</v>
      </c>
      <c r="H114" s="50">
        <v>0.83680555555555547</v>
      </c>
      <c r="I114" s="47">
        <f>(H114-G114)*24</f>
        <v>1.8333333333333321</v>
      </c>
      <c r="J114" s="51">
        <v>1</v>
      </c>
      <c r="K114" s="91" t="s">
        <v>319</v>
      </c>
    </row>
    <row r="115" spans="1:11">
      <c r="A115" s="69">
        <f>ROW()</f>
        <v>115</v>
      </c>
      <c r="B115" s="47" t="s">
        <v>265</v>
      </c>
      <c r="C115" s="48">
        <v>44605</v>
      </c>
      <c r="D115" s="47">
        <v>27.3</v>
      </c>
      <c r="E115" s="50"/>
      <c r="F115" s="47"/>
      <c r="G115" s="50">
        <v>0.5625</v>
      </c>
      <c r="H115" s="50">
        <v>0.61458333333333337</v>
      </c>
      <c r="I115" s="47">
        <f>(H115-G115)*24</f>
        <v>1.2500000000000009</v>
      </c>
      <c r="J115" s="51">
        <v>1</v>
      </c>
      <c r="K115" s="91" t="s">
        <v>302</v>
      </c>
    </row>
    <row r="116" spans="1:11">
      <c r="A116" s="69">
        <f>ROW()</f>
        <v>116</v>
      </c>
      <c r="B116" s="47" t="s">
        <v>265</v>
      </c>
      <c r="C116" s="90">
        <v>44602</v>
      </c>
      <c r="D116" s="47">
        <v>33.1</v>
      </c>
      <c r="E116" s="50"/>
      <c r="F116" s="47"/>
      <c r="G116" s="50">
        <v>0.61458333333333337</v>
      </c>
      <c r="H116" s="50">
        <v>0.64583333333333337</v>
      </c>
      <c r="I116" s="47">
        <f>(H116-G116)*24</f>
        <v>0.75</v>
      </c>
      <c r="J116" s="51">
        <v>1</v>
      </c>
      <c r="K116" s="91" t="s">
        <v>327</v>
      </c>
    </row>
    <row r="117" spans="1:11">
      <c r="A117" s="69">
        <f>ROW()</f>
        <v>117</v>
      </c>
      <c r="B117" s="47" t="s">
        <v>265</v>
      </c>
      <c r="C117" s="48">
        <v>44602</v>
      </c>
      <c r="D117" s="47">
        <v>33.200000000000003</v>
      </c>
      <c r="E117" s="50"/>
      <c r="F117" s="47"/>
      <c r="G117" s="50">
        <v>0.79513888888888884</v>
      </c>
      <c r="H117" s="50">
        <v>0.86458333333333337</v>
      </c>
      <c r="I117" s="47">
        <f>(H117-G117)*24</f>
        <v>1.6666666666666687</v>
      </c>
      <c r="J117" s="51">
        <v>1</v>
      </c>
      <c r="K117" s="91" t="s">
        <v>328</v>
      </c>
    </row>
    <row r="118" spans="1:11">
      <c r="A118" s="69">
        <f>ROW()</f>
        <v>118</v>
      </c>
      <c r="B118" s="47" t="s">
        <v>265</v>
      </c>
      <c r="C118" s="48">
        <v>44608</v>
      </c>
      <c r="D118" s="47">
        <v>37.1</v>
      </c>
      <c r="E118" s="50"/>
      <c r="F118" s="47"/>
      <c r="G118" s="50">
        <v>0.625</v>
      </c>
      <c r="H118" s="50">
        <v>0.72916666666666663</v>
      </c>
      <c r="I118" s="47">
        <f>(H118-G118)*24</f>
        <v>2.4999999999999991</v>
      </c>
      <c r="J118" s="51">
        <v>1</v>
      </c>
      <c r="K118" s="91" t="s">
        <v>332</v>
      </c>
    </row>
    <row r="119" spans="1:11">
      <c r="A119" s="69">
        <f>ROW()</f>
        <v>119</v>
      </c>
      <c r="B119" s="47" t="s">
        <v>265</v>
      </c>
      <c r="C119" s="48">
        <v>44608</v>
      </c>
      <c r="D119" s="47">
        <v>37.200000000000003</v>
      </c>
      <c r="E119" s="50"/>
      <c r="F119" s="47"/>
      <c r="G119" s="50">
        <v>0.41666666666666669</v>
      </c>
      <c r="H119" s="50">
        <v>0.47916666666666669</v>
      </c>
      <c r="I119" s="47">
        <f>(H119-G119)*24</f>
        <v>1.5</v>
      </c>
      <c r="J119" s="51">
        <v>1</v>
      </c>
      <c r="K119" s="91" t="s">
        <v>333</v>
      </c>
    </row>
    <row r="120" spans="1:11">
      <c r="A120" s="69">
        <f>ROW()</f>
        <v>120</v>
      </c>
      <c r="B120" s="47" t="s">
        <v>265</v>
      </c>
      <c r="C120" s="48">
        <v>44608</v>
      </c>
      <c r="D120" s="47">
        <v>37.299999999999997</v>
      </c>
      <c r="E120" s="50"/>
      <c r="F120" s="47"/>
      <c r="G120" s="50">
        <v>0.58333333333333337</v>
      </c>
      <c r="H120" s="50">
        <v>0.66666666666666663</v>
      </c>
      <c r="I120" s="47">
        <f>(H120-G120)*24</f>
        <v>1.9999999999999982</v>
      </c>
      <c r="J120" s="51">
        <v>1</v>
      </c>
      <c r="K120" s="91" t="s">
        <v>302</v>
      </c>
    </row>
    <row r="121" spans="1:11">
      <c r="A121" s="69">
        <f>ROW()</f>
        <v>121</v>
      </c>
      <c r="B121" s="47" t="s">
        <v>265</v>
      </c>
      <c r="C121" s="48">
        <v>44605</v>
      </c>
      <c r="D121" s="47">
        <v>39.1</v>
      </c>
      <c r="E121" s="50"/>
      <c r="F121" s="47"/>
      <c r="G121" s="50">
        <v>0.75</v>
      </c>
      <c r="H121" s="50">
        <v>0.83333333333333337</v>
      </c>
      <c r="I121" s="47">
        <f>(H121-G121)*24</f>
        <v>2.0000000000000009</v>
      </c>
      <c r="J121" s="51">
        <v>1</v>
      </c>
      <c r="K121" s="91" t="s">
        <v>335</v>
      </c>
    </row>
    <row r="122" spans="1:11">
      <c r="A122" s="69">
        <f>ROW()</f>
        <v>122</v>
      </c>
      <c r="B122" s="47" t="s">
        <v>265</v>
      </c>
      <c r="C122" s="48">
        <v>44605</v>
      </c>
      <c r="D122" s="47">
        <v>39.200000000000003</v>
      </c>
      <c r="E122" s="50"/>
      <c r="F122" s="47"/>
      <c r="G122" s="50">
        <v>0.60416666666666663</v>
      </c>
      <c r="H122" s="50">
        <v>0.72916666666666663</v>
      </c>
      <c r="I122" s="47">
        <f>(H122-G122)*24</f>
        <v>3</v>
      </c>
      <c r="J122" s="51">
        <v>1</v>
      </c>
      <c r="K122" s="91" t="s">
        <v>333</v>
      </c>
    </row>
    <row r="123" spans="1:11">
      <c r="A123" s="69">
        <f>ROW()</f>
        <v>123</v>
      </c>
      <c r="B123" s="47" t="s">
        <v>265</v>
      </c>
      <c r="C123" s="48">
        <v>44605</v>
      </c>
      <c r="D123" s="47">
        <v>39.299999999999997</v>
      </c>
      <c r="E123" s="50"/>
      <c r="F123" s="47"/>
      <c r="G123" s="50">
        <v>0.75</v>
      </c>
      <c r="H123" s="50">
        <v>0.8125</v>
      </c>
      <c r="I123" s="47">
        <f>(H123-G123)*24</f>
        <v>1.5</v>
      </c>
      <c r="J123" s="51">
        <v>1</v>
      </c>
      <c r="K123" s="91" t="s">
        <v>302</v>
      </c>
    </row>
    <row r="124" spans="1:11">
      <c r="A124" s="69">
        <f>ROW()</f>
        <v>124</v>
      </c>
      <c r="B124" s="47" t="s">
        <v>265</v>
      </c>
      <c r="C124" s="48">
        <v>44601</v>
      </c>
      <c r="D124" s="47">
        <v>42.1</v>
      </c>
      <c r="E124" s="50"/>
      <c r="F124" s="47"/>
      <c r="G124" s="50">
        <v>0.29166666666666669</v>
      </c>
      <c r="H124" s="50">
        <v>0.45833333333333331</v>
      </c>
      <c r="I124" s="47">
        <f>(H124-G124)*24</f>
        <v>3.9999999999999991</v>
      </c>
      <c r="J124" s="51">
        <v>1</v>
      </c>
      <c r="K124" s="91" t="s">
        <v>340</v>
      </c>
    </row>
    <row r="125" spans="1:11">
      <c r="A125" s="69">
        <f>ROW()</f>
        <v>125</v>
      </c>
      <c r="B125" s="47" t="s">
        <v>265</v>
      </c>
      <c r="C125" s="48">
        <v>44602</v>
      </c>
      <c r="D125" s="47">
        <v>42.2</v>
      </c>
      <c r="E125" s="50"/>
      <c r="F125" s="47"/>
      <c r="G125" s="50">
        <v>0.5625</v>
      </c>
      <c r="H125" s="50">
        <v>0.60416666666666663</v>
      </c>
      <c r="I125" s="47">
        <f>(H125-G125)*24</f>
        <v>0.99999999999999911</v>
      </c>
      <c r="J125" s="51">
        <v>1</v>
      </c>
      <c r="K125" s="91" t="s">
        <v>339</v>
      </c>
    </row>
    <row r="126" spans="1:11">
      <c r="A126" s="69">
        <f>ROW()</f>
        <v>126</v>
      </c>
      <c r="B126" s="47" t="s">
        <v>265</v>
      </c>
      <c r="C126" s="48">
        <v>44602</v>
      </c>
      <c r="D126" s="47">
        <v>42.3</v>
      </c>
      <c r="E126" s="50"/>
      <c r="F126" s="47"/>
      <c r="G126" s="50">
        <v>0.46875</v>
      </c>
      <c r="H126" s="50">
        <v>0.49652777777777773</v>
      </c>
      <c r="I126" s="47">
        <f>(H126-G126)*24</f>
        <v>0.66666666666666563</v>
      </c>
      <c r="J126" s="51">
        <v>1</v>
      </c>
      <c r="K126" s="91" t="s">
        <v>326</v>
      </c>
    </row>
    <row r="127" spans="1:11">
      <c r="A127" s="69">
        <f>ROW()</f>
        <v>127</v>
      </c>
      <c r="B127" s="47" t="s">
        <v>265</v>
      </c>
      <c r="C127" s="48">
        <v>44600</v>
      </c>
      <c r="D127" s="47">
        <v>49.1</v>
      </c>
      <c r="E127" s="50"/>
      <c r="F127" s="47"/>
      <c r="G127" s="50">
        <v>0.58680555555555558</v>
      </c>
      <c r="H127" s="50">
        <v>0.61458333333333337</v>
      </c>
      <c r="I127" s="47">
        <f>(H127-G127)*24</f>
        <v>0.66666666666666696</v>
      </c>
      <c r="J127" s="51">
        <v>1</v>
      </c>
      <c r="K127" s="91" t="s">
        <v>352</v>
      </c>
    </row>
    <row r="128" spans="1:11">
      <c r="A128" s="69">
        <f>ROW()</f>
        <v>128</v>
      </c>
      <c r="B128" s="47" t="s">
        <v>265</v>
      </c>
      <c r="C128" s="48">
        <v>44600</v>
      </c>
      <c r="D128" s="47">
        <v>49.2</v>
      </c>
      <c r="E128" s="50"/>
      <c r="F128" s="47"/>
      <c r="G128" s="50">
        <v>0.62847222222222221</v>
      </c>
      <c r="H128" s="50">
        <v>0.66319444444444442</v>
      </c>
      <c r="I128" s="47">
        <f>(H128-G128)*24</f>
        <v>0.83333333333333304</v>
      </c>
      <c r="J128" s="51">
        <v>1</v>
      </c>
      <c r="K128" s="91" t="s">
        <v>313</v>
      </c>
    </row>
    <row r="129" spans="1:11">
      <c r="A129" s="69">
        <f>ROW()</f>
        <v>129</v>
      </c>
      <c r="B129" s="47" t="s">
        <v>265</v>
      </c>
      <c r="C129" s="48">
        <v>44600</v>
      </c>
      <c r="D129" s="47">
        <v>49.3</v>
      </c>
      <c r="E129" s="50"/>
      <c r="F129" s="47"/>
      <c r="G129" s="50">
        <v>0.67013888888888884</v>
      </c>
      <c r="H129" s="50">
        <v>0.69791666666666663</v>
      </c>
      <c r="I129" s="47">
        <f>(H129-G129)*24</f>
        <v>0.66666666666666696</v>
      </c>
      <c r="J129" s="51">
        <v>1</v>
      </c>
      <c r="K129" s="91" t="s">
        <v>350</v>
      </c>
    </row>
    <row r="130" spans="1:11">
      <c r="A130" s="69">
        <f>ROW()</f>
        <v>130</v>
      </c>
      <c r="B130" s="47" t="s">
        <v>265</v>
      </c>
      <c r="C130" s="90">
        <v>44600</v>
      </c>
      <c r="D130" s="47">
        <v>52.1</v>
      </c>
      <c r="E130" s="50"/>
      <c r="F130" s="47"/>
      <c r="G130" s="50">
        <v>0.79513888888888884</v>
      </c>
      <c r="H130" s="50">
        <v>0.80208333333333337</v>
      </c>
      <c r="I130" s="47">
        <f>(H130-G130)*24</f>
        <v>0.16666666666666874</v>
      </c>
      <c r="J130" s="51">
        <v>1</v>
      </c>
      <c r="K130" s="91" t="s">
        <v>295</v>
      </c>
    </row>
    <row r="131" spans="1:11">
      <c r="A131" s="69">
        <f>ROW()</f>
        <v>131</v>
      </c>
      <c r="B131" s="47" t="s">
        <v>265</v>
      </c>
      <c r="C131" s="90">
        <v>44600</v>
      </c>
      <c r="D131" s="47">
        <v>52.2</v>
      </c>
      <c r="E131" s="50"/>
      <c r="F131" s="47"/>
      <c r="G131" s="50">
        <v>0.79513888888888884</v>
      </c>
      <c r="H131" s="50">
        <v>0.82291666666666663</v>
      </c>
      <c r="I131" s="47">
        <f>(H131-G131)*24</f>
        <v>0.66666666666666696</v>
      </c>
      <c r="J131" s="51">
        <v>1</v>
      </c>
      <c r="K131" s="91" t="s">
        <v>347</v>
      </c>
    </row>
    <row r="132" spans="1:11">
      <c r="A132" s="69">
        <f>ROW()</f>
        <v>132</v>
      </c>
      <c r="B132" s="47" t="s">
        <v>265</v>
      </c>
      <c r="C132" s="48">
        <v>44602</v>
      </c>
      <c r="D132" s="47">
        <v>54.1</v>
      </c>
      <c r="E132" s="50"/>
      <c r="F132" s="47"/>
      <c r="G132" s="50">
        <v>0.75</v>
      </c>
      <c r="H132" s="50">
        <v>0.87847222222222221</v>
      </c>
      <c r="I132" s="47">
        <f>(H132-G132)*24</f>
        <v>3.083333333333333</v>
      </c>
      <c r="J132" s="51">
        <v>1</v>
      </c>
      <c r="K132" s="91" t="s">
        <v>359</v>
      </c>
    </row>
    <row r="133" spans="1:11">
      <c r="A133" s="69">
        <f>ROW()</f>
        <v>133</v>
      </c>
      <c r="B133" s="47" t="s">
        <v>265</v>
      </c>
      <c r="C133" s="48">
        <v>44602</v>
      </c>
      <c r="D133" s="47">
        <v>54.2</v>
      </c>
      <c r="E133" s="50"/>
      <c r="F133" s="47"/>
      <c r="G133" s="50">
        <v>0.66666666666666663</v>
      </c>
      <c r="H133" s="50">
        <v>0.6875</v>
      </c>
      <c r="I133" s="47">
        <f>(H133-G133)*24</f>
        <v>0.50000000000000089</v>
      </c>
      <c r="J133" s="51">
        <v>1</v>
      </c>
      <c r="K133" s="91" t="s">
        <v>360</v>
      </c>
    </row>
    <row r="134" spans="1:11">
      <c r="A134" s="69">
        <f>ROW()</f>
        <v>134</v>
      </c>
      <c r="B134" s="47" t="s">
        <v>265</v>
      </c>
      <c r="C134" s="48">
        <v>44602</v>
      </c>
      <c r="D134" s="47">
        <v>54.3</v>
      </c>
      <c r="E134" s="50"/>
      <c r="F134" s="47"/>
      <c r="G134" s="50">
        <v>0.6875</v>
      </c>
      <c r="H134" s="50">
        <v>0.70833333333333337</v>
      </c>
      <c r="I134" s="47">
        <f>(H134-G134)*24</f>
        <v>0.50000000000000089</v>
      </c>
      <c r="J134" s="51">
        <v>1</v>
      </c>
      <c r="K134" s="91" t="s">
        <v>361</v>
      </c>
    </row>
    <row r="135" spans="1:11">
      <c r="A135" s="69">
        <f>ROW()</f>
        <v>135</v>
      </c>
      <c r="B135" s="47" t="s">
        <v>265</v>
      </c>
      <c r="C135" s="48">
        <v>44606</v>
      </c>
      <c r="D135" s="47">
        <v>64.099999999999994</v>
      </c>
      <c r="E135" s="50"/>
      <c r="F135" s="47"/>
      <c r="G135" s="50">
        <v>0.70833333333333337</v>
      </c>
      <c r="H135" s="50">
        <v>0.75</v>
      </c>
      <c r="I135" s="47">
        <f>(H135-G135)*24</f>
        <v>0.99999999999999911</v>
      </c>
      <c r="J135" s="51">
        <v>1</v>
      </c>
      <c r="K135" s="91" t="s">
        <v>382</v>
      </c>
    </row>
    <row r="136" spans="1:11">
      <c r="A136" s="69">
        <f>ROW()</f>
        <v>136</v>
      </c>
      <c r="B136" s="47" t="s">
        <v>265</v>
      </c>
      <c r="C136" s="48">
        <v>44607</v>
      </c>
      <c r="D136" s="47">
        <v>64.2</v>
      </c>
      <c r="E136" s="50"/>
      <c r="F136" s="47"/>
      <c r="G136" s="50">
        <v>0.75</v>
      </c>
      <c r="H136" s="50">
        <v>0.97916666666666663</v>
      </c>
      <c r="I136" s="47">
        <f>(H136-G136)*24</f>
        <v>5.4999999999999991</v>
      </c>
      <c r="J136" s="51">
        <v>1</v>
      </c>
      <c r="K136" s="91" t="s">
        <v>383</v>
      </c>
    </row>
    <row r="137" spans="1:11">
      <c r="A137" s="87">
        <f>ROW()</f>
        <v>137</v>
      </c>
      <c r="B137" s="47" t="s">
        <v>265</v>
      </c>
      <c r="C137" s="76">
        <v>44607</v>
      </c>
      <c r="D137" s="77">
        <v>64.3</v>
      </c>
      <c r="E137" s="78"/>
      <c r="F137" s="77"/>
      <c r="G137" s="78">
        <v>0.75</v>
      </c>
      <c r="H137" s="78">
        <v>0.97916666666666663</v>
      </c>
      <c r="I137" s="77">
        <f>(H137-G137)*24</f>
        <v>5.4999999999999991</v>
      </c>
      <c r="J137" s="79">
        <v>1</v>
      </c>
      <c r="K137" s="92" t="s">
        <v>384</v>
      </c>
    </row>
    <row r="138" spans="1:11">
      <c r="A138" s="69">
        <f>ROW()</f>
        <v>138</v>
      </c>
      <c r="B138" s="47" t="s">
        <v>488</v>
      </c>
      <c r="C138" s="48">
        <v>44601</v>
      </c>
      <c r="D138" s="12">
        <v>1.1000000000000001</v>
      </c>
      <c r="E138" s="50"/>
      <c r="F138" s="47"/>
      <c r="G138" s="50">
        <v>0.91666666666666663</v>
      </c>
      <c r="H138" s="50">
        <v>0.9375</v>
      </c>
      <c r="I138" s="47">
        <f>(H138-G138)*24</f>
        <v>0.50000000000000089</v>
      </c>
      <c r="J138" s="51">
        <v>1</v>
      </c>
      <c r="K138" s="86"/>
    </row>
    <row r="139" spans="1:11">
      <c r="A139" s="69">
        <f>ROW()</f>
        <v>139</v>
      </c>
      <c r="B139" s="47" t="s">
        <v>488</v>
      </c>
      <c r="C139" s="48">
        <v>44601</v>
      </c>
      <c r="D139" s="47">
        <v>1.2</v>
      </c>
      <c r="E139" s="50"/>
      <c r="F139" s="47"/>
      <c r="G139" s="50">
        <v>0.9375</v>
      </c>
      <c r="H139" s="50">
        <v>0.97916666666666663</v>
      </c>
      <c r="I139" s="47">
        <f>(H139-G139)*24</f>
        <v>0.99999999999999911</v>
      </c>
      <c r="J139" s="51">
        <v>1</v>
      </c>
      <c r="K139" s="86"/>
    </row>
    <row r="140" spans="1:11">
      <c r="A140" s="69">
        <f>ROW()</f>
        <v>140</v>
      </c>
      <c r="B140" s="47" t="s">
        <v>488</v>
      </c>
      <c r="C140" s="48">
        <v>44601</v>
      </c>
      <c r="D140">
        <v>7.1</v>
      </c>
      <c r="E140" s="50"/>
      <c r="F140" s="47"/>
      <c r="G140" s="50">
        <v>0.97916666666666663</v>
      </c>
      <c r="H140" s="50">
        <v>0.99305555555555547</v>
      </c>
      <c r="I140" s="47">
        <f>(H140-G140)*24</f>
        <v>0.33333333333333215</v>
      </c>
      <c r="J140" s="51">
        <v>1</v>
      </c>
      <c r="K140" s="86"/>
    </row>
    <row r="141" spans="1:11">
      <c r="A141" s="69">
        <f>ROW()</f>
        <v>141</v>
      </c>
      <c r="B141" s="47" t="s">
        <v>488</v>
      </c>
      <c r="C141" s="48">
        <v>44601</v>
      </c>
      <c r="D141" s="47">
        <v>7.2</v>
      </c>
      <c r="E141" s="50"/>
      <c r="F141" s="47"/>
      <c r="G141" s="50">
        <v>0.99305555555555547</v>
      </c>
      <c r="H141" s="50">
        <v>1</v>
      </c>
      <c r="I141" s="47">
        <f>(H141-G141)*24</f>
        <v>0.16666666666666874</v>
      </c>
      <c r="J141" s="51">
        <v>0.5</v>
      </c>
      <c r="K141" s="86"/>
    </row>
    <row r="142" spans="1:11">
      <c r="A142" s="69">
        <f>ROW()</f>
        <v>142</v>
      </c>
      <c r="B142" s="47" t="s">
        <v>488</v>
      </c>
      <c r="C142" s="48">
        <v>44602</v>
      </c>
      <c r="D142" s="47">
        <v>7.2</v>
      </c>
      <c r="E142" s="50"/>
      <c r="F142" s="47"/>
      <c r="G142" s="50">
        <v>0</v>
      </c>
      <c r="H142" s="50">
        <v>1.0416666666666666E-2</v>
      </c>
      <c r="I142" s="47">
        <f>(H142-G142)*24</f>
        <v>0.25</v>
      </c>
      <c r="J142" s="51">
        <v>0.5</v>
      </c>
      <c r="K142" s="86"/>
    </row>
    <row r="143" spans="1:11">
      <c r="A143" s="69">
        <f>ROW()</f>
        <v>143</v>
      </c>
      <c r="B143" s="47" t="s">
        <v>488</v>
      </c>
      <c r="C143" s="48">
        <v>44602</v>
      </c>
      <c r="D143" s="47">
        <v>7.3</v>
      </c>
      <c r="E143" s="50"/>
      <c r="F143" s="47"/>
      <c r="G143" s="50">
        <v>1.0416666666666666E-2</v>
      </c>
      <c r="H143" s="50">
        <v>1.7361111111111112E-2</v>
      </c>
      <c r="I143" s="47">
        <f>(H143-G143)*24</f>
        <v>0.16666666666666669</v>
      </c>
      <c r="J143" s="51">
        <v>1</v>
      </c>
      <c r="K143" s="86"/>
    </row>
    <row r="144" spans="1:11">
      <c r="A144" s="69">
        <f>ROW()</f>
        <v>144</v>
      </c>
      <c r="B144" s="47" t="s">
        <v>488</v>
      </c>
      <c r="C144" s="48">
        <v>44601</v>
      </c>
      <c r="D144" s="47">
        <v>12.1</v>
      </c>
      <c r="E144" s="50"/>
      <c r="F144" s="47"/>
      <c r="G144" s="50">
        <v>0.5625</v>
      </c>
      <c r="H144" s="50">
        <v>0.56944444444444442</v>
      </c>
      <c r="I144" s="47">
        <f>(H144-G144)*24</f>
        <v>0.16666666666666607</v>
      </c>
      <c r="J144" s="51">
        <v>1</v>
      </c>
      <c r="K144" s="86"/>
    </row>
    <row r="145" spans="1:11">
      <c r="A145" s="69">
        <f>ROW()</f>
        <v>145</v>
      </c>
      <c r="B145" s="47" t="s">
        <v>488</v>
      </c>
      <c r="C145" s="48">
        <v>44601</v>
      </c>
      <c r="D145" s="47">
        <v>12.2</v>
      </c>
      <c r="E145" s="50"/>
      <c r="F145" s="47"/>
      <c r="G145" s="50">
        <v>0.56944444444444442</v>
      </c>
      <c r="H145" s="50">
        <v>0.58333333333333337</v>
      </c>
      <c r="I145" s="47">
        <f>(H145-G145)*24</f>
        <v>0.33333333333333481</v>
      </c>
      <c r="J145" s="51">
        <v>1</v>
      </c>
      <c r="K145" s="86"/>
    </row>
    <row r="146" spans="1:11">
      <c r="A146" s="69">
        <f>ROW()</f>
        <v>146</v>
      </c>
      <c r="B146" s="47" t="s">
        <v>488</v>
      </c>
      <c r="C146" s="48">
        <v>44601</v>
      </c>
      <c r="D146" s="47">
        <v>12.3</v>
      </c>
      <c r="E146" s="50"/>
      <c r="F146" s="47"/>
      <c r="G146" s="50">
        <v>0.58333333333333337</v>
      </c>
      <c r="H146" s="50">
        <v>0.59027777777777779</v>
      </c>
      <c r="I146" s="47">
        <f>(H146-G146)*24</f>
        <v>0.16666666666666607</v>
      </c>
      <c r="J146" s="51">
        <v>1</v>
      </c>
      <c r="K146" s="86"/>
    </row>
    <row r="147" spans="1:11">
      <c r="A147" s="69">
        <f>ROW()</f>
        <v>147</v>
      </c>
      <c r="B147" s="47" t="s">
        <v>488</v>
      </c>
      <c r="C147" s="48">
        <v>44610</v>
      </c>
      <c r="D147">
        <v>15.1</v>
      </c>
      <c r="E147" s="50"/>
      <c r="F147" s="47"/>
      <c r="G147" s="50">
        <v>0.54166666666666663</v>
      </c>
      <c r="H147" s="89">
        <v>0.57638888888888895</v>
      </c>
      <c r="I147" s="47">
        <f>(H147-G147)*24</f>
        <v>0.8333333333333357</v>
      </c>
      <c r="J147" s="51">
        <v>1</v>
      </c>
      <c r="K147" s="86"/>
    </row>
    <row r="148" spans="1:11">
      <c r="A148" s="69">
        <f>ROW()</f>
        <v>148</v>
      </c>
      <c r="B148" s="47" t="s">
        <v>488</v>
      </c>
      <c r="C148" s="48">
        <v>44610</v>
      </c>
      <c r="D148" s="47">
        <v>15.2</v>
      </c>
      <c r="E148" s="50"/>
      <c r="F148" s="47"/>
      <c r="G148" s="50">
        <v>0.57638888888888895</v>
      </c>
      <c r="H148" s="50">
        <v>0.58333333333333337</v>
      </c>
      <c r="I148" s="47">
        <f>(H148-G148)*24</f>
        <v>0.16666666666666607</v>
      </c>
      <c r="J148" s="51">
        <v>1</v>
      </c>
      <c r="K148" s="86"/>
    </row>
    <row r="149" spans="1:11">
      <c r="A149" s="69">
        <f>ROW()</f>
        <v>149</v>
      </c>
      <c r="B149" s="47" t="s">
        <v>488</v>
      </c>
      <c r="C149" s="48">
        <v>44602</v>
      </c>
      <c r="D149">
        <v>20.100000000000001</v>
      </c>
      <c r="E149" s="50"/>
      <c r="F149" s="47"/>
      <c r="G149" s="50">
        <v>0.45833333333333331</v>
      </c>
      <c r="H149" s="50">
        <v>0.47916666666666669</v>
      </c>
      <c r="I149" s="47">
        <f>(H149-G149)*24</f>
        <v>0.50000000000000089</v>
      </c>
      <c r="J149" s="51">
        <v>1</v>
      </c>
      <c r="K149" s="86"/>
    </row>
    <row r="150" spans="1:11">
      <c r="A150" s="69">
        <f>ROW()</f>
        <v>150</v>
      </c>
      <c r="B150" s="47" t="s">
        <v>488</v>
      </c>
      <c r="C150" s="48">
        <v>44602</v>
      </c>
      <c r="D150" s="47">
        <v>20.2</v>
      </c>
      <c r="E150" s="50"/>
      <c r="F150" s="47"/>
      <c r="G150" s="50">
        <v>0.59027777777777779</v>
      </c>
      <c r="H150" s="50">
        <v>0.63194444444444442</v>
      </c>
      <c r="I150" s="47">
        <f>(H150-G150)*24</f>
        <v>0.99999999999999911</v>
      </c>
      <c r="J150" s="51">
        <v>1</v>
      </c>
      <c r="K150" s="86"/>
    </row>
    <row r="151" spans="1:11">
      <c r="A151" s="69">
        <f>ROW()</f>
        <v>151</v>
      </c>
      <c r="B151" s="47" t="s">
        <v>488</v>
      </c>
      <c r="C151" s="48">
        <v>44602</v>
      </c>
      <c r="D151" s="47">
        <v>20.3</v>
      </c>
      <c r="E151" s="50"/>
      <c r="F151" s="47"/>
      <c r="G151" s="50">
        <v>0.66666666666666663</v>
      </c>
      <c r="H151" s="50">
        <v>0.67708333333333337</v>
      </c>
      <c r="I151" s="47">
        <f>(H151-G151)*24</f>
        <v>0.25000000000000178</v>
      </c>
      <c r="J151" s="51">
        <v>1</v>
      </c>
      <c r="K151" s="86"/>
    </row>
    <row r="152" spans="1:11">
      <c r="A152" s="69">
        <f>ROW()</f>
        <v>152</v>
      </c>
      <c r="B152" s="47" t="s">
        <v>488</v>
      </c>
      <c r="C152" s="48">
        <v>44603</v>
      </c>
      <c r="D152">
        <v>30.1</v>
      </c>
      <c r="E152" s="50"/>
      <c r="F152" s="47"/>
      <c r="G152" s="50">
        <v>0.625</v>
      </c>
      <c r="H152" s="50">
        <v>0.63541666666666663</v>
      </c>
      <c r="I152" s="47">
        <f>(H152-G152)*24</f>
        <v>0.24999999999999911</v>
      </c>
      <c r="J152" s="51">
        <v>1</v>
      </c>
      <c r="K152" s="86"/>
    </row>
    <row r="153" spans="1:11">
      <c r="A153" s="69">
        <f>ROW()</f>
        <v>153</v>
      </c>
      <c r="B153" s="47" t="s">
        <v>488</v>
      </c>
      <c r="C153" s="48">
        <v>44603</v>
      </c>
      <c r="D153" s="47">
        <v>30.2</v>
      </c>
      <c r="E153" s="50"/>
      <c r="F153" s="47"/>
      <c r="G153" s="50">
        <v>0.95833333333333337</v>
      </c>
      <c r="H153" s="50">
        <v>0.96875</v>
      </c>
      <c r="I153" s="47">
        <f>(H153-G153)*24</f>
        <v>0.24999999999999911</v>
      </c>
      <c r="J153" s="51">
        <v>1</v>
      </c>
      <c r="K153" s="86"/>
    </row>
    <row r="154" spans="1:11">
      <c r="A154" s="69">
        <f>ROW()</f>
        <v>154</v>
      </c>
      <c r="B154" s="47" t="s">
        <v>488</v>
      </c>
      <c r="C154" s="48">
        <v>44603</v>
      </c>
      <c r="D154" s="47">
        <v>30.3</v>
      </c>
      <c r="E154" s="50"/>
      <c r="F154" s="47"/>
      <c r="G154" s="50">
        <v>0.96875</v>
      </c>
      <c r="H154" s="50">
        <v>0.97916666666666663</v>
      </c>
      <c r="I154" s="47">
        <f>(H154-G154)*24</f>
        <v>0.24999999999999911</v>
      </c>
      <c r="J154" s="51">
        <v>1</v>
      </c>
      <c r="K154" s="86"/>
    </row>
    <row r="155" spans="1:11">
      <c r="A155" s="69">
        <f>ROW()</f>
        <v>155</v>
      </c>
      <c r="B155" s="47" t="s">
        <v>488</v>
      </c>
      <c r="C155" s="48">
        <v>44603</v>
      </c>
      <c r="D155">
        <v>36.1</v>
      </c>
      <c r="E155" s="50"/>
      <c r="F155" s="47"/>
      <c r="G155" s="50">
        <v>0.65277777777777779</v>
      </c>
      <c r="H155" s="50">
        <v>0.65972222222222221</v>
      </c>
      <c r="I155" s="47">
        <f>(H155-G155)*24</f>
        <v>0.16666666666666607</v>
      </c>
      <c r="J155" s="51">
        <v>1</v>
      </c>
      <c r="K155" s="86"/>
    </row>
    <row r="156" spans="1:11">
      <c r="A156" s="69">
        <f>ROW()</f>
        <v>156</v>
      </c>
      <c r="B156" s="47" t="s">
        <v>488</v>
      </c>
      <c r="C156" s="48">
        <v>44603</v>
      </c>
      <c r="D156" s="47">
        <v>36.200000000000003</v>
      </c>
      <c r="E156" s="50"/>
      <c r="F156" s="47"/>
      <c r="G156" s="50">
        <v>0.65972222222222221</v>
      </c>
      <c r="H156" s="50">
        <v>0.66666666666666663</v>
      </c>
      <c r="I156" s="47">
        <f>(H156-G156)*24</f>
        <v>0.16666666666666607</v>
      </c>
      <c r="J156" s="51">
        <v>1</v>
      </c>
      <c r="K156" s="86"/>
    </row>
    <row r="157" spans="1:11">
      <c r="A157" s="69">
        <f>ROW()</f>
        <v>157</v>
      </c>
      <c r="B157" s="47" t="s">
        <v>488</v>
      </c>
      <c r="C157" s="48">
        <v>44603</v>
      </c>
      <c r="D157" s="47">
        <v>36.299999999999997</v>
      </c>
      <c r="E157" s="50"/>
      <c r="F157" s="47"/>
      <c r="G157" s="50">
        <v>0.66666666666666663</v>
      </c>
      <c r="H157" s="50">
        <v>0.67361111111111116</v>
      </c>
      <c r="I157" s="47">
        <f>(H157-G157)*24</f>
        <v>0.16666666666666874</v>
      </c>
      <c r="J157" s="51">
        <v>1</v>
      </c>
      <c r="K157" s="86"/>
    </row>
    <row r="158" spans="1:11">
      <c r="A158" s="69">
        <f>ROW()</f>
        <v>158</v>
      </c>
      <c r="B158" s="47" t="s">
        <v>488</v>
      </c>
      <c r="C158" s="48">
        <v>44601</v>
      </c>
      <c r="D158" s="47">
        <v>41.1</v>
      </c>
      <c r="E158" s="50"/>
      <c r="F158" s="47"/>
      <c r="G158" s="50">
        <v>0.83333333333333337</v>
      </c>
      <c r="H158" s="50">
        <v>0.875</v>
      </c>
      <c r="I158" s="47">
        <f>(H158-G158)*24</f>
        <v>0.99999999999999911</v>
      </c>
      <c r="J158" s="51">
        <v>1</v>
      </c>
      <c r="K158" s="86"/>
    </row>
    <row r="159" spans="1:11">
      <c r="A159" s="69">
        <f>ROW()</f>
        <v>159</v>
      </c>
      <c r="B159" s="47" t="s">
        <v>488</v>
      </c>
      <c r="C159" s="48">
        <v>44601</v>
      </c>
      <c r="D159" s="47">
        <v>41.2</v>
      </c>
      <c r="E159" s="50"/>
      <c r="F159" s="47"/>
      <c r="G159" s="50">
        <v>0.875</v>
      </c>
      <c r="H159" s="50">
        <v>0.91666666666666663</v>
      </c>
      <c r="I159" s="47">
        <f>(H159-G159)*24</f>
        <v>0.99999999999999911</v>
      </c>
      <c r="J159" s="51">
        <v>1</v>
      </c>
      <c r="K159" s="86"/>
    </row>
    <row r="160" spans="1:11">
      <c r="A160" s="69">
        <f>ROW()</f>
        <v>160</v>
      </c>
      <c r="B160" s="47" t="s">
        <v>488</v>
      </c>
      <c r="C160" s="48">
        <v>44602</v>
      </c>
      <c r="D160" s="77">
        <v>41.3</v>
      </c>
      <c r="E160" s="50"/>
      <c r="F160" s="47"/>
      <c r="G160" s="78">
        <v>0.67361111111111116</v>
      </c>
      <c r="H160" s="78">
        <v>0.6875</v>
      </c>
      <c r="I160" s="47">
        <f>(H160-G160)*24</f>
        <v>0.33333333333333215</v>
      </c>
      <c r="J160" s="79">
        <v>1</v>
      </c>
      <c r="K160" s="86"/>
    </row>
    <row r="161" spans="1:11">
      <c r="A161" s="69">
        <f>ROW()</f>
        <v>161</v>
      </c>
      <c r="B161" s="47" t="s">
        <v>488</v>
      </c>
      <c r="C161" s="48">
        <v>44599</v>
      </c>
      <c r="D161" s="74">
        <v>60.1</v>
      </c>
      <c r="E161" s="50"/>
      <c r="F161" s="47"/>
      <c r="G161" s="78">
        <v>0.91666666666666663</v>
      </c>
      <c r="H161" s="78">
        <v>0.95833333333333337</v>
      </c>
      <c r="I161" s="47">
        <f>(H161-G161)*24</f>
        <v>1.0000000000000018</v>
      </c>
      <c r="J161" s="79">
        <v>1</v>
      </c>
      <c r="K161" s="86"/>
    </row>
    <row r="162" spans="1:11">
      <c r="A162" s="69">
        <f>ROW()</f>
        <v>162</v>
      </c>
      <c r="B162" s="47" t="s">
        <v>488</v>
      </c>
      <c r="C162" s="48">
        <v>44599</v>
      </c>
      <c r="D162" s="74">
        <v>60.2</v>
      </c>
      <c r="E162" s="50"/>
      <c r="F162" s="47"/>
      <c r="G162" s="78">
        <v>0.95833333333333337</v>
      </c>
      <c r="H162" s="78">
        <v>0.97916666666666663</v>
      </c>
      <c r="I162" s="47">
        <f>(H162-G162)*24</f>
        <v>0.49999999999999822</v>
      </c>
      <c r="J162" s="79">
        <v>1</v>
      </c>
      <c r="K162" s="86"/>
    </row>
    <row r="163" spans="1:11">
      <c r="A163" s="69">
        <f>ROW()</f>
        <v>163</v>
      </c>
      <c r="B163" s="47" t="s">
        <v>488</v>
      </c>
      <c r="C163" s="48">
        <v>44599</v>
      </c>
      <c r="D163" s="85">
        <v>60.3</v>
      </c>
      <c r="E163" s="50"/>
      <c r="F163" s="47"/>
      <c r="G163" s="78">
        <v>0.97916666666666663</v>
      </c>
      <c r="H163" s="78">
        <v>0.98611111111111116</v>
      </c>
      <c r="I163" s="47">
        <f>(H163-G163)*24</f>
        <v>0.16666666666666874</v>
      </c>
      <c r="J163" s="79">
        <v>1</v>
      </c>
      <c r="K163" s="86"/>
    </row>
    <row r="164" spans="1:11">
      <c r="A164" s="69">
        <f>ROW()</f>
        <v>164</v>
      </c>
      <c r="B164" s="47" t="s">
        <v>488</v>
      </c>
      <c r="C164" s="48">
        <v>44603</v>
      </c>
      <c r="D164" s="74">
        <v>63.1</v>
      </c>
      <c r="E164" s="50"/>
      <c r="F164" s="47"/>
      <c r="G164" s="50">
        <v>0.58333333333333337</v>
      </c>
      <c r="H164" s="50">
        <v>0.61111111111111105</v>
      </c>
      <c r="I164" s="47">
        <f>(H164-G164)*24</f>
        <v>0.6666666666666643</v>
      </c>
      <c r="J164" s="79">
        <v>1</v>
      </c>
      <c r="K164" s="86"/>
    </row>
    <row r="165" spans="1:11">
      <c r="A165" s="69">
        <f>ROW()</f>
        <v>165</v>
      </c>
      <c r="B165" s="47" t="s">
        <v>488</v>
      </c>
      <c r="C165" s="48">
        <v>44603</v>
      </c>
      <c r="D165" s="74">
        <v>63.2</v>
      </c>
      <c r="E165" s="50"/>
      <c r="F165" s="47"/>
      <c r="G165" s="50">
        <v>0.61111111111111105</v>
      </c>
      <c r="H165" s="50">
        <v>0.62152777777777779</v>
      </c>
      <c r="I165" s="47">
        <f>(H165-G165)*24</f>
        <v>0.25000000000000178</v>
      </c>
      <c r="J165" s="79">
        <v>1</v>
      </c>
      <c r="K165" s="86"/>
    </row>
    <row r="166" spans="1:11">
      <c r="A166" s="69">
        <f>ROW()</f>
        <v>166</v>
      </c>
      <c r="B166" s="47" t="s">
        <v>488</v>
      </c>
      <c r="C166" s="48">
        <v>44603</v>
      </c>
      <c r="D166" s="74">
        <v>63.3</v>
      </c>
      <c r="E166" s="50"/>
      <c r="F166" s="47"/>
      <c r="G166" s="50">
        <v>0.61458333333333337</v>
      </c>
      <c r="H166" s="50">
        <v>0.625</v>
      </c>
      <c r="I166" s="47">
        <f>(H166-G166)*24</f>
        <v>0.24999999999999911</v>
      </c>
      <c r="J166" s="79">
        <v>1</v>
      </c>
      <c r="K166" s="86"/>
    </row>
    <row r="167" spans="1:11">
      <c r="A167" s="69">
        <f>ROW()</f>
        <v>167</v>
      </c>
      <c r="B167" s="47" t="s">
        <v>488</v>
      </c>
      <c r="C167" s="48">
        <v>44606</v>
      </c>
      <c r="D167" s="73">
        <v>69.099999999999994</v>
      </c>
      <c r="E167" s="50"/>
      <c r="F167" s="47"/>
      <c r="G167" s="50">
        <v>0.70833333333333337</v>
      </c>
      <c r="H167" s="50">
        <v>0.77083333333333337</v>
      </c>
      <c r="I167" s="47">
        <f>(H167-G167)*24</f>
        <v>1.5</v>
      </c>
      <c r="J167" s="79">
        <v>1</v>
      </c>
      <c r="K167" s="86"/>
    </row>
    <row r="168" spans="1:11">
      <c r="A168" s="69">
        <f>ROW()</f>
        <v>168</v>
      </c>
      <c r="B168" s="47" t="s">
        <v>488</v>
      </c>
      <c r="C168" s="48">
        <v>44606</v>
      </c>
      <c r="D168" s="47">
        <v>69.2</v>
      </c>
      <c r="E168" s="50"/>
      <c r="F168" s="47"/>
      <c r="G168" s="50">
        <v>0.77083333333333337</v>
      </c>
      <c r="H168" s="50">
        <v>0.8125</v>
      </c>
      <c r="I168" s="47">
        <f>(H168-G168)*24</f>
        <v>0.99999999999999911</v>
      </c>
      <c r="J168" s="79">
        <v>1</v>
      </c>
      <c r="K168" s="86"/>
    </row>
    <row r="169" spans="1:11">
      <c r="A169" s="87">
        <f>ROW()</f>
        <v>169</v>
      </c>
      <c r="B169" s="47" t="s">
        <v>488</v>
      </c>
      <c r="C169" s="76">
        <v>44606</v>
      </c>
      <c r="D169" s="47">
        <v>69.3</v>
      </c>
      <c r="E169" s="78"/>
      <c r="F169" s="77"/>
      <c r="G169" s="50">
        <v>0.8125</v>
      </c>
      <c r="H169" s="50">
        <v>0.83333333333333337</v>
      </c>
      <c r="I169" s="77">
        <f>(H169-G169)*24</f>
        <v>0.50000000000000089</v>
      </c>
      <c r="J169" s="79">
        <v>1</v>
      </c>
      <c r="K169" s="88"/>
    </row>
    <row r="170" spans="1:11">
      <c r="A170" s="69">
        <f>ROW()</f>
        <v>170</v>
      </c>
      <c r="B170" s="47" t="s">
        <v>488</v>
      </c>
      <c r="C170" s="48">
        <v>44610</v>
      </c>
      <c r="D170" s="47">
        <v>62.1</v>
      </c>
      <c r="E170" s="47"/>
      <c r="F170" s="47"/>
      <c r="G170" s="50">
        <v>0.58333333333333337</v>
      </c>
      <c r="H170" s="50">
        <v>0.59375</v>
      </c>
      <c r="I170" s="47">
        <f>(H170-G170)*24</f>
        <v>0.24999999999999911</v>
      </c>
      <c r="J170" s="79">
        <v>1</v>
      </c>
      <c r="K170" s="86"/>
    </row>
    <row r="171" spans="1:11">
      <c r="A171" s="69">
        <f>ROW()</f>
        <v>171</v>
      </c>
      <c r="B171" s="47" t="s">
        <v>488</v>
      </c>
      <c r="C171" s="48">
        <v>44610</v>
      </c>
      <c r="D171" s="47">
        <v>62.2</v>
      </c>
      <c r="E171" s="47"/>
      <c r="F171" s="47"/>
      <c r="G171" s="50">
        <v>0.59375</v>
      </c>
      <c r="H171" s="50">
        <v>0.61458333333333337</v>
      </c>
      <c r="I171" s="47">
        <f>(H171-G171)*24</f>
        <v>0.50000000000000089</v>
      </c>
      <c r="J171" s="79">
        <v>1</v>
      </c>
      <c r="K171" s="86"/>
    </row>
    <row r="172" spans="1:11">
      <c r="A172" s="69">
        <f>ROW()</f>
        <v>172</v>
      </c>
      <c r="B172" s="47" t="s">
        <v>488</v>
      </c>
      <c r="C172" s="48">
        <v>44610</v>
      </c>
      <c r="D172" s="47">
        <v>62.3</v>
      </c>
      <c r="E172" s="47"/>
      <c r="F172" s="47"/>
      <c r="G172" s="50">
        <v>0.59375</v>
      </c>
      <c r="H172" s="50">
        <v>0.62013888888888891</v>
      </c>
      <c r="I172" s="47">
        <f>(H172-G172)*24</f>
        <v>0.63333333333333375</v>
      </c>
      <c r="J172" s="79">
        <v>1</v>
      </c>
      <c r="K172" s="86"/>
    </row>
    <row r="173" spans="1:11">
      <c r="A173" s="87">
        <f>ROW()</f>
        <v>173</v>
      </c>
      <c r="B173" s="47" t="s">
        <v>76</v>
      </c>
      <c r="C173" s="76">
        <v>44581</v>
      </c>
      <c r="D173" s="47">
        <v>17.2</v>
      </c>
      <c r="E173" s="78">
        <v>0.54166666666666663</v>
      </c>
      <c r="F173" s="77">
        <v>0.5</v>
      </c>
      <c r="G173" s="50">
        <v>0.60416666666666663</v>
      </c>
      <c r="H173" s="50">
        <v>0.65625</v>
      </c>
      <c r="I173" s="77">
        <f>(H173-G173)*24</f>
        <v>1.2500000000000009</v>
      </c>
      <c r="J173" s="79">
        <v>1</v>
      </c>
      <c r="K173" s="88"/>
    </row>
    <row r="174" spans="1:11">
      <c r="A174" s="87">
        <f>ROW()</f>
        <v>174</v>
      </c>
      <c r="B174" s="47" t="s">
        <v>76</v>
      </c>
      <c r="C174" s="76">
        <v>44582</v>
      </c>
      <c r="D174" s="47">
        <v>17.100000000000001</v>
      </c>
      <c r="E174" s="78">
        <v>0.5625</v>
      </c>
      <c r="F174" s="77">
        <v>0.5</v>
      </c>
      <c r="G174" s="50">
        <v>0.60416666666666663</v>
      </c>
      <c r="H174" s="50">
        <v>0.65625</v>
      </c>
      <c r="I174" s="77">
        <f>(H174-G174)*24</f>
        <v>1.2500000000000009</v>
      </c>
      <c r="J174" s="79">
        <v>1</v>
      </c>
      <c r="K174" s="88"/>
    </row>
    <row r="175" spans="1:11">
      <c r="A175" s="87">
        <f>ROW()</f>
        <v>175</v>
      </c>
      <c r="B175" s="47" t="s">
        <v>76</v>
      </c>
      <c r="C175" s="76">
        <v>44583</v>
      </c>
      <c r="D175" s="47">
        <v>17.3</v>
      </c>
      <c r="E175" s="78">
        <v>0.5625</v>
      </c>
      <c r="F175" s="77">
        <v>2</v>
      </c>
      <c r="G175" s="50">
        <v>0.79166666666666663</v>
      </c>
      <c r="H175" s="50">
        <v>0.83333333333333337</v>
      </c>
      <c r="I175" s="77">
        <f>(H175-G175)*24</f>
        <v>1.0000000000000018</v>
      </c>
      <c r="J175" s="79">
        <v>1</v>
      </c>
      <c r="K175" s="88"/>
    </row>
    <row r="176" spans="1:11">
      <c r="A176" s="87">
        <f>ROW()</f>
        <v>176</v>
      </c>
      <c r="B176" s="47" t="s">
        <v>76</v>
      </c>
      <c r="C176" s="76">
        <v>44588</v>
      </c>
      <c r="D176" s="47">
        <v>25.2</v>
      </c>
      <c r="E176" s="78">
        <v>0.51041666666666663</v>
      </c>
      <c r="F176" s="77">
        <v>0.5</v>
      </c>
      <c r="G176" s="50">
        <v>0.625</v>
      </c>
      <c r="H176" s="50">
        <v>0.66666666666666663</v>
      </c>
      <c r="I176" s="77">
        <f>(H176-G176)*24</f>
        <v>0.99999999999999911</v>
      </c>
      <c r="J176" s="79">
        <v>1</v>
      </c>
      <c r="K176" s="88"/>
    </row>
    <row r="177" spans="1:11">
      <c r="A177" s="87">
        <f>ROW()</f>
        <v>177</v>
      </c>
      <c r="B177" s="47" t="s">
        <v>76</v>
      </c>
      <c r="C177" s="76">
        <v>44589</v>
      </c>
      <c r="D177" s="47">
        <v>25.1</v>
      </c>
      <c r="E177" s="78">
        <v>0.54166666666666663</v>
      </c>
      <c r="F177" s="77">
        <v>0.5</v>
      </c>
      <c r="G177" s="50">
        <v>0.70833333333333337</v>
      </c>
      <c r="H177" s="50">
        <v>0.97916666666666663</v>
      </c>
      <c r="I177" s="77">
        <f>(H177-G177)*24</f>
        <v>6.4999999999999982</v>
      </c>
      <c r="J177" s="79">
        <v>1</v>
      </c>
      <c r="K177" s="88"/>
    </row>
    <row r="178" spans="1:11">
      <c r="A178" s="87">
        <f>ROW()</f>
        <v>178</v>
      </c>
      <c r="B178" s="47" t="s">
        <v>76</v>
      </c>
      <c r="C178" s="76">
        <v>44589</v>
      </c>
      <c r="D178" s="47">
        <v>25.3</v>
      </c>
      <c r="E178" s="78">
        <v>0.5625</v>
      </c>
      <c r="F178" s="77">
        <v>0.5</v>
      </c>
      <c r="G178" s="50">
        <v>0.875</v>
      </c>
      <c r="H178" s="50">
        <v>0.97916666666666663</v>
      </c>
      <c r="I178" s="77">
        <f>(H178-G178)*24</f>
        <v>2.4999999999999991</v>
      </c>
      <c r="J178" s="79">
        <v>1</v>
      </c>
      <c r="K178" s="88"/>
    </row>
    <row r="179" spans="1:11">
      <c r="A179" s="87">
        <f>ROW()</f>
        <v>179</v>
      </c>
      <c r="B179" s="47" t="s">
        <v>76</v>
      </c>
      <c r="C179" s="76">
        <v>44596</v>
      </c>
      <c r="D179" s="47">
        <v>43.2</v>
      </c>
      <c r="E179" s="78"/>
      <c r="F179" s="77"/>
      <c r="G179" s="50">
        <v>0.60416666666666663</v>
      </c>
      <c r="H179" s="50">
        <v>0.65625</v>
      </c>
      <c r="I179" s="77">
        <f>(H179-G179)*24</f>
        <v>1.2500000000000009</v>
      </c>
      <c r="J179" s="79">
        <v>1</v>
      </c>
      <c r="K179" s="88"/>
    </row>
    <row r="180" spans="1:11">
      <c r="A180" s="87">
        <f>ROW()</f>
        <v>180</v>
      </c>
      <c r="B180" s="47" t="s">
        <v>76</v>
      </c>
      <c r="C180" s="76">
        <v>44596</v>
      </c>
      <c r="D180" s="47">
        <v>43.1</v>
      </c>
      <c r="E180" s="78"/>
      <c r="F180" s="77"/>
      <c r="G180" s="50">
        <v>0.60416666666666663</v>
      </c>
      <c r="H180" s="50">
        <v>0.65625</v>
      </c>
      <c r="I180" s="77">
        <f>(H180-G180)*24</f>
        <v>1.2500000000000009</v>
      </c>
      <c r="J180" s="79">
        <v>1</v>
      </c>
      <c r="K180" s="88"/>
    </row>
    <row r="181" spans="1:11">
      <c r="A181" s="87">
        <f>ROW()</f>
        <v>181</v>
      </c>
      <c r="B181" s="47" t="s">
        <v>76</v>
      </c>
      <c r="C181" s="76">
        <v>44596</v>
      </c>
      <c r="D181" s="47">
        <v>43.3</v>
      </c>
      <c r="E181" s="78"/>
      <c r="F181" s="77"/>
      <c r="G181" s="50">
        <v>0.60416666666666663</v>
      </c>
      <c r="H181" s="50">
        <v>0.65625</v>
      </c>
      <c r="I181" s="77">
        <f>(H181-G181)*24</f>
        <v>1.2500000000000009</v>
      </c>
      <c r="J181" s="79">
        <v>1</v>
      </c>
      <c r="K181" s="88"/>
    </row>
    <row r="182" spans="1:11">
      <c r="A182" s="87">
        <f>ROW()</f>
        <v>182</v>
      </c>
      <c r="B182" s="47" t="s">
        <v>76</v>
      </c>
      <c r="C182" s="76">
        <v>44597</v>
      </c>
      <c r="D182" s="47">
        <v>71.099999999999994</v>
      </c>
      <c r="E182" s="78"/>
      <c r="F182" s="77"/>
      <c r="G182" s="50">
        <v>0.66666666666666663</v>
      </c>
      <c r="H182" s="50">
        <v>0.75</v>
      </c>
      <c r="I182" s="77">
        <f>(H182-G182)*24</f>
        <v>2.0000000000000009</v>
      </c>
      <c r="J182" s="79">
        <v>1</v>
      </c>
      <c r="K182" s="88"/>
    </row>
    <row r="183" spans="1:11">
      <c r="A183" s="87">
        <f>ROW()</f>
        <v>183</v>
      </c>
      <c r="B183" s="47" t="s">
        <v>76</v>
      </c>
      <c r="C183" s="76">
        <v>44600</v>
      </c>
      <c r="D183" s="47">
        <v>71.2</v>
      </c>
      <c r="E183" s="78"/>
      <c r="F183" s="77"/>
      <c r="G183" s="50">
        <v>0.54166666666666663</v>
      </c>
      <c r="H183" s="50">
        <v>0.64583333333333337</v>
      </c>
      <c r="I183" s="77">
        <f>(H183-G183)*24</f>
        <v>2.5000000000000018</v>
      </c>
      <c r="J183" s="79">
        <v>1</v>
      </c>
      <c r="K183" s="88"/>
    </row>
    <row r="184" spans="1:11">
      <c r="A184" s="87">
        <f>ROW()</f>
        <v>184</v>
      </c>
      <c r="B184" s="47" t="s">
        <v>76</v>
      </c>
      <c r="C184" s="76">
        <v>44601</v>
      </c>
      <c r="D184" s="47">
        <v>71.2</v>
      </c>
      <c r="E184" s="78"/>
      <c r="F184" s="77"/>
      <c r="G184" s="50">
        <v>0.54166666666666663</v>
      </c>
      <c r="H184" s="50">
        <v>0.64583333333333337</v>
      </c>
      <c r="I184" s="77">
        <f>(H184-G184)*24</f>
        <v>2.5000000000000018</v>
      </c>
      <c r="J184" s="79">
        <v>1</v>
      </c>
      <c r="K184" s="88"/>
    </row>
    <row r="185" spans="1:11">
      <c r="A185" s="87">
        <f>ROW()</f>
        <v>185</v>
      </c>
      <c r="B185" s="47" t="s">
        <v>76</v>
      </c>
      <c r="C185" s="76">
        <v>44602</v>
      </c>
      <c r="D185" s="47">
        <v>71.3</v>
      </c>
      <c r="E185" s="78"/>
      <c r="F185" s="77"/>
      <c r="G185" s="50">
        <v>0.54166666666666663</v>
      </c>
      <c r="H185" s="50">
        <v>0.65625</v>
      </c>
      <c r="I185" s="77">
        <f>(H185-G185)*24</f>
        <v>2.7500000000000009</v>
      </c>
      <c r="J185" s="79">
        <v>1</v>
      </c>
      <c r="K185" s="88"/>
    </row>
    <row r="186" spans="1:11">
      <c r="A186" s="87">
        <f>ROW()</f>
        <v>186</v>
      </c>
      <c r="B186" s="47" t="s">
        <v>76</v>
      </c>
      <c r="C186" s="76">
        <v>44602</v>
      </c>
      <c r="D186" s="47">
        <v>71.3</v>
      </c>
      <c r="E186" s="78"/>
      <c r="F186" s="77"/>
      <c r="G186" s="50">
        <v>0.75</v>
      </c>
      <c r="H186" s="50">
        <v>0.87847222222222221</v>
      </c>
      <c r="I186" s="77">
        <f>(H186-G186)*24</f>
        <v>3.083333333333333</v>
      </c>
      <c r="J186" s="79">
        <v>1</v>
      </c>
      <c r="K186" s="88"/>
    </row>
    <row r="187" spans="1:11">
      <c r="A187" s="87">
        <f>ROW()</f>
        <v>187</v>
      </c>
      <c r="B187" s="47" t="s">
        <v>76</v>
      </c>
      <c r="C187" s="76">
        <v>44603</v>
      </c>
      <c r="D187" s="47">
        <v>5.0999999999999996</v>
      </c>
      <c r="E187" s="78"/>
      <c r="F187" s="77"/>
      <c r="G187" s="50">
        <v>0.66666666666666663</v>
      </c>
      <c r="H187" s="50">
        <v>0.6875</v>
      </c>
      <c r="I187" s="77">
        <f>(H187-G187)*24</f>
        <v>0.50000000000000089</v>
      </c>
      <c r="J187" s="79">
        <v>1</v>
      </c>
      <c r="K187" s="88"/>
    </row>
    <row r="188" spans="1:11">
      <c r="A188" s="87">
        <f>ROW()</f>
        <v>188</v>
      </c>
      <c r="B188" s="47" t="s">
        <v>76</v>
      </c>
      <c r="C188" s="76">
        <v>44603</v>
      </c>
      <c r="D188" s="47">
        <v>5.2</v>
      </c>
      <c r="E188" s="78"/>
      <c r="F188" s="77"/>
      <c r="G188" s="50">
        <v>0.6875</v>
      </c>
      <c r="H188" s="50">
        <v>0.70833333333333337</v>
      </c>
      <c r="I188" s="77">
        <f>(H188-G188)*24</f>
        <v>0.50000000000000089</v>
      </c>
      <c r="J188" s="79">
        <v>1</v>
      </c>
      <c r="K188" s="88"/>
    </row>
    <row r="189" spans="1:11">
      <c r="A189" s="87">
        <f>ROW()</f>
        <v>189</v>
      </c>
      <c r="B189" s="47" t="s">
        <v>76</v>
      </c>
      <c r="C189" s="76">
        <v>44603</v>
      </c>
      <c r="D189" s="47">
        <v>5.3</v>
      </c>
      <c r="E189" s="78"/>
      <c r="F189" s="77"/>
      <c r="G189" s="50">
        <v>0.70833333333333337</v>
      </c>
      <c r="H189" s="50">
        <v>0.75</v>
      </c>
      <c r="I189" s="77">
        <f>(H189-G189)*24</f>
        <v>0.99999999999999911</v>
      </c>
      <c r="J189" s="79">
        <v>1</v>
      </c>
      <c r="K189" s="88"/>
    </row>
    <row r="190" spans="1:11">
      <c r="A190" s="87">
        <f>ROW()</f>
        <v>190</v>
      </c>
      <c r="B190" s="47" t="s">
        <v>76</v>
      </c>
      <c r="C190" s="76">
        <v>44603</v>
      </c>
      <c r="D190" s="47">
        <v>35.1</v>
      </c>
      <c r="E190" s="78"/>
      <c r="F190" s="77"/>
      <c r="G190" s="50">
        <v>0.75</v>
      </c>
      <c r="H190" s="50">
        <v>0.97916666666666663</v>
      </c>
      <c r="I190" s="77">
        <f>(H190-G190)*24</f>
        <v>5.4999999999999991</v>
      </c>
      <c r="J190" s="79">
        <v>1</v>
      </c>
      <c r="K190" s="88"/>
    </row>
    <row r="191" spans="1:11">
      <c r="A191" s="87">
        <f>ROW()</f>
        <v>191</v>
      </c>
      <c r="B191" s="47" t="s">
        <v>76</v>
      </c>
      <c r="C191" s="76">
        <v>44603</v>
      </c>
      <c r="D191" s="47">
        <v>35.200000000000003</v>
      </c>
      <c r="E191" s="78"/>
      <c r="F191" s="77"/>
      <c r="G191" s="50">
        <v>0.75</v>
      </c>
      <c r="H191" s="50">
        <v>0.97916666666666663</v>
      </c>
      <c r="I191" s="77">
        <f>(H191-G191)*24</f>
        <v>5.4999999999999991</v>
      </c>
      <c r="J191" s="79">
        <v>1</v>
      </c>
      <c r="K191" s="88"/>
    </row>
    <row r="192" spans="1:11">
      <c r="A192" s="87">
        <f>ROW()</f>
        <v>192</v>
      </c>
      <c r="B192" s="47" t="s">
        <v>76</v>
      </c>
      <c r="C192" s="76">
        <v>44603</v>
      </c>
      <c r="D192" s="47">
        <v>76.099999999999994</v>
      </c>
      <c r="E192" s="78"/>
      <c r="F192" s="77"/>
      <c r="G192" s="50">
        <v>0.66666666666666663</v>
      </c>
      <c r="H192" s="50">
        <v>0.97916666666666663</v>
      </c>
      <c r="I192" s="77">
        <f>(H192-G192)*24</f>
        <v>7.5</v>
      </c>
      <c r="J192" s="79">
        <v>1</v>
      </c>
      <c r="K192" s="88"/>
    </row>
    <row r="193" spans="1:11">
      <c r="A193" s="87">
        <f>ROW()</f>
        <v>193</v>
      </c>
      <c r="B193" s="47" t="s">
        <v>76</v>
      </c>
      <c r="C193" s="76">
        <v>44603</v>
      </c>
      <c r="D193" s="47">
        <v>76.2</v>
      </c>
      <c r="E193" s="78"/>
      <c r="F193" s="77"/>
      <c r="G193" s="50">
        <v>0.75</v>
      </c>
      <c r="H193" s="50">
        <v>0.97916666666666663</v>
      </c>
      <c r="I193" s="77">
        <f>(H193-G193)*24</f>
        <v>5.4999999999999991</v>
      </c>
      <c r="J193" s="79">
        <v>1</v>
      </c>
      <c r="K193" s="88"/>
    </row>
    <row r="194" spans="1:11">
      <c r="A194" s="87">
        <f>ROW()</f>
        <v>194</v>
      </c>
      <c r="B194" s="47" t="s">
        <v>76</v>
      </c>
      <c r="C194" s="76">
        <v>44603</v>
      </c>
      <c r="D194" s="47">
        <v>76.3</v>
      </c>
      <c r="E194" s="78"/>
      <c r="F194" s="77"/>
      <c r="G194" s="50">
        <v>0.75</v>
      </c>
      <c r="H194" s="50">
        <v>0.97916666666666663</v>
      </c>
      <c r="I194" s="77">
        <f>(H194-G194)*24</f>
        <v>5.4999999999999991</v>
      </c>
      <c r="J194" s="79">
        <v>1</v>
      </c>
      <c r="K194" s="88"/>
    </row>
    <row r="195" spans="1:11">
      <c r="A195" s="87">
        <f>ROW()</f>
        <v>195</v>
      </c>
      <c r="B195" s="47" t="s">
        <v>76</v>
      </c>
      <c r="C195" s="76">
        <v>44609</v>
      </c>
      <c r="D195" s="47">
        <v>28.2</v>
      </c>
      <c r="E195" s="78"/>
      <c r="F195" s="77"/>
      <c r="G195" s="50">
        <v>0.5625</v>
      </c>
      <c r="H195" s="50">
        <v>0.58333333333333337</v>
      </c>
      <c r="I195" s="77">
        <f>(H195-G195)*24</f>
        <v>0.50000000000000089</v>
      </c>
      <c r="J195" s="79">
        <v>1</v>
      </c>
      <c r="K195" s="88"/>
    </row>
    <row r="196" spans="1:11">
      <c r="A196" s="87">
        <f>ROW()</f>
        <v>196</v>
      </c>
      <c r="B196" s="47" t="s">
        <v>76</v>
      </c>
      <c r="C196" s="76">
        <v>44609</v>
      </c>
      <c r="D196" s="47">
        <v>28.1</v>
      </c>
      <c r="E196" s="78"/>
      <c r="F196" s="77"/>
      <c r="G196" s="50">
        <v>0.58333333333333337</v>
      </c>
      <c r="H196" s="50">
        <v>0.625</v>
      </c>
      <c r="I196" s="77">
        <f>(H196-G196)*24</f>
        <v>0.99999999999999911</v>
      </c>
      <c r="J196" s="79">
        <v>1</v>
      </c>
      <c r="K196" s="88"/>
    </row>
    <row r="197" spans="1:11">
      <c r="A197" s="87">
        <f>ROW()</f>
        <v>197</v>
      </c>
      <c r="B197" s="47" t="s">
        <v>76</v>
      </c>
      <c r="C197" s="76">
        <v>44609</v>
      </c>
      <c r="D197" s="47">
        <v>28.3</v>
      </c>
      <c r="E197" s="78"/>
      <c r="F197" s="77"/>
      <c r="G197" s="50">
        <v>0.58333333333333337</v>
      </c>
      <c r="H197" s="50">
        <v>0.625</v>
      </c>
      <c r="I197" s="77">
        <f>(H197-G197)*24</f>
        <v>0.99999999999999911</v>
      </c>
      <c r="J197" s="79">
        <v>1</v>
      </c>
      <c r="K197" s="88"/>
    </row>
    <row r="198" spans="1:11">
      <c r="A198" s="87">
        <f>ROW()</f>
        <v>198</v>
      </c>
      <c r="B198" s="47" t="s">
        <v>76</v>
      </c>
      <c r="C198" s="76">
        <v>44609</v>
      </c>
      <c r="D198" s="47">
        <v>80.099999999999994</v>
      </c>
      <c r="E198" s="78"/>
      <c r="F198" s="77"/>
      <c r="G198" s="50">
        <v>0.625</v>
      </c>
      <c r="H198" s="50">
        <v>0.66666666666666663</v>
      </c>
      <c r="I198" s="77">
        <f>(H198-G198)*24</f>
        <v>0.99999999999999911</v>
      </c>
      <c r="J198" s="79">
        <v>1</v>
      </c>
      <c r="K198" s="88"/>
    </row>
    <row r="199" spans="1:11">
      <c r="A199" s="87">
        <f>ROW()</f>
        <v>199</v>
      </c>
      <c r="B199" s="47" t="s">
        <v>76</v>
      </c>
      <c r="C199" s="76">
        <v>44609</v>
      </c>
      <c r="D199" s="47">
        <v>80.2</v>
      </c>
      <c r="E199" s="78"/>
      <c r="F199" s="77"/>
      <c r="G199" s="50">
        <v>0.58333333333333337</v>
      </c>
      <c r="H199" s="50">
        <v>0.625</v>
      </c>
      <c r="I199" s="77">
        <f>(H199-G199)*24</f>
        <v>0.99999999999999911</v>
      </c>
      <c r="J199" s="79">
        <v>1</v>
      </c>
      <c r="K199" s="88"/>
    </row>
    <row r="200" spans="1:11">
      <c r="A200" s="87">
        <f>ROW()</f>
        <v>200</v>
      </c>
      <c r="B200" s="47" t="s">
        <v>76</v>
      </c>
      <c r="C200" s="76">
        <v>44609</v>
      </c>
      <c r="D200" s="47">
        <v>80.3</v>
      </c>
      <c r="E200" s="78"/>
      <c r="F200" s="77"/>
      <c r="G200" s="50">
        <v>0.58333333333333337</v>
      </c>
      <c r="H200" s="50">
        <v>0.625</v>
      </c>
      <c r="I200" s="77">
        <f>(H200-G200)*24</f>
        <v>0.99999999999999911</v>
      </c>
      <c r="J200" s="79">
        <v>1</v>
      </c>
      <c r="K200" s="88"/>
    </row>
    <row r="201" spans="1:11">
      <c r="A201" s="87">
        <f>ROW()</f>
        <v>201</v>
      </c>
      <c r="B201" s="47" t="s">
        <v>73</v>
      </c>
      <c r="C201" s="48">
        <v>44610</v>
      </c>
      <c r="D201" s="47">
        <v>31.1</v>
      </c>
      <c r="E201" s="47"/>
      <c r="F201" s="47"/>
      <c r="G201" s="50">
        <v>0.41666666666666669</v>
      </c>
      <c r="H201" s="50">
        <v>0.42708333333333331</v>
      </c>
      <c r="I201" s="77">
        <f t="shared" ref="I201:I235" si="8">(H201-G201)*24</f>
        <v>0.24999999999999911</v>
      </c>
      <c r="J201" s="79">
        <v>1</v>
      </c>
      <c r="K201" s="88"/>
    </row>
    <row r="202" spans="1:11">
      <c r="A202" s="87">
        <f>ROW()</f>
        <v>202</v>
      </c>
      <c r="B202" s="47" t="s">
        <v>73</v>
      </c>
      <c r="C202" s="48">
        <v>44610</v>
      </c>
      <c r="D202" s="47">
        <v>31.2</v>
      </c>
      <c r="E202" s="47"/>
      <c r="F202" s="47"/>
      <c r="G202" s="50">
        <v>0.42708333333333331</v>
      </c>
      <c r="H202" s="50">
        <v>0.4375</v>
      </c>
      <c r="I202" s="77">
        <f t="shared" si="8"/>
        <v>0.25000000000000044</v>
      </c>
      <c r="J202" s="79">
        <v>1</v>
      </c>
      <c r="K202" s="88"/>
    </row>
    <row r="203" spans="1:11">
      <c r="A203" s="87">
        <f>ROW()</f>
        <v>203</v>
      </c>
      <c r="B203" s="47" t="s">
        <v>73</v>
      </c>
      <c r="C203" s="48">
        <v>44599</v>
      </c>
      <c r="D203" s="47">
        <v>69.099999999999994</v>
      </c>
      <c r="E203" s="47"/>
      <c r="F203" s="47"/>
      <c r="G203" s="50">
        <v>0.76041666666666663</v>
      </c>
      <c r="H203" s="50">
        <v>0.77083333333333337</v>
      </c>
      <c r="I203" s="77">
        <f t="shared" si="8"/>
        <v>0.25000000000000178</v>
      </c>
      <c r="J203" s="79">
        <v>1</v>
      </c>
      <c r="K203" s="88"/>
    </row>
    <row r="204" spans="1:11">
      <c r="A204" s="87">
        <f>ROW()</f>
        <v>204</v>
      </c>
      <c r="B204" s="47" t="s">
        <v>73</v>
      </c>
      <c r="C204" s="48">
        <v>44599</v>
      </c>
      <c r="D204" s="47">
        <v>69.2</v>
      </c>
      <c r="E204" s="47"/>
      <c r="F204" s="47"/>
      <c r="G204" s="50">
        <v>0.77083333333333337</v>
      </c>
      <c r="H204" s="50">
        <v>0.78819444444444453</v>
      </c>
      <c r="I204" s="77">
        <f t="shared" si="8"/>
        <v>0.41666666666666785</v>
      </c>
      <c r="J204" s="79">
        <v>1</v>
      </c>
      <c r="K204" s="88"/>
    </row>
    <row r="205" spans="1:11">
      <c r="A205" s="87">
        <f>ROW()</f>
        <v>205</v>
      </c>
      <c r="B205" s="47" t="s">
        <v>73</v>
      </c>
      <c r="C205" s="48">
        <v>44599</v>
      </c>
      <c r="D205" s="47">
        <v>69.3</v>
      </c>
      <c r="E205" s="47"/>
      <c r="F205" s="47"/>
      <c r="G205" s="50">
        <v>0.80208333333333337</v>
      </c>
      <c r="H205" s="50">
        <v>0.83333333333333337</v>
      </c>
      <c r="I205" s="77">
        <f t="shared" si="8"/>
        <v>0.75</v>
      </c>
      <c r="J205" s="79">
        <v>1</v>
      </c>
      <c r="K205" s="88"/>
    </row>
    <row r="206" spans="1:11">
      <c r="A206" s="87">
        <f>ROW()</f>
        <v>206</v>
      </c>
      <c r="B206" s="47" t="s">
        <v>73</v>
      </c>
      <c r="C206" s="48">
        <v>44600</v>
      </c>
      <c r="D206" s="47">
        <v>70.099999999999994</v>
      </c>
      <c r="E206" s="47"/>
      <c r="F206" s="47"/>
      <c r="G206" s="50">
        <v>0.76041666666666663</v>
      </c>
      <c r="H206" s="50">
        <v>0.77083333333333337</v>
      </c>
      <c r="I206" s="77">
        <f t="shared" si="8"/>
        <v>0.25000000000000178</v>
      </c>
      <c r="J206" s="79">
        <v>1</v>
      </c>
      <c r="K206" s="88"/>
    </row>
    <row r="207" spans="1:11">
      <c r="A207" s="87">
        <f>ROW()</f>
        <v>207</v>
      </c>
      <c r="B207" s="47" t="s">
        <v>73</v>
      </c>
      <c r="C207" s="48">
        <v>44600</v>
      </c>
      <c r="D207" s="47">
        <v>70.2</v>
      </c>
      <c r="E207" s="47"/>
      <c r="F207" s="47"/>
      <c r="G207" s="50">
        <v>0.77083333333333337</v>
      </c>
      <c r="H207" s="50">
        <v>0.78819444444444453</v>
      </c>
      <c r="I207" s="77">
        <f t="shared" si="8"/>
        <v>0.41666666666666785</v>
      </c>
      <c r="J207" s="79">
        <v>1</v>
      </c>
      <c r="K207" s="88"/>
    </row>
    <row r="208" spans="1:11">
      <c r="A208" s="87">
        <f>ROW()</f>
        <v>208</v>
      </c>
      <c r="B208" s="47" t="s">
        <v>73</v>
      </c>
      <c r="C208" s="48">
        <v>44600</v>
      </c>
      <c r="D208" s="47">
        <v>70.3</v>
      </c>
      <c r="E208" s="47"/>
      <c r="F208" s="47"/>
      <c r="G208" s="50">
        <v>0.80208333333333337</v>
      </c>
      <c r="H208" s="50">
        <v>0.83333333333333337</v>
      </c>
      <c r="I208" s="77">
        <f t="shared" si="8"/>
        <v>0.75</v>
      </c>
      <c r="J208" s="79">
        <v>1</v>
      </c>
      <c r="K208" s="88"/>
    </row>
    <row r="209" spans="1:11">
      <c r="A209" s="87">
        <f>ROW()</f>
        <v>209</v>
      </c>
      <c r="B209" s="47" t="s">
        <v>73</v>
      </c>
      <c r="C209" s="48">
        <v>44600</v>
      </c>
      <c r="D209" s="47">
        <v>71.099999999999994</v>
      </c>
      <c r="E209" s="47"/>
      <c r="F209" s="47"/>
      <c r="G209" s="50">
        <v>0.84027777777777779</v>
      </c>
      <c r="H209" s="50">
        <v>0.85416666666666663</v>
      </c>
      <c r="I209" s="77">
        <f t="shared" si="8"/>
        <v>0.33333333333333215</v>
      </c>
      <c r="J209" s="79">
        <v>1</v>
      </c>
      <c r="K209" s="88"/>
    </row>
    <row r="210" spans="1:11">
      <c r="A210" s="87">
        <f>ROW()</f>
        <v>210</v>
      </c>
      <c r="B210" s="47" t="s">
        <v>73</v>
      </c>
      <c r="C210" s="48">
        <v>44600</v>
      </c>
      <c r="D210" s="47">
        <v>71.2</v>
      </c>
      <c r="E210" s="47"/>
      <c r="F210" s="47"/>
      <c r="G210" s="50">
        <v>0.85763888888888884</v>
      </c>
      <c r="H210" s="50">
        <v>0.875</v>
      </c>
      <c r="I210" s="77">
        <f t="shared" si="8"/>
        <v>0.41666666666666785</v>
      </c>
      <c r="J210" s="79">
        <v>1</v>
      </c>
      <c r="K210" s="88"/>
    </row>
    <row r="211" spans="1:11">
      <c r="A211" s="87">
        <f>ROW()</f>
        <v>211</v>
      </c>
      <c r="B211" s="47" t="s">
        <v>73</v>
      </c>
      <c r="C211" s="48">
        <v>44600</v>
      </c>
      <c r="D211" s="47">
        <v>71.3</v>
      </c>
      <c r="E211" s="47"/>
      <c r="F211" s="47"/>
      <c r="G211" s="50">
        <v>0.88541666666666663</v>
      </c>
      <c r="H211" s="50">
        <v>0.91666666666666663</v>
      </c>
      <c r="I211" s="77">
        <f t="shared" si="8"/>
        <v>0.75</v>
      </c>
      <c r="J211" s="79">
        <v>1</v>
      </c>
      <c r="K211" s="88"/>
    </row>
    <row r="212" spans="1:11">
      <c r="A212" s="87">
        <f>ROW()</f>
        <v>212</v>
      </c>
      <c r="B212" s="47" t="s">
        <v>73</v>
      </c>
      <c r="C212" s="48">
        <v>44601</v>
      </c>
      <c r="D212" s="47">
        <v>72.099999999999994</v>
      </c>
      <c r="E212" s="47"/>
      <c r="F212" s="47"/>
      <c r="G212" s="50">
        <v>0.76041666666666663</v>
      </c>
      <c r="H212" s="50">
        <v>0.77083333333333337</v>
      </c>
      <c r="I212" s="77">
        <f t="shared" si="8"/>
        <v>0.25000000000000178</v>
      </c>
      <c r="J212" s="79">
        <v>1</v>
      </c>
      <c r="K212" s="88"/>
    </row>
    <row r="213" spans="1:11">
      <c r="A213" s="87">
        <f>ROW()</f>
        <v>213</v>
      </c>
      <c r="B213" s="47" t="s">
        <v>73</v>
      </c>
      <c r="C213" s="48">
        <v>44601</v>
      </c>
      <c r="D213" s="47">
        <v>72.2</v>
      </c>
      <c r="E213" s="47"/>
      <c r="F213" s="47"/>
      <c r="G213" s="50">
        <v>0.77083333333333337</v>
      </c>
      <c r="H213" s="50">
        <v>0.78819444444444453</v>
      </c>
      <c r="I213" s="77">
        <f t="shared" si="8"/>
        <v>0.41666666666666785</v>
      </c>
      <c r="J213" s="79">
        <v>1</v>
      </c>
      <c r="K213" s="88"/>
    </row>
    <row r="214" spans="1:11">
      <c r="A214" s="87">
        <f>ROW()</f>
        <v>214</v>
      </c>
      <c r="B214" s="47" t="s">
        <v>73</v>
      </c>
      <c r="C214" s="48">
        <v>44601</v>
      </c>
      <c r="D214" s="47">
        <v>72.3</v>
      </c>
      <c r="E214" s="47"/>
      <c r="F214" s="47"/>
      <c r="G214" s="50">
        <v>0.80208333333333337</v>
      </c>
      <c r="H214" s="50">
        <v>0.83333333333333337</v>
      </c>
      <c r="I214" s="77">
        <f t="shared" si="8"/>
        <v>0.75</v>
      </c>
      <c r="J214" s="79">
        <v>1</v>
      </c>
      <c r="K214" s="88"/>
    </row>
    <row r="215" spans="1:11">
      <c r="A215" s="87">
        <f>ROW()</f>
        <v>215</v>
      </c>
      <c r="B215" s="47" t="s">
        <v>73</v>
      </c>
      <c r="C215" s="48">
        <v>44601</v>
      </c>
      <c r="D215" s="47">
        <v>73.099999999999994</v>
      </c>
      <c r="E215" s="47"/>
      <c r="F215" s="47"/>
      <c r="G215" s="50">
        <v>0.84027777777777779</v>
      </c>
      <c r="H215" s="50">
        <v>0.85416666666666663</v>
      </c>
      <c r="I215" s="77">
        <f t="shared" si="8"/>
        <v>0.33333333333333215</v>
      </c>
      <c r="J215" s="79">
        <v>1</v>
      </c>
      <c r="K215" s="88"/>
    </row>
    <row r="216" spans="1:11">
      <c r="A216" s="87">
        <f>ROW()</f>
        <v>216</v>
      </c>
      <c r="B216" s="47" t="s">
        <v>73</v>
      </c>
      <c r="C216" s="48">
        <v>44601</v>
      </c>
      <c r="D216" s="47">
        <v>73.2</v>
      </c>
      <c r="E216" s="47"/>
      <c r="F216" s="47"/>
      <c r="G216" s="50">
        <v>0.85763888888888884</v>
      </c>
      <c r="H216" s="50">
        <v>0.875</v>
      </c>
      <c r="I216" s="77">
        <f t="shared" si="8"/>
        <v>0.41666666666666785</v>
      </c>
      <c r="J216" s="79">
        <v>1</v>
      </c>
      <c r="K216" s="88"/>
    </row>
    <row r="217" spans="1:11">
      <c r="A217" s="87">
        <f>ROW()</f>
        <v>217</v>
      </c>
      <c r="B217" s="47" t="s">
        <v>73</v>
      </c>
      <c r="C217" s="48">
        <v>44601</v>
      </c>
      <c r="D217" s="47">
        <v>73.3</v>
      </c>
      <c r="E217" s="47"/>
      <c r="F217" s="47"/>
      <c r="G217" s="50">
        <v>0.88541666666666663</v>
      </c>
      <c r="H217" s="50">
        <v>0.91666666666666663</v>
      </c>
      <c r="I217" s="77">
        <f t="shared" si="8"/>
        <v>0.75</v>
      </c>
      <c r="J217" s="79">
        <v>1</v>
      </c>
      <c r="K217" s="88"/>
    </row>
    <row r="218" spans="1:11">
      <c r="A218" s="87">
        <f>ROW()</f>
        <v>218</v>
      </c>
      <c r="B218" s="47" t="s">
        <v>73</v>
      </c>
      <c r="C218" s="48">
        <v>44602</v>
      </c>
      <c r="D218" s="47">
        <v>74.099999999999994</v>
      </c>
      <c r="E218" s="47"/>
      <c r="F218" s="47"/>
      <c r="G218" s="50">
        <v>0.92708333333333337</v>
      </c>
      <c r="H218" s="50">
        <v>0.9375</v>
      </c>
      <c r="I218" s="77">
        <f t="shared" si="8"/>
        <v>0.24999999999999911</v>
      </c>
      <c r="J218" s="79">
        <v>1</v>
      </c>
      <c r="K218" s="88"/>
    </row>
    <row r="219" spans="1:11">
      <c r="A219" s="87">
        <f>ROW()</f>
        <v>219</v>
      </c>
      <c r="B219" s="47" t="s">
        <v>73</v>
      </c>
      <c r="C219" s="48">
        <v>44602</v>
      </c>
      <c r="D219" s="47">
        <v>74.2</v>
      </c>
      <c r="E219" s="47"/>
      <c r="F219" s="47"/>
      <c r="G219" s="50">
        <v>0.94097222222222221</v>
      </c>
      <c r="H219" s="50">
        <v>0.95833333333333337</v>
      </c>
      <c r="I219" s="77">
        <f t="shared" si="8"/>
        <v>0.41666666666666785</v>
      </c>
      <c r="J219" s="79">
        <v>1</v>
      </c>
      <c r="K219" s="88"/>
    </row>
    <row r="220" spans="1:11">
      <c r="A220" s="87">
        <f>ROW()</f>
        <v>220</v>
      </c>
      <c r="B220" s="47" t="s">
        <v>73</v>
      </c>
      <c r="C220" s="48">
        <v>44602</v>
      </c>
      <c r="D220" s="47">
        <v>74.3</v>
      </c>
      <c r="E220" s="47"/>
      <c r="F220" s="47"/>
      <c r="G220" s="50">
        <v>0.96180555555555547</v>
      </c>
      <c r="H220" s="50">
        <v>0.97916666666666663</v>
      </c>
      <c r="I220" s="77">
        <f t="shared" si="8"/>
        <v>0.41666666666666785</v>
      </c>
      <c r="J220" s="79">
        <v>1</v>
      </c>
      <c r="K220" s="88"/>
    </row>
    <row r="221" spans="1:11">
      <c r="A221" s="87">
        <f>ROW()</f>
        <v>221</v>
      </c>
      <c r="B221" s="47" t="s">
        <v>73</v>
      </c>
      <c r="C221" s="48">
        <v>44603</v>
      </c>
      <c r="D221" s="47">
        <v>79.099999999999994</v>
      </c>
      <c r="E221" s="47"/>
      <c r="F221" s="47"/>
      <c r="G221" s="50">
        <v>0.96875</v>
      </c>
      <c r="H221" s="50">
        <v>0.97916666666666663</v>
      </c>
      <c r="I221" s="77">
        <f t="shared" si="8"/>
        <v>0.24999999999999911</v>
      </c>
      <c r="J221" s="79">
        <v>1</v>
      </c>
      <c r="K221" s="88"/>
    </row>
    <row r="222" spans="1:11">
      <c r="A222" s="87">
        <f>ROW()</f>
        <v>222</v>
      </c>
      <c r="B222" s="47" t="s">
        <v>73</v>
      </c>
      <c r="C222" s="48">
        <v>44603</v>
      </c>
      <c r="D222" s="47">
        <v>79.2</v>
      </c>
      <c r="E222" s="47"/>
      <c r="F222" s="47"/>
      <c r="G222" s="50">
        <v>0.98263888888888884</v>
      </c>
      <c r="H222" s="50">
        <v>0.99305555555555547</v>
      </c>
      <c r="I222" s="77">
        <f t="shared" si="8"/>
        <v>0.24999999999999911</v>
      </c>
      <c r="J222" s="79">
        <v>1</v>
      </c>
      <c r="K222" s="88"/>
    </row>
    <row r="223" spans="1:11">
      <c r="A223" s="87">
        <f>ROW()</f>
        <v>223</v>
      </c>
      <c r="B223" s="47" t="s">
        <v>73</v>
      </c>
      <c r="C223" s="48">
        <v>44603</v>
      </c>
      <c r="D223" s="47">
        <v>79.3</v>
      </c>
      <c r="E223" s="47"/>
      <c r="F223" s="47"/>
      <c r="G223" s="50">
        <v>0.99652777777777779</v>
      </c>
      <c r="H223" s="50">
        <v>0.99930555555555556</v>
      </c>
      <c r="I223" s="77">
        <f t="shared" si="8"/>
        <v>6.666666666666643E-2</v>
      </c>
      <c r="J223" s="79">
        <v>1</v>
      </c>
      <c r="K223" s="88"/>
    </row>
    <row r="224" spans="1:11">
      <c r="A224" s="87">
        <f>ROW()</f>
        <v>224</v>
      </c>
      <c r="B224" s="47" t="s">
        <v>73</v>
      </c>
      <c r="C224" s="48">
        <v>44610</v>
      </c>
      <c r="D224" s="47">
        <v>79.099999999999994</v>
      </c>
      <c r="E224" s="47"/>
      <c r="F224" s="47"/>
      <c r="G224" s="50">
        <v>0.59027777777777779</v>
      </c>
      <c r="H224" s="50">
        <v>0.60416666666666663</v>
      </c>
      <c r="I224" s="77">
        <f t="shared" si="8"/>
        <v>0.33333333333333215</v>
      </c>
      <c r="J224" s="79">
        <v>1</v>
      </c>
      <c r="K224" s="88"/>
    </row>
    <row r="225" spans="1:11">
      <c r="A225" s="87">
        <f>ROW()</f>
        <v>225</v>
      </c>
      <c r="B225" s="47" t="s">
        <v>73</v>
      </c>
      <c r="C225" s="48">
        <v>44610</v>
      </c>
      <c r="D225" s="47">
        <v>79.2</v>
      </c>
      <c r="E225" s="47"/>
      <c r="F225" s="47"/>
      <c r="G225" s="50">
        <v>0.60763888888888895</v>
      </c>
      <c r="H225" s="50">
        <v>0.62152777777777779</v>
      </c>
      <c r="I225" s="77">
        <f t="shared" si="8"/>
        <v>0.33333333333333215</v>
      </c>
      <c r="J225" s="79">
        <v>1</v>
      </c>
      <c r="K225" s="88"/>
    </row>
    <row r="226" spans="1:11">
      <c r="A226" s="87">
        <f>ROW()</f>
        <v>226</v>
      </c>
      <c r="B226" s="47" t="s">
        <v>73</v>
      </c>
      <c r="C226" s="48">
        <v>44610</v>
      </c>
      <c r="D226" s="47">
        <v>79.3</v>
      </c>
      <c r="E226" s="47"/>
      <c r="F226" s="47"/>
      <c r="G226" s="50">
        <v>0.63541666666666663</v>
      </c>
      <c r="H226" s="50">
        <v>0.66666666666666663</v>
      </c>
      <c r="I226" s="77">
        <f t="shared" si="8"/>
        <v>0.75</v>
      </c>
      <c r="J226" s="79">
        <v>1</v>
      </c>
      <c r="K226" s="88"/>
    </row>
    <row r="227" spans="1:11">
      <c r="A227" s="87">
        <f>ROW()</f>
        <v>227</v>
      </c>
      <c r="B227" s="47" t="s">
        <v>76</v>
      </c>
      <c r="C227" s="48">
        <v>44609</v>
      </c>
      <c r="D227" s="47">
        <v>78.2</v>
      </c>
      <c r="E227" s="47"/>
      <c r="F227" s="47"/>
      <c r="G227" s="50">
        <v>0.83333333333333337</v>
      </c>
      <c r="H227" s="50">
        <v>0.99930555555555556</v>
      </c>
      <c r="I227" s="47">
        <f>(H227-G227)*24</f>
        <v>3.9833333333333325</v>
      </c>
      <c r="J227" s="79">
        <v>1</v>
      </c>
      <c r="K227" s="88"/>
    </row>
    <row r="228" spans="1:11">
      <c r="A228" s="87">
        <f>ROW()</f>
        <v>228</v>
      </c>
      <c r="B228" s="47" t="s">
        <v>76</v>
      </c>
      <c r="C228" s="48">
        <v>44609</v>
      </c>
      <c r="D228" s="47">
        <v>78.3</v>
      </c>
      <c r="E228" s="50"/>
      <c r="F228" s="47"/>
      <c r="G228" s="50">
        <v>0</v>
      </c>
      <c r="H228" s="50">
        <v>4.1666666666666664E-2</v>
      </c>
      <c r="I228" s="47">
        <f>(H228-G228)*24</f>
        <v>1</v>
      </c>
      <c r="J228" s="79">
        <v>1</v>
      </c>
      <c r="K228" s="88"/>
    </row>
    <row r="229" spans="1:11">
      <c r="A229" s="87">
        <f>ROW()</f>
        <v>229</v>
      </c>
      <c r="B229" s="47" t="s">
        <v>76</v>
      </c>
      <c r="C229" s="48">
        <v>44610</v>
      </c>
      <c r="D229" s="47">
        <v>77.3</v>
      </c>
      <c r="E229" s="50"/>
      <c r="F229" s="47"/>
      <c r="G229" s="50">
        <v>0.4375</v>
      </c>
      <c r="H229" s="50">
        <v>0.48541666666666666</v>
      </c>
      <c r="I229" s="47">
        <f>(H229-G229)*24</f>
        <v>1.1499999999999999</v>
      </c>
      <c r="J229" s="51">
        <v>1</v>
      </c>
      <c r="K229" s="88"/>
    </row>
    <row r="230" spans="1:11">
      <c r="A230" s="87">
        <f>ROW()</f>
        <v>230</v>
      </c>
      <c r="B230" s="47" t="s">
        <v>76</v>
      </c>
      <c r="C230" s="48">
        <v>44610</v>
      </c>
      <c r="D230" s="47">
        <v>28.3</v>
      </c>
      <c r="E230" s="50"/>
      <c r="F230" s="47"/>
      <c r="G230" s="50">
        <v>0.4375</v>
      </c>
      <c r="H230" s="50">
        <v>0.48541666666666666</v>
      </c>
      <c r="I230" s="47">
        <f>(H230-G230)*24</f>
        <v>1.1499999999999999</v>
      </c>
      <c r="J230" s="51">
        <v>1</v>
      </c>
      <c r="K230" s="88"/>
    </row>
    <row r="231" spans="1:11">
      <c r="A231" s="87">
        <f>ROW()</f>
        <v>231</v>
      </c>
      <c r="B231" s="47" t="s">
        <v>76</v>
      </c>
      <c r="C231" s="48">
        <v>44610</v>
      </c>
      <c r="D231" s="47">
        <v>76.400000000000006</v>
      </c>
      <c r="E231" s="47"/>
      <c r="F231" s="47"/>
      <c r="G231" s="50">
        <v>0.5625</v>
      </c>
      <c r="H231" s="50">
        <v>0.66666666666666663</v>
      </c>
      <c r="I231" s="47">
        <f>(H231-G231)*24</f>
        <v>2.4999999999999991</v>
      </c>
      <c r="J231" s="51">
        <v>1</v>
      </c>
      <c r="K231" s="88"/>
    </row>
    <row r="232" spans="1:11">
      <c r="A232" s="87">
        <f>ROW()</f>
        <v>232</v>
      </c>
      <c r="B232" s="47" t="s">
        <v>73</v>
      </c>
      <c r="C232" s="48">
        <v>44588</v>
      </c>
      <c r="D232" s="47">
        <v>3.1</v>
      </c>
      <c r="E232" s="47"/>
      <c r="F232" s="47"/>
      <c r="G232" s="50">
        <v>0.59027777777777779</v>
      </c>
      <c r="H232" s="50">
        <v>0.65625</v>
      </c>
      <c r="I232" s="77">
        <f t="shared" si="8"/>
        <v>1.583333333333333</v>
      </c>
      <c r="J232" s="79">
        <v>1</v>
      </c>
      <c r="K232" s="88"/>
    </row>
    <row r="233" spans="1:11">
      <c r="A233" s="87">
        <f>ROW()</f>
        <v>233</v>
      </c>
      <c r="B233" s="47" t="s">
        <v>73</v>
      </c>
      <c r="C233" s="48">
        <v>44588</v>
      </c>
      <c r="D233" s="47">
        <v>3.2</v>
      </c>
      <c r="E233" s="47"/>
      <c r="F233" s="47"/>
      <c r="G233" s="50">
        <v>0.76388888888888884</v>
      </c>
      <c r="H233" s="50">
        <v>0.84375</v>
      </c>
      <c r="I233" s="77">
        <f t="shared" si="8"/>
        <v>1.9166666666666679</v>
      </c>
      <c r="J233" s="79">
        <v>1</v>
      </c>
      <c r="K233" s="88"/>
    </row>
    <row r="234" spans="1:11">
      <c r="A234" s="87">
        <f>ROW()</f>
        <v>234</v>
      </c>
      <c r="B234" s="47" t="s">
        <v>73</v>
      </c>
      <c r="C234" s="48">
        <v>44588</v>
      </c>
      <c r="D234" s="47">
        <v>8.1</v>
      </c>
      <c r="E234" s="47"/>
      <c r="F234" s="47"/>
      <c r="G234" s="50">
        <v>0.85416666666666663</v>
      </c>
      <c r="H234" s="50">
        <v>0.86458333333333337</v>
      </c>
      <c r="I234" s="77">
        <f t="shared" si="8"/>
        <v>0.25000000000000178</v>
      </c>
      <c r="J234" s="79">
        <v>1</v>
      </c>
      <c r="K234" s="88"/>
    </row>
    <row r="235" spans="1:11">
      <c r="A235" s="87">
        <f>ROW()</f>
        <v>235</v>
      </c>
      <c r="B235" s="47" t="s">
        <v>73</v>
      </c>
      <c r="C235" s="48">
        <v>44588</v>
      </c>
      <c r="D235" s="47">
        <v>8.1999999999999993</v>
      </c>
      <c r="E235" s="47"/>
      <c r="F235" s="47"/>
      <c r="G235" s="50">
        <v>0.89236111111111116</v>
      </c>
      <c r="H235" s="50">
        <v>0.93055555555555547</v>
      </c>
      <c r="I235" s="77">
        <f t="shared" si="8"/>
        <v>0.91666666666666341</v>
      </c>
      <c r="J235" s="79">
        <v>1</v>
      </c>
      <c r="K235" s="88"/>
    </row>
    <row r="236" spans="1:11">
      <c r="A236" s="87">
        <f>ROW()</f>
        <v>236</v>
      </c>
      <c r="B236" s="47" t="s">
        <v>73</v>
      </c>
      <c r="C236" s="48">
        <v>44588</v>
      </c>
      <c r="D236" s="47">
        <v>23.1</v>
      </c>
      <c r="E236" s="47"/>
      <c r="F236" s="47"/>
      <c r="G236" s="50">
        <v>0.9375</v>
      </c>
      <c r="H236" s="50">
        <v>0.96527777777777779</v>
      </c>
      <c r="I236" s="77">
        <f t="shared" ref="I236:I248" si="9">(H236-G236)*24</f>
        <v>0.66666666666666696</v>
      </c>
      <c r="J236" s="79">
        <v>1</v>
      </c>
      <c r="K236" s="88"/>
    </row>
    <row r="237" spans="1:11">
      <c r="A237" s="87">
        <f>ROW()</f>
        <v>237</v>
      </c>
      <c r="B237" s="47" t="s">
        <v>73</v>
      </c>
      <c r="C237" s="48">
        <v>44588</v>
      </c>
      <c r="D237" s="47">
        <v>23.2</v>
      </c>
      <c r="E237" s="47"/>
      <c r="F237" s="47"/>
      <c r="G237" s="50">
        <v>0.96527777777777779</v>
      </c>
      <c r="H237" s="50">
        <v>0.98611111111111116</v>
      </c>
      <c r="I237" s="77">
        <f t="shared" si="9"/>
        <v>0.50000000000000089</v>
      </c>
      <c r="J237" s="79">
        <v>1</v>
      </c>
      <c r="K237" s="88"/>
    </row>
    <row r="238" spans="1:11">
      <c r="A238" s="87">
        <f>ROW()</f>
        <v>238</v>
      </c>
      <c r="B238" s="47" t="s">
        <v>73</v>
      </c>
      <c r="C238" s="48">
        <v>44600</v>
      </c>
      <c r="D238" s="47">
        <v>32.1</v>
      </c>
      <c r="E238" s="78"/>
      <c r="F238" s="77"/>
      <c r="G238" s="50">
        <v>0.92708333333333304</v>
      </c>
      <c r="H238" s="50">
        <v>0.9375</v>
      </c>
      <c r="I238" s="77">
        <f t="shared" si="9"/>
        <v>0.25000000000000711</v>
      </c>
      <c r="J238" s="79">
        <v>1</v>
      </c>
      <c r="K238" s="88"/>
    </row>
    <row r="239" spans="1:11">
      <c r="A239" s="87">
        <f>ROW()</f>
        <v>239</v>
      </c>
      <c r="B239" s="47" t="s">
        <v>73</v>
      </c>
      <c r="C239" s="48">
        <v>44600</v>
      </c>
      <c r="D239" s="47">
        <v>32.200000000000003</v>
      </c>
      <c r="E239" s="78"/>
      <c r="F239" s="77"/>
      <c r="G239" s="50">
        <v>0.92708333333333304</v>
      </c>
      <c r="H239" s="50">
        <v>0.9375</v>
      </c>
      <c r="I239" s="77">
        <f t="shared" si="9"/>
        <v>0.25000000000000711</v>
      </c>
      <c r="J239" s="79">
        <v>1</v>
      </c>
      <c r="K239" s="88"/>
    </row>
    <row r="240" spans="1:11">
      <c r="A240" s="87">
        <f>ROW()</f>
        <v>240</v>
      </c>
      <c r="B240" s="47" t="s">
        <v>73</v>
      </c>
      <c r="C240" s="48">
        <v>44603</v>
      </c>
      <c r="D240" s="47">
        <v>47.1</v>
      </c>
      <c r="E240" s="47"/>
      <c r="F240" s="47"/>
      <c r="G240" s="50">
        <v>0.85416666666666663</v>
      </c>
      <c r="H240" s="50">
        <v>0.86458333333333337</v>
      </c>
      <c r="I240" s="77">
        <f t="shared" si="9"/>
        <v>0.25000000000000178</v>
      </c>
      <c r="J240" s="79">
        <v>1</v>
      </c>
      <c r="K240" s="88"/>
    </row>
    <row r="241" spans="1:11">
      <c r="A241" s="87">
        <f>ROW()</f>
        <v>241</v>
      </c>
      <c r="B241" s="47" t="s">
        <v>73</v>
      </c>
      <c r="C241" s="48">
        <v>44603</v>
      </c>
      <c r="D241" s="47">
        <v>47.2</v>
      </c>
      <c r="E241" s="47"/>
      <c r="F241" s="47"/>
      <c r="G241" s="50">
        <v>0.89236111111111116</v>
      </c>
      <c r="H241" s="50">
        <v>0.93055555555555547</v>
      </c>
      <c r="I241" s="77">
        <f t="shared" si="9"/>
        <v>0.91666666666666341</v>
      </c>
      <c r="J241" s="79">
        <v>1</v>
      </c>
      <c r="K241" s="88"/>
    </row>
    <row r="242" spans="1:11">
      <c r="A242" s="87">
        <f>ROW()</f>
        <v>242</v>
      </c>
      <c r="B242" s="47" t="s">
        <v>73</v>
      </c>
      <c r="C242" s="48">
        <v>44603</v>
      </c>
      <c r="D242" s="47">
        <v>55.1</v>
      </c>
      <c r="E242" s="47"/>
      <c r="F242" s="47"/>
      <c r="G242" s="50">
        <v>0.9375</v>
      </c>
      <c r="H242" s="50">
        <v>0.96527777777777779</v>
      </c>
      <c r="I242" s="77">
        <f t="shared" si="9"/>
        <v>0.66666666666666696</v>
      </c>
      <c r="J242" s="79">
        <v>1</v>
      </c>
      <c r="K242" s="88"/>
    </row>
    <row r="243" spans="1:11">
      <c r="A243" s="87">
        <f>ROW()</f>
        <v>243</v>
      </c>
      <c r="B243" s="47" t="s">
        <v>73</v>
      </c>
      <c r="C243" s="48">
        <v>44603</v>
      </c>
      <c r="D243" s="47">
        <v>55.2</v>
      </c>
      <c r="E243" s="47"/>
      <c r="F243" s="47"/>
      <c r="G243" s="50">
        <v>0.96527777777777779</v>
      </c>
      <c r="H243" s="50">
        <v>0.98611111111111116</v>
      </c>
      <c r="I243" s="77">
        <f t="shared" si="9"/>
        <v>0.50000000000000089</v>
      </c>
      <c r="J243" s="79">
        <v>1</v>
      </c>
      <c r="K243" s="88"/>
    </row>
    <row r="244" spans="1:11">
      <c r="A244" s="87">
        <f>ROW()</f>
        <v>244</v>
      </c>
      <c r="B244" s="47" t="s">
        <v>73</v>
      </c>
      <c r="C244" s="48">
        <v>44603</v>
      </c>
      <c r="D244" s="47">
        <v>55.3</v>
      </c>
      <c r="E244" s="47"/>
      <c r="F244" s="47"/>
      <c r="G244" s="50">
        <v>0.85416666666666663</v>
      </c>
      <c r="H244" s="50">
        <v>0.86458333333333337</v>
      </c>
      <c r="I244" s="77">
        <f t="shared" si="9"/>
        <v>0.25000000000000178</v>
      </c>
      <c r="J244" s="79">
        <v>1</v>
      </c>
      <c r="K244" s="88"/>
    </row>
    <row r="245" spans="1:11">
      <c r="A245" s="87">
        <f>ROW()</f>
        <v>245</v>
      </c>
      <c r="B245" s="47"/>
      <c r="C245" s="76"/>
      <c r="D245" s="47"/>
      <c r="E245" s="78"/>
      <c r="F245" s="77"/>
      <c r="G245" s="50">
        <v>0.8125</v>
      </c>
      <c r="H245" s="50">
        <v>0.83333333333333337</v>
      </c>
      <c r="I245" s="77">
        <f t="shared" si="9"/>
        <v>0.50000000000000089</v>
      </c>
      <c r="J245" s="79">
        <v>1</v>
      </c>
      <c r="K245" s="88"/>
    </row>
    <row r="246" spans="1:11">
      <c r="A246" s="87">
        <f>ROW()</f>
        <v>246</v>
      </c>
      <c r="B246" s="47"/>
      <c r="C246" s="76"/>
      <c r="D246" s="47"/>
      <c r="E246" s="78"/>
      <c r="F246" s="77"/>
      <c r="G246" s="50">
        <v>0.8125</v>
      </c>
      <c r="H246" s="50">
        <v>0.83333333333333337</v>
      </c>
      <c r="I246" s="77">
        <f t="shared" si="9"/>
        <v>0.50000000000000089</v>
      </c>
      <c r="J246" s="79">
        <v>1</v>
      </c>
      <c r="K246" s="88"/>
    </row>
    <row r="247" spans="1:11">
      <c r="A247" s="87">
        <f>ROW()</f>
        <v>247</v>
      </c>
      <c r="B247" s="47"/>
      <c r="C247" s="76"/>
      <c r="D247" s="47"/>
      <c r="E247" s="78"/>
      <c r="F247" s="77"/>
      <c r="G247" s="50">
        <v>0.8125</v>
      </c>
      <c r="H247" s="50">
        <v>0.83333333333333337</v>
      </c>
      <c r="I247" s="77">
        <f t="shared" si="9"/>
        <v>0.50000000000000089</v>
      </c>
      <c r="J247" s="79">
        <v>1</v>
      </c>
      <c r="K247" s="88"/>
    </row>
    <row r="248" spans="1:11">
      <c r="A248" s="87">
        <f>ROW()</f>
        <v>248</v>
      </c>
      <c r="B248" s="47"/>
      <c r="C248" s="76"/>
      <c r="D248" s="47"/>
      <c r="E248" s="78"/>
      <c r="F248" s="77"/>
      <c r="G248" s="50">
        <v>0.8125</v>
      </c>
      <c r="H248" s="50">
        <v>0.83333333333333337</v>
      </c>
      <c r="I248" s="77">
        <f t="shared" si="9"/>
        <v>0.50000000000000089</v>
      </c>
      <c r="J248" s="79">
        <v>1</v>
      </c>
      <c r="K248" s="88"/>
    </row>
  </sheetData>
  <pageMargins left="0.7" right="0.7" top="0.75" bottom="0.75" header="0.3" footer="0.3"/>
  <pageSetup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C u s t o m C o n t e n t > < / G e m i n i > 
</file>

<file path=customXml/item10.xml><?xml version="1.0" encoding="utf-8"?>
<?mso-contentType ?>
<FormTemplates xmlns="http://schemas.microsoft.com/sharepoint/v3/contenttype/forms">
  <Display>DocumentLibraryForm</Display>
  <Edit>DocumentLibraryForm</Edit>
  <New>DocumentLibraryForm</New>
</FormTemplates>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S a n d b o x N o n E m p t y " > < C u s t o m C o n t e n t > < ! [ C D A T A [ 1 ] ] > < / C u s t o m C o n t e n t > < / G e m i n i > 
</file>

<file path=customXml/item14.xml>��< ? x m l   v e r s i o n = " 1 . 0 "   e n c o d i n g = " U T F - 1 6 " ? > < G e m i n i   x m l n s = " h t t p : / / g e m i n i / p i v o t c u s t o m i z a t i o n / P o w e r P i v o t V e r s i o n " > < C u s t o m C o n t e n t > < ! [ C D A T A [ 2 0 1 5 . 1 3 0 . 1 6 0 5 . 4 0 6 ] ] > < / C u s t o m C o n t e n t > < / G e m i n i > 
</file>

<file path=customXml/item15.xml>��< ? x m l   v e r s i o n = " 1 . 0 "   e n c o d i n g = " U T F - 1 6 " ? > < G e m i n i   x m l n s = " h t t p : / / g e m i n i / p i v o t c u s t o m i z a t i o n / T a b l e O r d e r " > < C u s t o m C o n t e n t > < ! [ C D A T A [ T a b l e 1 ] ] > < / C u s t o m C o n t e n t > < / G e m i n i > 
</file>

<file path=customXml/item16.xml><?xml version="1.0" encoding="utf-8"?>
<p:properties xmlns:p="http://schemas.microsoft.com/office/2006/metadata/properties" xmlns:xsi="http://www.w3.org/2001/XMLSchema-instance" xmlns:pc="http://schemas.microsoft.com/office/infopath/2007/PartnerControls">
  <documentManagement/>
</p:properties>
</file>

<file path=customXml/item17.xml>��< ? x m l   v e r s i o n = " 1 . 0 "   e n c o d i n g = " U T F - 1 6 " ? > < G e m i n i   x m l n s = " h t t p : / / g e m i n i / p i v o t c u s t o m i z a t i o n / I s S a n d b o x E m b e d d e d " > < C u s t o m C o n t e n t > < ! [ C D A T A [ y e 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 C o l u m n s \ P l a n < / K e y > < / a : K e y > < a : V a l u e   i : t y p e = " T a b l e W i d g e t B a s e V i e w S t a t e " / > < / a : K e y V a l u e O f D i a g r a m O b j e c t K e y a n y T y p e z b w N T n L X > < a : K e y V a l u e O f D i a g r a m O b j e c t K e y a n y T y p e z b w N T n L X > < a : K e y > < K e y > C o l u m n s \ ( h r s ) < / K e y > < / a : K e y > < a : V a l u e   i : t y p e = " T a b l e W i d g e t B a s e V i e w S t a t e " / > < / a : K e y V a l u e O f D i a g r a m O b j e c t K e y a n y T y p e z b w N T n L X > < a : K e y V a l u e O f D i a g r a m O b j e c t K e y a n y T y p e z b w N T n L X > < a : K e y > < K e y > C o l u m n s \ A c t u a l < / 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 C o l u m n s \ ( h r s ) 6 < / K e y > < / a : K e y > < a : V a l u e   i : t y p e = " T a b l e W i d g e t B a s e V i e w S t a t e " / > < / a : K e y V a l u e O f D i a g r a m O b j e c t K e y a n y T y p e z b w N T n L X > < a : K e y V a l u e O f D i a g r a m O b j e c t K e y a n y T y p e z b w N T n L X > < a : K e y > < K e y > C o l u m n s \ C o l u m n 7 < / K e y > < / a : K e y > < a : V a l u e   i : t y p e = " T a b l e W i d g e t B a s e V i e w S t a t e " / > < / a : K e y V a l u e O f D i a g r a m O b j e c t K e y a n y T y p e z b w N T n L X > < a : K e y V a l u e O f D i a g r a m O b j e c t K e y a n y T y p e z b w N T n L X > < a : K e y > < K e y > C o l u m n s \ C o l u m n 8 < / 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a n u a l C a l c M o d e " > < C u s t o m C o n t e n t > < ! [ C D A T A [ F a l s 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 2 0 2 2 - 0 1 - 2 7 T 2 3 : 1 4 : 5 8 . 3 4 1 1 0 2 2 - 0 5 : 0 0 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 9 1 < / i n t > < / v a l u e > < / i t e m > < i t e m > < k e y > < s t r i n g > C o l u m n 2 < / s t r i n g > < / k e y > < v a l u e > < i n t > 9 1 < / i n t > < / v a l u e > < / i t e m > < i t e m > < k e y > < s t r i n g > C o l u m n 3 < / s t r i n g > < / k e y > < v a l u e > < i n t > 9 1 < / i n t > < / v a l u e > < / i t e m > < i t e m > < k e y > < s t r i n g > C o l u m n 4 < / s t r i n g > < / k e y > < v a l u e > < i n t > 9 1 < / i n t > < / v a l u e > < / i t e m > < i t e m > < k e y > < s t r i n g > P l a n < / s t r i n g > < / k e y > < v a l u e > < i n t > 6 3 < / i n t > < / v a l u e > < / i t e m > < i t e m > < k e y > < s t r i n g > ( h r s ) < / s t r i n g > < / k e y > < v a l u e > < i n t > 6 5 < / i n t > < / v a l u e > < / i t e m > < i t e m > < k e y > < s t r i n g > A c t u a l < / s t r i n g > < / k e y > < v a l u e > < i n t > 7 5 < / i n t > < / v a l u e > < / i t e m > < i t e m > < k e y > < s t r i n g > C o l u m n 5 < / s t r i n g > < / k e y > < v a l u e > < i n t > 9 1 < / i n t > < / v a l u e > < / i t e m > < i t e m > < k e y > < s t r i n g > ( h r s ) 6 < / s t r i n g > < / k e y > < v a l u e > < i n t > 7 2 < / i n t > < / v a l u e > < / i t e m > < i t e m > < k e y > < s t r i n g > C o l u m n 7 < / s t r i n g > < / k e y > < v a l u e > < i n t > 9 1 < / i n t > < / v a l u e > < / i t e m > < i t e m > < k e y > < s t r i n g > C o l u m n 8 < / s t r i n g > < / k e y > < v a l u e > < i n t > 9 1 < / i n t > < / v a l u e > < / i t e m > < / C o l u m n W i d t h s > < C o l u m n D i s p l a y I n d e x > < i t e m > < k e y > < s t r i n g > C o l u m n 1 < / s t r i n g > < / k e y > < v a l u e > < i n t > 0 < / i n t > < / v a l u e > < / i t e m > < i t e m > < k e y > < s t r i n g > C o l u m n 2 < / s t r i n g > < / k e y > < v a l u e > < i n t > 1 < / i n t > < / v a l u e > < / i t e m > < i t e m > < k e y > < s t r i n g > C o l u m n 3 < / s t r i n g > < / k e y > < v a l u e > < i n t > 2 < / i n t > < / v a l u e > < / i t e m > < i t e m > < k e y > < s t r i n g > C o l u m n 4 < / s t r i n g > < / k e y > < v a l u e > < i n t > 3 < / i n t > < / v a l u e > < / i t e m > < i t e m > < k e y > < s t r i n g > P l a n < / s t r i n g > < / k e y > < v a l u e > < i n t > 4 < / i n t > < / v a l u e > < / i t e m > < i t e m > < k e y > < s t r i n g > ( h r s ) < / s t r i n g > < / k e y > < v a l u e > < i n t > 5 < / i n t > < / v a l u e > < / i t e m > < i t e m > < k e y > < s t r i n g > A c t u a l < / s t r i n g > < / k e y > < v a l u e > < i n t > 6 < / i n t > < / v a l u e > < / i t e m > < i t e m > < k e y > < s t r i n g > C o l u m n 5 < / s t r i n g > < / k e y > < v a l u e > < i n t > 7 < / i n t > < / v a l u e > < / i t e m > < i t e m > < k e y > < s t r i n g > ( h r s ) 6 < / s t r i n g > < / k e y > < v a l u e > < i n t > 8 < / i n t > < / v a l u e > < / i t e m > < i t e m > < k e y > < s t r i n g > C o l u m n 7 < / s t r i n g > < / k e y > < v a l u e > < i n t > 9 < / i n t > < / v a l u e > < / i t e m > < i t e m > < k e y > < s t r i n g > C o l u m n 8 < / s t r i n g > < / k e y > < v a l u e > < i n t > 1 0 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D i a g r a m O b j e c t K e y > < K e y > C o l u m n s \ C o l u m n 4 < / K e y > < / D i a g r a m O b j e c t K e y > < D i a g r a m O b j e c t K e y > < K e y > C o l u m n s \ P l a n < / K e y > < / D i a g r a m O b j e c t K e y > < D i a g r a m O b j e c t K e y > < K e y > C o l u m n s \ ( h r s ) < / K e y > < / D i a g r a m O b j e c t K e y > < D i a g r a m O b j e c t K e y > < K e y > C o l u m n s \ A c t u a l < / K e y > < / D i a g r a m O b j e c t K e y > < D i a g r a m O b j e c t K e y > < K e y > C o l u m n s \ C o l u m n 5 < / K e y > < / D i a g r a m O b j e c t K e y > < D i a g r a m O b j e c t K e y > < K e y > C o l u m n s \ ( h r s ) 6 < / K e y > < / D i a g r a m O b j e c t K e y > < D i a g r a m O b j e c t K e y > < K e y > C o l u m n s \ C o l u m n 7 < / K e y > < / D i a g r a m O b j e c t K e y > < D i a g r a m O b j e c t K e y > < K e y > C o l u m n s \ C o l u m n 8 < / 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 C o l u m n s \ C o l u m n 4 < / K e y > < / a : K e y > < a : V a l u e   i : t y p e = " M e a s u r e G r i d N o d e V i e w S t a t e " > < C o l u m n > 3 < / C o l u m n > < L a y e d O u t > t r u e < / L a y e d O u t > < / a : V a l u e > < / a : K e y V a l u e O f D i a g r a m O b j e c t K e y a n y T y p e z b w N T n L X > < a : K e y V a l u e O f D i a g r a m O b j e c t K e y a n y T y p e z b w N T n L X > < a : K e y > < K e y > C o l u m n s \ P l a n < / K e y > < / a : K e y > < a : V a l u e   i : t y p e = " M e a s u r e G r i d N o d e V i e w S t a t e " > < C o l u m n > 4 < / C o l u m n > < L a y e d O u t > t r u e < / L a y e d O u t > < / a : V a l u e > < / a : K e y V a l u e O f D i a g r a m O b j e c t K e y a n y T y p e z b w N T n L X > < a : K e y V a l u e O f D i a g r a m O b j e c t K e y a n y T y p e z b w N T n L X > < a : K e y > < K e y > C o l u m n s \ ( h r s ) < / K e y > < / a : K e y > < a : V a l u e   i : t y p e = " M e a s u r e G r i d N o d e V i e w S t a t e " > < C o l u m n > 5 < / C o l u m n > < L a y e d O u t > t r u e < / L a y e d O u t > < / a : V a l u e > < / a : K e y V a l u e O f D i a g r a m O b j e c t K e y a n y T y p e z b w N T n L X > < a : K e y V a l u e O f D i a g r a m O b j e c t K e y a n y T y p e z b w N T n L X > < a : K e y > < K e y > C o l u m n s \ A c t u a l < / 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 C o l u m n s \ ( h r s ) 6 < / K e y > < / a : K e y > < a : V a l u e   i : t y p e = " M e a s u r e G r i d N o d e V i e w S t a t e " > < C o l u m n > 8 < / C o l u m n > < L a y e d O u t > t r u e < / L a y e d O u t > < / a : V a l u e > < / a : K e y V a l u e O f D i a g r a m O b j e c t K e y a n y T y p e z b w N T n L X > < a : K e y V a l u e O f D i a g r a m O b j e c t K e y a n y T y p e z b w N T n L X > < a : K e y > < K e y > C o l u m n s \ C o l u m n 7 < / K e y > < / a : K e y > < a : V a l u e   i : t y p e = " M e a s u r e G r i d N o d e V i e w S t a t e " > < C o l u m n > 9 < / C o l u m n > < L a y e d O u t > t r u e < / L a y e d O u t > < / a : V a l u e > < / a : K e y V a l u e O f D i a g r a m O b j e c t K e y a n y T y p e z b w N T n L X > < a : K e y V a l u e O f D i a g r a m O b j e c t K e y a n y T y p e z b w N T n L X > < a : K e y > < K e y > C o l u m n s \ C o l u m n 8 < / K e y > < / a : K e y > < a : V a l u e   i : t y p e = " M e a s u r e G r i d N o d e V i e w S t a t e " > < C o l u m n > 1 0 < / C o l u m n > < L a y e d O u t > t r u e < / L a y e d O u t > < / a : V a l u e > < / a : K e y V a l u e O f D i a g r a m O b j e c t K e y a n y T y p e z b w N T n L X > < / V i e w S t a t e s > < / D i a g r a m M a n a g e r . S e r i a l i z a b l e D i a g r a m > < / A r r a y O f D i a g r a m M a n a g e r . S e r i a l i z a b l e D i a g r a m > ] ] > < / C u s t o m C o n t e n t > < / G e m i n i > 
</file>

<file path=customXml/item9.xml><?xml version="1.0" encoding="utf-8"?>
<ct:contentTypeSchema xmlns:ct="http://schemas.microsoft.com/office/2006/metadata/contentType" xmlns:ma="http://schemas.microsoft.com/office/2006/metadata/properties/metaAttributes" ct:_="" ma:_="" ma:contentTypeName="Document" ma:contentTypeID="0x010100AEC7D16EB514D74E976A9679A05048AB" ma:contentTypeVersion="2" ma:contentTypeDescription="Create a new document." ma:contentTypeScope="" ma:versionID="8c4e0db8d56ceeb46dd6622f904aae7e">
  <xsd:schema xmlns:xsd="http://www.w3.org/2001/XMLSchema" xmlns:xs="http://www.w3.org/2001/XMLSchema" xmlns:p="http://schemas.microsoft.com/office/2006/metadata/properties" xmlns:ns2="8eb1772c-7850-40f8-828f-2208f6e4d45c" targetNamespace="http://schemas.microsoft.com/office/2006/metadata/properties" ma:root="true" ma:fieldsID="f6da4c3002a373bccd5cc152febe2b88" ns2:_="">
    <xsd:import namespace="8eb1772c-7850-40f8-828f-2208f6e4d45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1772c-7850-40f8-828f-2208f6e4d4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594AC8-9FAE-430C-BAC8-39AA53872576}"/>
</file>

<file path=customXml/itemProps10.xml><?xml version="1.0" encoding="utf-8"?>
<ds:datastoreItem xmlns:ds="http://schemas.openxmlformats.org/officeDocument/2006/customXml" ds:itemID="{EC866AC9-6B3B-41D6-B30A-BFE9AC40672F}"/>
</file>

<file path=customXml/itemProps11.xml><?xml version="1.0" encoding="utf-8"?>
<ds:datastoreItem xmlns:ds="http://schemas.openxmlformats.org/officeDocument/2006/customXml" ds:itemID="{833C245E-ADB8-456A-A68A-B1353C55E8BC}"/>
</file>

<file path=customXml/itemProps12.xml><?xml version="1.0" encoding="utf-8"?>
<ds:datastoreItem xmlns:ds="http://schemas.openxmlformats.org/officeDocument/2006/customXml" ds:itemID="{7162C92F-D5C1-415F-AE6D-0D0CCA6E02E3}"/>
</file>

<file path=customXml/itemProps13.xml><?xml version="1.0" encoding="utf-8"?>
<ds:datastoreItem xmlns:ds="http://schemas.openxmlformats.org/officeDocument/2006/customXml" ds:itemID="{2D1610C9-676B-4714-9A33-9A123E80A152}"/>
</file>

<file path=customXml/itemProps14.xml><?xml version="1.0" encoding="utf-8"?>
<ds:datastoreItem xmlns:ds="http://schemas.openxmlformats.org/officeDocument/2006/customXml" ds:itemID="{0B16A5BF-176A-4537-8863-9239CD0BA614}"/>
</file>

<file path=customXml/itemProps15.xml><?xml version="1.0" encoding="utf-8"?>
<ds:datastoreItem xmlns:ds="http://schemas.openxmlformats.org/officeDocument/2006/customXml" ds:itemID="{AD2DA1A8-325B-486B-A6D5-925F24B0C8BE}"/>
</file>

<file path=customXml/itemProps16.xml><?xml version="1.0" encoding="utf-8"?>
<ds:datastoreItem xmlns:ds="http://schemas.openxmlformats.org/officeDocument/2006/customXml" ds:itemID="{F16C152A-90E9-4DB6-A683-384522FEF585}"/>
</file>

<file path=customXml/itemProps17.xml><?xml version="1.0" encoding="utf-8"?>
<ds:datastoreItem xmlns:ds="http://schemas.openxmlformats.org/officeDocument/2006/customXml" ds:itemID="{4A9B606D-F913-49D5-96FC-8C8825288FE6}"/>
</file>

<file path=customXml/itemProps18.xml><?xml version="1.0" encoding="utf-8"?>
<ds:datastoreItem xmlns:ds="http://schemas.openxmlformats.org/officeDocument/2006/customXml" ds:itemID="{DFC05E7C-4954-4D6A-ACDB-AE161B7E8576}"/>
</file>

<file path=customXml/itemProps19.xml><?xml version="1.0" encoding="utf-8"?>
<ds:datastoreItem xmlns:ds="http://schemas.openxmlformats.org/officeDocument/2006/customXml" ds:itemID="{8A8283FF-F420-438A-9A1E-15DDE5CF980F}"/>
</file>

<file path=customXml/itemProps2.xml><?xml version="1.0" encoding="utf-8"?>
<ds:datastoreItem xmlns:ds="http://schemas.openxmlformats.org/officeDocument/2006/customXml" ds:itemID="{89E87F63-2D8B-4006-AB40-18A3D9CFCE0F}"/>
</file>

<file path=customXml/itemProps3.xml><?xml version="1.0" encoding="utf-8"?>
<ds:datastoreItem xmlns:ds="http://schemas.openxmlformats.org/officeDocument/2006/customXml" ds:itemID="{772BFDF4-4F31-4049-BCF0-F15F55F2696C}"/>
</file>

<file path=customXml/itemProps4.xml><?xml version="1.0" encoding="utf-8"?>
<ds:datastoreItem xmlns:ds="http://schemas.openxmlformats.org/officeDocument/2006/customXml" ds:itemID="{9E1974E3-E89C-4158-A18A-275594263E0B}"/>
</file>

<file path=customXml/itemProps5.xml><?xml version="1.0" encoding="utf-8"?>
<ds:datastoreItem xmlns:ds="http://schemas.openxmlformats.org/officeDocument/2006/customXml" ds:itemID="{A9EF5BE6-5F93-46F5-B52C-79329688DF72}"/>
</file>

<file path=customXml/itemProps6.xml><?xml version="1.0" encoding="utf-8"?>
<ds:datastoreItem xmlns:ds="http://schemas.openxmlformats.org/officeDocument/2006/customXml" ds:itemID="{ECA42C7E-D83F-4D24-8323-61AD68BC403A}"/>
</file>

<file path=customXml/itemProps7.xml><?xml version="1.0" encoding="utf-8"?>
<ds:datastoreItem xmlns:ds="http://schemas.openxmlformats.org/officeDocument/2006/customXml" ds:itemID="{736F210E-A099-4B1B-AABA-DDF891A8F571}"/>
</file>

<file path=customXml/itemProps8.xml><?xml version="1.0" encoding="utf-8"?>
<ds:datastoreItem xmlns:ds="http://schemas.openxmlformats.org/officeDocument/2006/customXml" ds:itemID="{C84B850E-484C-46F8-8C2A-4585B1167E61}"/>
</file>

<file path=customXml/itemProps9.xml><?xml version="1.0" encoding="utf-8"?>
<ds:datastoreItem xmlns:ds="http://schemas.openxmlformats.org/officeDocument/2006/customXml" ds:itemID="{53C354A5-3D8D-46D5-B6CC-CA12E4151790}"/>
</file>

<file path=docProps/app.xml><?xml version="1.0" encoding="utf-8"?>
<Properties xmlns="http://schemas.openxmlformats.org/officeDocument/2006/extended-properties" xmlns:vt="http://schemas.openxmlformats.org/officeDocument/2006/docPropsVTypes">
  <Application>Microsoft Excel Online</Application>
  <Manager/>
  <Company>Conestoga College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Authorized User</dc:creator>
  <cp:keywords/>
  <dc:description/>
  <cp:lastModifiedBy>Prajwal Pundalika Nayak</cp:lastModifiedBy>
  <cp:revision/>
  <dcterms:created xsi:type="dcterms:W3CDTF">2017-02-24T16:47:46Z</dcterms:created>
  <dcterms:modified xsi:type="dcterms:W3CDTF">2022-02-19T01:55:32Z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4c66d903-dda6-4240-a37b-f679b1445e5c</vt:lpwstr>
  </property>
  <property fmtid="{D5CDD505-2E9C-101B-9397-08002B2CF9AE}" pid="3" name="ContentTypeId">
    <vt:lpwstr>0x010100AEC7D16EB514D74E976A9679A05048AB</vt:lpwstr>
  </property>
</Properties>
</file>