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hicle Projections" sheetId="1" r:id="rId4"/>
  </sheets>
  <definedNames/>
  <calcPr/>
</workbook>
</file>

<file path=xl/sharedStrings.xml><?xml version="1.0" encoding="utf-8"?>
<sst xmlns="http://schemas.openxmlformats.org/spreadsheetml/2006/main" count="166" uniqueCount="57">
  <si>
    <t>FORMAT COMMUNES</t>
  </si>
  <si>
    <t>COMMUNE</t>
  </si>
  <si>
    <t>Faa'a</t>
  </si>
  <si>
    <t>Papeete</t>
  </si>
  <si>
    <t>Pirae</t>
  </si>
  <si>
    <t>Arue</t>
  </si>
  <si>
    <t>Mahina</t>
  </si>
  <si>
    <t>Hitiaa O Te Ra</t>
  </si>
  <si>
    <t>Taiarapu-Est</t>
  </si>
  <si>
    <t>Taiarapu-Ouest</t>
  </si>
  <si>
    <t>Teva I Uta</t>
  </si>
  <si>
    <t>Papara</t>
  </si>
  <si>
    <t>Paea</t>
  </si>
  <si>
    <t>Punaauia</t>
  </si>
  <si>
    <t>PART VEH</t>
  </si>
  <si>
    <t>BEV</t>
  </si>
  <si>
    <t>PHEV</t>
  </si>
  <si>
    <t>CTTE</t>
  </si>
  <si>
    <t>DR</t>
  </si>
  <si>
    <t>FORMAT POSTES SOURCES</t>
  </si>
  <si>
    <t>Poste source</t>
  </si>
  <si>
    <t>Tipaerui</t>
  </si>
  <si>
    <t>Vairaatoa</t>
  </si>
  <si>
    <t>Papenoo Aval</t>
  </si>
  <si>
    <t>Taravao</t>
  </si>
  <si>
    <t>Atimaono</t>
  </si>
  <si>
    <t>Punaruu</t>
  </si>
  <si>
    <t>Communes</t>
  </si>
  <si>
    <t>Faaa + 30% Papeete</t>
  </si>
  <si>
    <t>Pirae + 70% Papeete</t>
  </si>
  <si>
    <t>Mahina + 50% Hitia</t>
  </si>
  <si>
    <t>Taiarapu-Est, Taiarapu-Ouest + 50% Hitia</t>
  </si>
  <si>
    <t>Teva I Uta, Papara</t>
  </si>
  <si>
    <t>Punaauia + Paea</t>
  </si>
  <si>
    <t>Part VEH</t>
  </si>
  <si>
    <t>Faaa + 50% Papeete</t>
  </si>
  <si>
    <t>Pirae + 50% Papeete</t>
  </si>
  <si>
    <t>Distances moyenne par jour</t>
  </si>
  <si>
    <t>Commune</t>
  </si>
  <si>
    <t>Distance/jour de semaine</t>
  </si>
  <si>
    <t>SD</t>
  </si>
  <si>
    <t>Distance/jour de weekend</t>
  </si>
  <si>
    <t>Repartition du Work</t>
  </si>
  <si>
    <t>Caractéristiques de véhicules par défaut</t>
  </si>
  <si>
    <t>Vehicle Type</t>
  </si>
  <si>
    <t>LDV</t>
  </si>
  <si>
    <t>2R</t>
  </si>
  <si>
    <t>Battery capacity (kWh)</t>
  </si>
  <si>
    <r>
      <rPr>
        <rFont val="Arial"/>
        <color theme="1"/>
      </rPr>
      <t>42-60 (</t>
    </r>
    <r>
      <rPr>
        <rFont val="Arial"/>
        <b/>
        <color theme="1"/>
      </rPr>
      <t>50</t>
    </r>
    <r>
      <rPr>
        <rFont val="Arial"/>
        <color theme="1"/>
      </rPr>
      <t>)</t>
    </r>
  </si>
  <si>
    <r>
      <rPr>
        <rFont val="Arial"/>
        <color theme="1"/>
      </rPr>
      <t>10-15 (</t>
    </r>
    <r>
      <rPr>
        <rFont val="Arial"/>
        <b/>
        <color theme="1"/>
      </rPr>
      <t>12</t>
    </r>
    <r>
      <rPr>
        <rFont val="Arial"/>
        <color theme="1"/>
      </rPr>
      <t>)</t>
    </r>
  </si>
  <si>
    <r>
      <rPr>
        <rFont val="Arial"/>
        <color theme="1"/>
      </rPr>
      <t>40-90 (</t>
    </r>
    <r>
      <rPr>
        <rFont val="Arial"/>
        <b/>
        <color theme="1"/>
      </rPr>
      <t>60</t>
    </r>
    <r>
      <rPr>
        <rFont val="Arial"/>
        <color theme="1"/>
      </rPr>
      <t>)</t>
    </r>
  </si>
  <si>
    <r>
      <rPr>
        <rFont val="Arial"/>
        <color theme="1"/>
      </rPr>
      <t>1.8-4.2 (</t>
    </r>
    <r>
      <rPr>
        <rFont val="Arial"/>
        <b/>
        <color theme="1"/>
      </rPr>
      <t>2.5</t>
    </r>
    <r>
      <rPr>
        <rFont val="Arial"/>
        <color theme="1"/>
      </rPr>
      <t>)</t>
    </r>
  </si>
  <si>
    <t>Consumpiton (kWh/km)</t>
  </si>
  <si>
    <r>
      <rPr>
        <rFont val="Arial"/>
        <color theme="1"/>
      </rPr>
      <t>0.12-0.2 (</t>
    </r>
    <r>
      <rPr>
        <rFont val="Arial"/>
        <b/>
        <color theme="1"/>
      </rPr>
      <t>0.15</t>
    </r>
    <r>
      <rPr>
        <rFont val="Arial"/>
        <color theme="1"/>
      </rPr>
      <t>)</t>
    </r>
  </si>
  <si>
    <r>
      <rPr>
        <rFont val="Arial"/>
        <color theme="1"/>
      </rPr>
      <t>0.15 -0.25 (</t>
    </r>
    <r>
      <rPr>
        <rFont val="Arial"/>
        <b/>
        <color theme="1"/>
      </rPr>
      <t>0.2</t>
    </r>
    <r>
      <rPr>
        <rFont val="Arial"/>
        <color theme="1"/>
      </rPr>
      <t>)</t>
    </r>
  </si>
  <si>
    <r>
      <rPr>
        <rFont val="Arial"/>
        <color theme="1"/>
      </rPr>
      <t>0.15-0.25 (</t>
    </r>
    <r>
      <rPr>
        <rFont val="Arial"/>
        <b/>
        <color theme="1"/>
      </rPr>
      <t>0.2</t>
    </r>
    <r>
      <rPr>
        <rFont val="Arial"/>
        <color theme="1"/>
      </rPr>
      <t>)</t>
    </r>
  </si>
  <si>
    <r>
      <rPr>
        <rFont val="Arial"/>
        <color theme="1"/>
      </rPr>
      <t>0.012-0.04(</t>
    </r>
    <r>
      <rPr>
        <rFont val="Arial"/>
        <b/>
        <color theme="1"/>
      </rPr>
      <t>0.025</t>
    </r>
    <r>
      <rPr>
        <rFont val="Arial"/>
        <color theme="1"/>
      </rPr>
      <t>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</si>
</sst>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color theme="1"/>
      <name val="Arial"/>
    </font>
    <font>
      <b/>
      <sz val="11.0"/>
      <color theme="1"/>
      <name val="Calibri"/>
    </font>
    <font/>
    <font>
      <b/>
      <sz val="15.0"/>
      <color theme="1"/>
      <name val="Arial"/>
      <scheme val="minor"/>
    </font>
    <font>
      <b/>
      <sz val="12.0"/>
      <color theme="1"/>
      <name val="Arial"/>
    </font>
    <font>
      <color theme="1"/>
      <name val="Arial"/>
      <scheme val="minor"/>
    </font>
    <font>
      <b/>
      <sz val="14.0"/>
      <color theme="1"/>
      <name val="Arial"/>
    </font>
    <font>
      <b/>
      <sz val="13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1" fillId="0" fontId="2" numFmtId="0" xfId="0" applyAlignment="1" applyBorder="1" applyFont="1">
      <alignment vertical="bottom"/>
    </xf>
    <xf borderId="1" fillId="2" fontId="3" numFmtId="0" xfId="0" applyAlignment="1" applyBorder="1" applyFill="1" applyFont="1">
      <alignment vertical="bottom"/>
    </xf>
    <xf borderId="1" fillId="0" fontId="2" numFmtId="10" xfId="0" applyAlignment="1" applyBorder="1" applyFont="1" applyNumberFormat="1">
      <alignment horizontal="right" vertical="bottom"/>
    </xf>
    <xf borderId="1" fillId="0" fontId="2" numFmtId="0" xfId="0" applyAlignment="1" applyBorder="1" applyFont="1">
      <alignment horizontal="right" vertical="bottom"/>
    </xf>
    <xf borderId="0" fillId="0" fontId="2" numFmtId="0" xfId="0" applyAlignment="1" applyFont="1">
      <alignment vertical="bottom"/>
    </xf>
    <xf borderId="1" fillId="3" fontId="3" numFmtId="0" xfId="0" applyAlignment="1" applyBorder="1" applyFill="1" applyFont="1">
      <alignment vertical="bottom"/>
    </xf>
    <xf borderId="1" fillId="4" fontId="3" numFmtId="0" xfId="0" applyAlignment="1" applyBorder="1" applyFill="1" applyFont="1">
      <alignment vertical="bottom"/>
    </xf>
    <xf borderId="2" fillId="0" fontId="1" numFmtId="0" xfId="0" applyAlignment="1" applyBorder="1" applyFont="1">
      <alignment horizontal="center" readingOrder="0" vertical="center"/>
    </xf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7" fillId="0" fontId="4" numFmtId="0" xfId="0" applyBorder="1" applyFont="1"/>
    <xf borderId="1" fillId="2" fontId="2" numFmtId="0" xfId="0" applyAlignment="1" applyBorder="1" applyFont="1">
      <alignment readingOrder="0" vertical="bottom"/>
    </xf>
    <xf borderId="1" fillId="2" fontId="2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readingOrder="0" shrinkToFit="0" vertical="bottom" wrapText="1"/>
    </xf>
    <xf borderId="1" fillId="0" fontId="2" numFmtId="10" xfId="0" applyAlignment="1" applyBorder="1" applyFont="1" applyNumberFormat="1">
      <alignment horizontal="right" readingOrder="0" vertical="bottom"/>
    </xf>
    <xf borderId="1" fillId="0" fontId="2" numFmtId="0" xfId="0" applyAlignment="1" applyBorder="1" applyFont="1">
      <alignment horizontal="right" readingOrder="0" vertical="bottom"/>
    </xf>
    <xf borderId="1" fillId="3" fontId="2" numFmtId="0" xfId="0" applyAlignment="1" applyBorder="1" applyFont="1">
      <alignment readingOrder="0" vertical="bottom"/>
    </xf>
    <xf borderId="1" fillId="3" fontId="2" numFmtId="0" xfId="0" applyAlignment="1" applyBorder="1" applyFont="1">
      <alignment readingOrder="0" shrinkToFit="0" vertical="bottom" wrapText="1"/>
    </xf>
    <xf borderId="1" fillId="4" fontId="2" numFmtId="0" xfId="0" applyAlignment="1" applyBorder="1" applyFont="1">
      <alignment readingOrder="0" vertical="bottom"/>
    </xf>
    <xf borderId="1" fillId="4" fontId="2" numFmtId="0" xfId="0" applyAlignment="1" applyBorder="1" applyFont="1">
      <alignment readingOrder="0" shrinkToFit="0" vertical="bottom" wrapText="1"/>
    </xf>
    <xf borderId="2" fillId="0" fontId="5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5" fontId="6" numFmtId="0" xfId="0" applyAlignment="1" applyBorder="1" applyFill="1" applyFont="1">
      <alignment vertical="bottom"/>
    </xf>
    <xf borderId="1" fillId="0" fontId="7" numFmtId="0" xfId="0" applyAlignment="1" applyBorder="1" applyFont="1">
      <alignment readingOrder="0"/>
    </xf>
    <xf borderId="1" fillId="0" fontId="8" numFmtId="0" xfId="0" applyAlignment="1" applyBorder="1" applyFont="1">
      <alignment horizontal="center" readingOrder="0" vertical="center"/>
    </xf>
    <xf borderId="1" fillId="6" fontId="6" numFmtId="0" xfId="0" applyAlignment="1" applyBorder="1" applyFill="1" applyFont="1">
      <alignment readingOrder="0" shrinkToFit="0" vertical="bottom" wrapText="1"/>
    </xf>
    <xf borderId="1" fillId="0" fontId="2" numFmtId="0" xfId="0" applyAlignment="1" applyBorder="1" applyFont="1">
      <alignment readingOrder="0"/>
    </xf>
    <xf borderId="1" fillId="0" fontId="9" numFmtId="0" xfId="0" applyAlignment="1" applyBorder="1" applyFont="1">
      <alignment readingOrder="0"/>
    </xf>
    <xf borderId="1" fillId="0" fontId="2" numFmtId="9" xfId="0" applyAlignment="1" applyBorder="1" applyFont="1" applyNumberFormat="1">
      <alignment readingOrder="0"/>
    </xf>
    <xf borderId="1" fillId="7" fontId="6" numFmtId="0" xfId="0" applyAlignment="1" applyBorder="1" applyFill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image" Target="../media/Chart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923925</xdr:colOff>
      <xdr:row>0</xdr:row>
      <xdr:rowOff>161925</xdr:rowOff>
    </xdr:from>
    <xdr:ext cx="5715000" cy="3533775"/>
    <xdr:pic>
      <xdr:nvPicPr>
        <xdr:cNvPr id="1787080379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923925</xdr:colOff>
      <xdr:row>18</xdr:row>
      <xdr:rowOff>180975</xdr:rowOff>
    </xdr:from>
    <xdr:ext cx="5715000" cy="3533775"/>
    <xdr:pic>
      <xdr:nvPicPr>
        <xdr:cNvPr id="299416040" name="Chart2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0"/>
  </cols>
  <sheetData>
    <row r="1">
      <c r="A1" s="1" t="s">
        <v>0</v>
      </c>
    </row>
    <row r="3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</row>
    <row r="4">
      <c r="A4" s="2" t="s">
        <v>14</v>
      </c>
      <c r="B4" s="4">
        <v>0.14666258420085732</v>
      </c>
      <c r="C4" s="4">
        <v>0.17391304347826086</v>
      </c>
      <c r="D4" s="4">
        <v>0.09889773423147581</v>
      </c>
      <c r="E4" s="4">
        <v>0.05480710349050827</v>
      </c>
      <c r="F4" s="4">
        <v>0.07838334353949786</v>
      </c>
      <c r="G4" s="4">
        <v>0.0192896509491733</v>
      </c>
      <c r="H4" s="4">
        <v>0.02357624004898959</v>
      </c>
      <c r="I4" s="4">
        <v>0.018983466013472138</v>
      </c>
      <c r="J4" s="4">
        <v>0.061543172075933864</v>
      </c>
      <c r="K4" s="4">
        <v>0.04286589099816289</v>
      </c>
      <c r="L4" s="4">
        <v>0.057256582976117576</v>
      </c>
      <c r="M4" s="4">
        <v>0.22382118799755052</v>
      </c>
    </row>
    <row r="5">
      <c r="A5" s="2" t="s">
        <v>15</v>
      </c>
      <c r="B5" s="5">
        <f t="shared" ref="B5:M5" si="1">round(B4*1977,0)</f>
        <v>290</v>
      </c>
      <c r="C5" s="5">
        <f t="shared" si="1"/>
        <v>344</v>
      </c>
      <c r="D5" s="5">
        <f t="shared" si="1"/>
        <v>196</v>
      </c>
      <c r="E5" s="5">
        <f t="shared" si="1"/>
        <v>108</v>
      </c>
      <c r="F5" s="5">
        <f t="shared" si="1"/>
        <v>155</v>
      </c>
      <c r="G5" s="5">
        <f t="shared" si="1"/>
        <v>38</v>
      </c>
      <c r="H5" s="5">
        <f t="shared" si="1"/>
        <v>47</v>
      </c>
      <c r="I5" s="5">
        <f t="shared" si="1"/>
        <v>38</v>
      </c>
      <c r="J5" s="5">
        <f t="shared" si="1"/>
        <v>122</v>
      </c>
      <c r="K5" s="5">
        <f t="shared" si="1"/>
        <v>85</v>
      </c>
      <c r="L5" s="5">
        <f t="shared" si="1"/>
        <v>113</v>
      </c>
      <c r="M5" s="5">
        <f t="shared" si="1"/>
        <v>442</v>
      </c>
    </row>
    <row r="6">
      <c r="A6" s="2" t="s">
        <v>16</v>
      </c>
      <c r="B6" s="5">
        <f t="shared" ref="B6:M6" si="2">round(B4*3781,0)</f>
        <v>555</v>
      </c>
      <c r="C6" s="5">
        <f t="shared" si="2"/>
        <v>658</v>
      </c>
      <c r="D6" s="5">
        <f t="shared" si="2"/>
        <v>374</v>
      </c>
      <c r="E6" s="5">
        <f t="shared" si="2"/>
        <v>207</v>
      </c>
      <c r="F6" s="5">
        <f t="shared" si="2"/>
        <v>296</v>
      </c>
      <c r="G6" s="5">
        <f t="shared" si="2"/>
        <v>73</v>
      </c>
      <c r="H6" s="5">
        <f t="shared" si="2"/>
        <v>89</v>
      </c>
      <c r="I6" s="5">
        <f t="shared" si="2"/>
        <v>72</v>
      </c>
      <c r="J6" s="5">
        <f t="shared" si="2"/>
        <v>233</v>
      </c>
      <c r="K6" s="5">
        <f t="shared" si="2"/>
        <v>162</v>
      </c>
      <c r="L6" s="5">
        <f t="shared" si="2"/>
        <v>216</v>
      </c>
      <c r="M6" s="5">
        <f t="shared" si="2"/>
        <v>846</v>
      </c>
    </row>
    <row r="7">
      <c r="A7" s="2" t="s">
        <v>17</v>
      </c>
      <c r="B7" s="5">
        <f t="shared" ref="B7:M7" si="3">round(B4*1203,0)</f>
        <v>176</v>
      </c>
      <c r="C7" s="5">
        <f t="shared" si="3"/>
        <v>209</v>
      </c>
      <c r="D7" s="5">
        <f t="shared" si="3"/>
        <v>119</v>
      </c>
      <c r="E7" s="5">
        <f t="shared" si="3"/>
        <v>66</v>
      </c>
      <c r="F7" s="5">
        <f t="shared" si="3"/>
        <v>94</v>
      </c>
      <c r="G7" s="5">
        <f t="shared" si="3"/>
        <v>23</v>
      </c>
      <c r="H7" s="5">
        <f t="shared" si="3"/>
        <v>28</v>
      </c>
      <c r="I7" s="5">
        <f t="shared" si="3"/>
        <v>23</v>
      </c>
      <c r="J7" s="5">
        <f t="shared" si="3"/>
        <v>74</v>
      </c>
      <c r="K7" s="5">
        <f t="shared" si="3"/>
        <v>52</v>
      </c>
      <c r="L7" s="5">
        <f t="shared" si="3"/>
        <v>69</v>
      </c>
      <c r="M7" s="5">
        <f t="shared" si="3"/>
        <v>269</v>
      </c>
    </row>
    <row r="8">
      <c r="A8" s="2" t="s">
        <v>18</v>
      </c>
      <c r="B8" s="5">
        <f t="shared" ref="B8:M8" si="4">round(B4*859,0)</f>
        <v>126</v>
      </c>
      <c r="C8" s="5">
        <f t="shared" si="4"/>
        <v>149</v>
      </c>
      <c r="D8" s="5">
        <f t="shared" si="4"/>
        <v>85</v>
      </c>
      <c r="E8" s="5">
        <f t="shared" si="4"/>
        <v>47</v>
      </c>
      <c r="F8" s="5">
        <f t="shared" si="4"/>
        <v>67</v>
      </c>
      <c r="G8" s="5">
        <f t="shared" si="4"/>
        <v>17</v>
      </c>
      <c r="H8" s="5">
        <f t="shared" si="4"/>
        <v>20</v>
      </c>
      <c r="I8" s="5">
        <f t="shared" si="4"/>
        <v>16</v>
      </c>
      <c r="J8" s="5">
        <f t="shared" si="4"/>
        <v>53</v>
      </c>
      <c r="K8" s="5">
        <f t="shared" si="4"/>
        <v>37</v>
      </c>
      <c r="L8" s="5">
        <f t="shared" si="4"/>
        <v>49</v>
      </c>
      <c r="M8" s="5">
        <f t="shared" si="4"/>
        <v>192</v>
      </c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>
      <c r="A10" s="2" t="s">
        <v>1</v>
      </c>
      <c r="B10" s="7" t="s">
        <v>2</v>
      </c>
      <c r="C10" s="7" t="s">
        <v>3</v>
      </c>
      <c r="D10" s="7" t="s">
        <v>4</v>
      </c>
      <c r="E10" s="7" t="s">
        <v>5</v>
      </c>
      <c r="F10" s="7" t="s">
        <v>6</v>
      </c>
      <c r="G10" s="7" t="s">
        <v>7</v>
      </c>
      <c r="H10" s="7" t="s">
        <v>8</v>
      </c>
      <c r="I10" s="7" t="s">
        <v>9</v>
      </c>
      <c r="J10" s="7" t="s">
        <v>10</v>
      </c>
      <c r="K10" s="7" t="s">
        <v>11</v>
      </c>
      <c r="L10" s="7" t="s">
        <v>12</v>
      </c>
      <c r="M10" s="7" t="s">
        <v>13</v>
      </c>
    </row>
    <row r="11">
      <c r="A11" s="2" t="s">
        <v>14</v>
      </c>
      <c r="B11" s="4">
        <v>0.14666258420085732</v>
      </c>
      <c r="C11" s="4">
        <v>0.17391304347826086</v>
      </c>
      <c r="D11" s="4">
        <v>0.09889773423147581</v>
      </c>
      <c r="E11" s="4">
        <v>0.05480710349050827</v>
      </c>
      <c r="F11" s="4">
        <v>0.07838334353949786</v>
      </c>
      <c r="G11" s="4">
        <v>0.0192896509491733</v>
      </c>
      <c r="H11" s="4">
        <v>0.02357624004898959</v>
      </c>
      <c r="I11" s="4">
        <v>0.018983466013472138</v>
      </c>
      <c r="J11" s="4">
        <v>0.061543172075933864</v>
      </c>
      <c r="K11" s="4">
        <v>0.04286589099816289</v>
      </c>
      <c r="L11" s="4">
        <v>0.057256582976117576</v>
      </c>
      <c r="M11" s="4">
        <v>0.22382118799755052</v>
      </c>
    </row>
    <row r="12">
      <c r="A12" s="2" t="s">
        <v>15</v>
      </c>
      <c r="B12" s="5">
        <f t="shared" ref="B12:M12" si="5">round(B11*3748,0)</f>
        <v>550</v>
      </c>
      <c r="C12" s="5">
        <f t="shared" si="5"/>
        <v>652</v>
      </c>
      <c r="D12" s="5">
        <f t="shared" si="5"/>
        <v>371</v>
      </c>
      <c r="E12" s="5">
        <f t="shared" si="5"/>
        <v>205</v>
      </c>
      <c r="F12" s="5">
        <f t="shared" si="5"/>
        <v>294</v>
      </c>
      <c r="G12" s="5">
        <f t="shared" si="5"/>
        <v>72</v>
      </c>
      <c r="H12" s="5">
        <f t="shared" si="5"/>
        <v>88</v>
      </c>
      <c r="I12" s="5">
        <f t="shared" si="5"/>
        <v>71</v>
      </c>
      <c r="J12" s="5">
        <f t="shared" si="5"/>
        <v>231</v>
      </c>
      <c r="K12" s="5">
        <f t="shared" si="5"/>
        <v>161</v>
      </c>
      <c r="L12" s="5">
        <f t="shared" si="5"/>
        <v>215</v>
      </c>
      <c r="M12" s="5">
        <f t="shared" si="5"/>
        <v>839</v>
      </c>
    </row>
    <row r="13">
      <c r="A13" s="2" t="s">
        <v>16</v>
      </c>
      <c r="B13" s="5">
        <f t="shared" ref="B13:M13" si="6">round(B11*7170,0)</f>
        <v>1052</v>
      </c>
      <c r="C13" s="5">
        <f t="shared" si="6"/>
        <v>1247</v>
      </c>
      <c r="D13" s="5">
        <f t="shared" si="6"/>
        <v>709</v>
      </c>
      <c r="E13" s="5">
        <f t="shared" si="6"/>
        <v>393</v>
      </c>
      <c r="F13" s="5">
        <f t="shared" si="6"/>
        <v>562</v>
      </c>
      <c r="G13" s="5">
        <f t="shared" si="6"/>
        <v>138</v>
      </c>
      <c r="H13" s="5">
        <f t="shared" si="6"/>
        <v>169</v>
      </c>
      <c r="I13" s="5">
        <f t="shared" si="6"/>
        <v>136</v>
      </c>
      <c r="J13" s="5">
        <f t="shared" si="6"/>
        <v>441</v>
      </c>
      <c r="K13" s="5">
        <f t="shared" si="6"/>
        <v>307</v>
      </c>
      <c r="L13" s="5">
        <f t="shared" si="6"/>
        <v>411</v>
      </c>
      <c r="M13" s="5">
        <f t="shared" si="6"/>
        <v>1605</v>
      </c>
    </row>
    <row r="14">
      <c r="A14" s="2" t="s">
        <v>17</v>
      </c>
      <c r="B14" s="5">
        <f t="shared" ref="B14:M14" si="7">round(B11*2281,0)</f>
        <v>335</v>
      </c>
      <c r="C14" s="5">
        <f t="shared" si="7"/>
        <v>397</v>
      </c>
      <c r="D14" s="5">
        <f t="shared" si="7"/>
        <v>226</v>
      </c>
      <c r="E14" s="5">
        <f t="shared" si="7"/>
        <v>125</v>
      </c>
      <c r="F14" s="5">
        <f t="shared" si="7"/>
        <v>179</v>
      </c>
      <c r="G14" s="5">
        <f t="shared" si="7"/>
        <v>44</v>
      </c>
      <c r="H14" s="5">
        <f t="shared" si="7"/>
        <v>54</v>
      </c>
      <c r="I14" s="5">
        <f t="shared" si="7"/>
        <v>43</v>
      </c>
      <c r="J14" s="5">
        <f t="shared" si="7"/>
        <v>140</v>
      </c>
      <c r="K14" s="5">
        <f t="shared" si="7"/>
        <v>98</v>
      </c>
      <c r="L14" s="5">
        <f t="shared" si="7"/>
        <v>131</v>
      </c>
      <c r="M14" s="5">
        <f t="shared" si="7"/>
        <v>511</v>
      </c>
    </row>
    <row r="15">
      <c r="A15" s="2" t="s">
        <v>18</v>
      </c>
      <c r="B15" s="5">
        <f t="shared" ref="B15:M15" si="8">round(B11*1630,0)</f>
        <v>239</v>
      </c>
      <c r="C15" s="5">
        <f t="shared" si="8"/>
        <v>283</v>
      </c>
      <c r="D15" s="5">
        <f t="shared" si="8"/>
        <v>161</v>
      </c>
      <c r="E15" s="5">
        <f t="shared" si="8"/>
        <v>89</v>
      </c>
      <c r="F15" s="5">
        <f t="shared" si="8"/>
        <v>128</v>
      </c>
      <c r="G15" s="5">
        <f t="shared" si="8"/>
        <v>31</v>
      </c>
      <c r="H15" s="5">
        <f t="shared" si="8"/>
        <v>38</v>
      </c>
      <c r="I15" s="5">
        <f t="shared" si="8"/>
        <v>31</v>
      </c>
      <c r="J15" s="5">
        <f t="shared" si="8"/>
        <v>100</v>
      </c>
      <c r="K15" s="5">
        <f t="shared" si="8"/>
        <v>70</v>
      </c>
      <c r="L15" s="5">
        <f t="shared" si="8"/>
        <v>93</v>
      </c>
      <c r="M15" s="5">
        <f t="shared" si="8"/>
        <v>365</v>
      </c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>
      <c r="A17" s="2" t="s">
        <v>1</v>
      </c>
      <c r="B17" s="8" t="s">
        <v>2</v>
      </c>
      <c r="C17" s="8" t="s">
        <v>3</v>
      </c>
      <c r="D17" s="8" t="s">
        <v>4</v>
      </c>
      <c r="E17" s="8" t="s">
        <v>5</v>
      </c>
      <c r="F17" s="8" t="s">
        <v>6</v>
      </c>
      <c r="G17" s="8" t="s">
        <v>7</v>
      </c>
      <c r="H17" s="8" t="s">
        <v>8</v>
      </c>
      <c r="I17" s="8" t="s">
        <v>9</v>
      </c>
      <c r="J17" s="8" t="s">
        <v>10</v>
      </c>
      <c r="K17" s="8" t="s">
        <v>11</v>
      </c>
      <c r="L17" s="8" t="s">
        <v>12</v>
      </c>
      <c r="M17" s="8" t="s">
        <v>13</v>
      </c>
    </row>
    <row r="18">
      <c r="A18" s="2" t="s">
        <v>14</v>
      </c>
      <c r="B18" s="4">
        <v>0.14666258420085732</v>
      </c>
      <c r="C18" s="4">
        <v>0.17391304347826086</v>
      </c>
      <c r="D18" s="4">
        <v>0.09889773423147581</v>
      </c>
      <c r="E18" s="4">
        <v>0.05480710349050827</v>
      </c>
      <c r="F18" s="4">
        <v>0.07838334353949786</v>
      </c>
      <c r="G18" s="4">
        <v>0.0192896509491733</v>
      </c>
      <c r="H18" s="4">
        <v>0.02357624004898959</v>
      </c>
      <c r="I18" s="4">
        <v>0.018983466013472138</v>
      </c>
      <c r="J18" s="4">
        <v>0.061543172075933864</v>
      </c>
      <c r="K18" s="4">
        <v>0.04286589099816289</v>
      </c>
      <c r="L18" s="4">
        <v>0.057256582976117576</v>
      </c>
      <c r="M18" s="4">
        <v>0.22382118799755052</v>
      </c>
    </row>
    <row r="19">
      <c r="A19" s="2" t="s">
        <v>15</v>
      </c>
      <c r="B19" s="5">
        <f t="shared" ref="B19:M19" si="9">round(B18*6336,0)</f>
        <v>929</v>
      </c>
      <c r="C19" s="5">
        <f t="shared" si="9"/>
        <v>1102</v>
      </c>
      <c r="D19" s="5">
        <f t="shared" si="9"/>
        <v>627</v>
      </c>
      <c r="E19" s="5">
        <f t="shared" si="9"/>
        <v>347</v>
      </c>
      <c r="F19" s="5">
        <f t="shared" si="9"/>
        <v>497</v>
      </c>
      <c r="G19" s="5">
        <f t="shared" si="9"/>
        <v>122</v>
      </c>
      <c r="H19" s="5">
        <f t="shared" si="9"/>
        <v>149</v>
      </c>
      <c r="I19" s="5">
        <f t="shared" si="9"/>
        <v>120</v>
      </c>
      <c r="J19" s="5">
        <f t="shared" si="9"/>
        <v>390</v>
      </c>
      <c r="K19" s="5">
        <f t="shared" si="9"/>
        <v>272</v>
      </c>
      <c r="L19" s="5">
        <f t="shared" si="9"/>
        <v>363</v>
      </c>
      <c r="M19" s="5">
        <f t="shared" si="9"/>
        <v>1418</v>
      </c>
    </row>
    <row r="20">
      <c r="A20" s="2" t="s">
        <v>16</v>
      </c>
      <c r="B20" s="5">
        <f t="shared" ref="B20:M20" si="10">round(B18*12122,0)</f>
        <v>1778</v>
      </c>
      <c r="C20" s="5">
        <f t="shared" si="10"/>
        <v>2108</v>
      </c>
      <c r="D20" s="5">
        <f t="shared" si="10"/>
        <v>1199</v>
      </c>
      <c r="E20" s="5">
        <f t="shared" si="10"/>
        <v>664</v>
      </c>
      <c r="F20" s="5">
        <f t="shared" si="10"/>
        <v>950</v>
      </c>
      <c r="G20" s="5">
        <f t="shared" si="10"/>
        <v>234</v>
      </c>
      <c r="H20" s="5">
        <f t="shared" si="10"/>
        <v>286</v>
      </c>
      <c r="I20" s="5">
        <f t="shared" si="10"/>
        <v>230</v>
      </c>
      <c r="J20" s="5">
        <f t="shared" si="10"/>
        <v>746</v>
      </c>
      <c r="K20" s="5">
        <f t="shared" si="10"/>
        <v>520</v>
      </c>
      <c r="L20" s="5">
        <f t="shared" si="10"/>
        <v>694</v>
      </c>
      <c r="M20" s="5">
        <f t="shared" si="10"/>
        <v>2713</v>
      </c>
    </row>
    <row r="21">
      <c r="A21" s="2" t="s">
        <v>17</v>
      </c>
      <c r="B21" s="5">
        <f t="shared" ref="B21:M21" si="11">round(B18*3857,0)</f>
        <v>566</v>
      </c>
      <c r="C21" s="5">
        <f t="shared" si="11"/>
        <v>671</v>
      </c>
      <c r="D21" s="5">
        <f t="shared" si="11"/>
        <v>381</v>
      </c>
      <c r="E21" s="5">
        <f t="shared" si="11"/>
        <v>211</v>
      </c>
      <c r="F21" s="5">
        <f t="shared" si="11"/>
        <v>302</v>
      </c>
      <c r="G21" s="5">
        <f t="shared" si="11"/>
        <v>74</v>
      </c>
      <c r="H21" s="5">
        <f t="shared" si="11"/>
        <v>91</v>
      </c>
      <c r="I21" s="5">
        <f t="shared" si="11"/>
        <v>73</v>
      </c>
      <c r="J21" s="5">
        <f t="shared" si="11"/>
        <v>237</v>
      </c>
      <c r="K21" s="5">
        <f t="shared" si="11"/>
        <v>165</v>
      </c>
      <c r="L21" s="5">
        <f t="shared" si="11"/>
        <v>221</v>
      </c>
      <c r="M21" s="5">
        <f t="shared" si="11"/>
        <v>863</v>
      </c>
    </row>
    <row r="22">
      <c r="A22" s="2" t="s">
        <v>18</v>
      </c>
      <c r="B22" s="5">
        <f t="shared" ref="B22:M22" si="12">round(B18*2755,0)</f>
        <v>404</v>
      </c>
      <c r="C22" s="5">
        <f t="shared" si="12"/>
        <v>479</v>
      </c>
      <c r="D22" s="5">
        <f t="shared" si="12"/>
        <v>272</v>
      </c>
      <c r="E22" s="5">
        <f t="shared" si="12"/>
        <v>151</v>
      </c>
      <c r="F22" s="5">
        <f t="shared" si="12"/>
        <v>216</v>
      </c>
      <c r="G22" s="5">
        <f t="shared" si="12"/>
        <v>53</v>
      </c>
      <c r="H22" s="5">
        <f t="shared" si="12"/>
        <v>65</v>
      </c>
      <c r="I22" s="5">
        <f t="shared" si="12"/>
        <v>52</v>
      </c>
      <c r="J22" s="5">
        <f t="shared" si="12"/>
        <v>170</v>
      </c>
      <c r="K22" s="5">
        <f t="shared" si="12"/>
        <v>118</v>
      </c>
      <c r="L22" s="5">
        <f t="shared" si="12"/>
        <v>158</v>
      </c>
      <c r="M22" s="5">
        <f t="shared" si="12"/>
        <v>617</v>
      </c>
    </row>
    <row r="25">
      <c r="A25" s="9" t="s">
        <v>19</v>
      </c>
      <c r="B25" s="10"/>
      <c r="C25" s="10"/>
      <c r="D25" s="10"/>
      <c r="E25" s="10"/>
      <c r="F25" s="10"/>
      <c r="G25" s="10"/>
      <c r="H25" s="11"/>
    </row>
    <row r="26">
      <c r="A26" s="12"/>
      <c r="B26" s="13"/>
      <c r="C26" s="13"/>
      <c r="D26" s="13"/>
      <c r="E26" s="13"/>
      <c r="F26" s="13"/>
      <c r="G26" s="13"/>
      <c r="H26" s="14"/>
    </row>
    <row r="27">
      <c r="A27" s="15" t="s">
        <v>20</v>
      </c>
      <c r="B27" s="16" t="s">
        <v>21</v>
      </c>
      <c r="C27" s="16" t="s">
        <v>22</v>
      </c>
      <c r="D27" s="16" t="s">
        <v>5</v>
      </c>
      <c r="E27" s="16" t="s">
        <v>23</v>
      </c>
      <c r="F27" s="16" t="s">
        <v>24</v>
      </c>
      <c r="G27" s="16" t="s">
        <v>25</v>
      </c>
      <c r="H27" s="16" t="s">
        <v>26</v>
      </c>
    </row>
    <row r="28">
      <c r="A28" s="17" t="s">
        <v>27</v>
      </c>
      <c r="B28" s="18" t="s">
        <v>28</v>
      </c>
      <c r="C28" s="18" t="s">
        <v>29</v>
      </c>
      <c r="D28" s="18" t="s">
        <v>5</v>
      </c>
      <c r="E28" s="18" t="s">
        <v>30</v>
      </c>
      <c r="F28" s="18" t="s">
        <v>31</v>
      </c>
      <c r="G28" s="18" t="s">
        <v>32</v>
      </c>
      <c r="H28" s="18" t="s">
        <v>33</v>
      </c>
    </row>
    <row r="29">
      <c r="A29" s="17" t="s">
        <v>34</v>
      </c>
      <c r="B29" s="19">
        <v>0.1988</v>
      </c>
      <c r="C29" s="19">
        <v>0.2206</v>
      </c>
      <c r="D29" s="19">
        <v>0.0548</v>
      </c>
      <c r="E29" s="19">
        <v>0.088</v>
      </c>
      <c r="F29" s="19">
        <v>0.0522</v>
      </c>
      <c r="G29" s="19">
        <v>0.1044</v>
      </c>
      <c r="H29" s="19">
        <v>0.2811</v>
      </c>
    </row>
    <row r="30">
      <c r="A30" s="17" t="s">
        <v>15</v>
      </c>
      <c r="B30" s="20">
        <v>393.0</v>
      </c>
      <c r="C30" s="20">
        <v>437.0</v>
      </c>
      <c r="D30" s="20">
        <v>108.0</v>
      </c>
      <c r="E30" s="20">
        <v>174.0</v>
      </c>
      <c r="F30" s="20">
        <v>104.0</v>
      </c>
      <c r="G30" s="20">
        <v>207.0</v>
      </c>
      <c r="H30" s="20">
        <v>555.0</v>
      </c>
    </row>
    <row r="31">
      <c r="A31" s="17" t="s">
        <v>16</v>
      </c>
      <c r="B31" s="20">
        <v>752.0</v>
      </c>
      <c r="C31" s="20">
        <v>835.0</v>
      </c>
      <c r="D31" s="20">
        <v>207.0</v>
      </c>
      <c r="E31" s="20">
        <v>333.0</v>
      </c>
      <c r="F31" s="20">
        <v>198.0</v>
      </c>
      <c r="G31" s="20">
        <v>395.0</v>
      </c>
      <c r="H31" s="20">
        <v>1062.0</v>
      </c>
    </row>
    <row r="32">
      <c r="A32" s="17" t="s">
        <v>17</v>
      </c>
      <c r="B32" s="20">
        <v>239.0</v>
      </c>
      <c r="C32" s="20">
        <v>265.0</v>
      </c>
      <c r="D32" s="20">
        <v>66.0</v>
      </c>
      <c r="E32" s="20">
        <v>106.0</v>
      </c>
      <c r="F32" s="20">
        <v>63.0</v>
      </c>
      <c r="G32" s="20">
        <v>126.0</v>
      </c>
      <c r="H32" s="20">
        <v>338.0</v>
      </c>
    </row>
    <row r="33">
      <c r="A33" s="17" t="s">
        <v>18</v>
      </c>
      <c r="B33" s="20">
        <v>171.0</v>
      </c>
      <c r="C33" s="20">
        <v>189.0</v>
      </c>
      <c r="D33" s="20">
        <v>47.0</v>
      </c>
      <c r="E33" s="20">
        <v>76.0</v>
      </c>
      <c r="F33" s="20">
        <v>45.0</v>
      </c>
      <c r="G33" s="20">
        <v>90.0</v>
      </c>
      <c r="H33" s="20">
        <v>241.0</v>
      </c>
    </row>
    <row r="34">
      <c r="A34" s="21" t="s">
        <v>20</v>
      </c>
      <c r="B34" s="22" t="s">
        <v>21</v>
      </c>
      <c r="C34" s="22" t="s">
        <v>22</v>
      </c>
      <c r="D34" s="22" t="s">
        <v>5</v>
      </c>
      <c r="E34" s="22" t="s">
        <v>23</v>
      </c>
      <c r="F34" s="22" t="s">
        <v>24</v>
      </c>
      <c r="G34" s="22" t="s">
        <v>25</v>
      </c>
      <c r="H34" s="22" t="s">
        <v>26</v>
      </c>
    </row>
    <row r="35">
      <c r="A35" s="17" t="s">
        <v>27</v>
      </c>
      <c r="B35" s="18" t="s">
        <v>35</v>
      </c>
      <c r="C35" s="18" t="s">
        <v>36</v>
      </c>
      <c r="D35" s="18" t="s">
        <v>5</v>
      </c>
      <c r="E35" s="18" t="s">
        <v>30</v>
      </c>
      <c r="F35" s="18" t="s">
        <v>31</v>
      </c>
      <c r="G35" s="18" t="s">
        <v>32</v>
      </c>
      <c r="H35" s="18" t="s">
        <v>33</v>
      </c>
    </row>
    <row r="36">
      <c r="A36" s="17" t="s">
        <v>34</v>
      </c>
      <c r="B36" s="19">
        <v>0.1988</v>
      </c>
      <c r="C36" s="19">
        <v>0.2206</v>
      </c>
      <c r="D36" s="19">
        <v>0.0548</v>
      </c>
      <c r="E36" s="19">
        <v>0.088</v>
      </c>
      <c r="F36" s="19">
        <v>0.0522</v>
      </c>
      <c r="G36" s="19">
        <v>0.1044</v>
      </c>
      <c r="H36" s="19">
        <v>0.2811</v>
      </c>
    </row>
    <row r="37">
      <c r="A37" s="17" t="s">
        <v>15</v>
      </c>
      <c r="B37" s="20">
        <v>746.0</v>
      </c>
      <c r="C37" s="20">
        <v>827.0</v>
      </c>
      <c r="D37" s="20">
        <v>108.0</v>
      </c>
      <c r="E37" s="20">
        <v>330.0</v>
      </c>
      <c r="F37" s="20">
        <v>195.0</v>
      </c>
      <c r="G37" s="20">
        <v>392.0</v>
      </c>
      <c r="H37" s="20">
        <v>1054.0</v>
      </c>
    </row>
    <row r="38">
      <c r="A38" s="17" t="s">
        <v>16</v>
      </c>
      <c r="B38" s="20">
        <v>1426.0</v>
      </c>
      <c r="C38" s="20">
        <v>1582.0</v>
      </c>
      <c r="D38" s="20">
        <v>207.0</v>
      </c>
      <c r="E38" s="20">
        <v>631.0</v>
      </c>
      <c r="F38" s="20">
        <v>374.0</v>
      </c>
      <c r="G38" s="20">
        <v>748.0</v>
      </c>
      <c r="H38" s="20">
        <v>2016.0</v>
      </c>
    </row>
    <row r="39">
      <c r="A39" s="17" t="s">
        <v>17</v>
      </c>
      <c r="B39" s="20">
        <v>454.0</v>
      </c>
      <c r="C39" s="20">
        <v>504.0</v>
      </c>
      <c r="D39" s="20">
        <v>66.0</v>
      </c>
      <c r="E39" s="20">
        <v>201.0</v>
      </c>
      <c r="F39" s="20">
        <v>119.0</v>
      </c>
      <c r="G39" s="20">
        <v>238.0</v>
      </c>
      <c r="H39" s="20">
        <v>642.0</v>
      </c>
    </row>
    <row r="40">
      <c r="A40" s="17" t="s">
        <v>18</v>
      </c>
      <c r="B40" s="20">
        <v>324.0</v>
      </c>
      <c r="C40" s="20">
        <v>359.0</v>
      </c>
      <c r="D40" s="20">
        <v>47.0</v>
      </c>
      <c r="E40" s="20">
        <v>144.0</v>
      </c>
      <c r="F40" s="20">
        <v>85.0</v>
      </c>
      <c r="G40" s="20">
        <v>170.0</v>
      </c>
      <c r="H40" s="20">
        <v>458.0</v>
      </c>
    </row>
    <row r="41">
      <c r="A41" s="23" t="s">
        <v>20</v>
      </c>
      <c r="B41" s="24" t="s">
        <v>21</v>
      </c>
      <c r="C41" s="24" t="s">
        <v>22</v>
      </c>
      <c r="D41" s="24" t="s">
        <v>5</v>
      </c>
      <c r="E41" s="24" t="s">
        <v>23</v>
      </c>
      <c r="F41" s="24" t="s">
        <v>24</v>
      </c>
      <c r="G41" s="24" t="s">
        <v>25</v>
      </c>
      <c r="H41" s="24" t="s">
        <v>26</v>
      </c>
    </row>
    <row r="42">
      <c r="A42" s="17" t="s">
        <v>27</v>
      </c>
      <c r="B42" s="18" t="s">
        <v>35</v>
      </c>
      <c r="C42" s="18" t="s">
        <v>36</v>
      </c>
      <c r="D42" s="18" t="s">
        <v>5</v>
      </c>
      <c r="E42" s="18" t="s">
        <v>30</v>
      </c>
      <c r="F42" s="18" t="s">
        <v>31</v>
      </c>
      <c r="G42" s="18" t="s">
        <v>32</v>
      </c>
      <c r="H42" s="18" t="s">
        <v>33</v>
      </c>
    </row>
    <row r="43">
      <c r="A43" s="17" t="s">
        <v>34</v>
      </c>
      <c r="B43" s="19">
        <v>0.1988</v>
      </c>
      <c r="C43" s="19">
        <v>0.2206</v>
      </c>
      <c r="D43" s="19">
        <v>0.0548</v>
      </c>
      <c r="E43" s="19">
        <v>0.088</v>
      </c>
      <c r="F43" s="19">
        <v>0.0522</v>
      </c>
      <c r="G43" s="19">
        <v>0.1044</v>
      </c>
      <c r="H43" s="19">
        <v>0.2811</v>
      </c>
    </row>
    <row r="44">
      <c r="A44" s="17" t="s">
        <v>15</v>
      </c>
      <c r="B44" s="20">
        <v>1260.0</v>
      </c>
      <c r="C44" s="20">
        <v>1398.0</v>
      </c>
      <c r="D44" s="20">
        <v>108.0</v>
      </c>
      <c r="E44" s="20">
        <v>558.0</v>
      </c>
      <c r="F44" s="20">
        <v>330.0</v>
      </c>
      <c r="G44" s="20">
        <v>662.0</v>
      </c>
      <c r="H44" s="20">
        <v>1781.0</v>
      </c>
    </row>
    <row r="45">
      <c r="A45" s="17" t="s">
        <v>16</v>
      </c>
      <c r="B45" s="20">
        <v>2410.0</v>
      </c>
      <c r="C45" s="20">
        <v>2675.0</v>
      </c>
      <c r="D45" s="20">
        <v>207.0</v>
      </c>
      <c r="E45" s="20">
        <v>1067.0</v>
      </c>
      <c r="F45" s="20">
        <v>633.0</v>
      </c>
      <c r="G45" s="20">
        <v>1266.0</v>
      </c>
      <c r="H45" s="20">
        <v>3407.0</v>
      </c>
    </row>
    <row r="46">
      <c r="A46" s="17" t="s">
        <v>17</v>
      </c>
      <c r="B46" s="20">
        <v>767.0</v>
      </c>
      <c r="C46" s="20">
        <v>851.0</v>
      </c>
      <c r="D46" s="20">
        <v>66.0</v>
      </c>
      <c r="E46" s="20">
        <v>339.0</v>
      </c>
      <c r="F46" s="20">
        <v>201.0</v>
      </c>
      <c r="G46" s="20">
        <v>402.0</v>
      </c>
      <c r="H46" s="20">
        <v>1084.0</v>
      </c>
    </row>
    <row r="47">
      <c r="A47" s="17" t="s">
        <v>18</v>
      </c>
      <c r="B47" s="20">
        <v>548.0</v>
      </c>
      <c r="C47" s="20">
        <v>607.0</v>
      </c>
      <c r="D47" s="20">
        <v>47.0</v>
      </c>
      <c r="E47" s="20">
        <v>243.0</v>
      </c>
      <c r="F47" s="20">
        <v>144.0</v>
      </c>
      <c r="G47" s="20">
        <v>288.0</v>
      </c>
      <c r="H47" s="20">
        <v>775.0</v>
      </c>
    </row>
    <row r="50">
      <c r="A50" s="25" t="s">
        <v>37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1"/>
    </row>
    <row r="51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4"/>
    </row>
    <row r="52">
      <c r="A52" s="26" t="s">
        <v>38</v>
      </c>
      <c r="B52" s="27" t="s">
        <v>2</v>
      </c>
      <c r="C52" s="27" t="s">
        <v>3</v>
      </c>
      <c r="D52" s="27" t="s">
        <v>4</v>
      </c>
      <c r="E52" s="27" t="s">
        <v>5</v>
      </c>
      <c r="F52" s="27" t="s">
        <v>6</v>
      </c>
      <c r="G52" s="27" t="s">
        <v>7</v>
      </c>
      <c r="H52" s="27" t="s">
        <v>8</v>
      </c>
      <c r="I52" s="27" t="s">
        <v>9</v>
      </c>
      <c r="J52" s="27" t="s">
        <v>10</v>
      </c>
      <c r="K52" s="27" t="s">
        <v>11</v>
      </c>
      <c r="L52" s="27" t="s">
        <v>12</v>
      </c>
      <c r="M52" s="27" t="s">
        <v>13</v>
      </c>
    </row>
    <row r="53">
      <c r="A53" s="28" t="s">
        <v>39</v>
      </c>
      <c r="B53" s="28">
        <v>15.0</v>
      </c>
      <c r="C53" s="28">
        <v>15.0</v>
      </c>
      <c r="D53" s="28">
        <v>15.0</v>
      </c>
      <c r="E53" s="28">
        <v>20.0</v>
      </c>
      <c r="F53" s="28">
        <v>30.0</v>
      </c>
      <c r="G53" s="28">
        <v>50.0</v>
      </c>
      <c r="H53" s="28">
        <v>60.0</v>
      </c>
      <c r="I53" s="28">
        <v>60.0</v>
      </c>
      <c r="J53" s="28">
        <v>50.0</v>
      </c>
      <c r="K53" s="28">
        <v>50.0</v>
      </c>
      <c r="L53" s="28">
        <v>40.0</v>
      </c>
      <c r="M53" s="28">
        <v>30.0</v>
      </c>
    </row>
    <row r="54">
      <c r="A54" s="28" t="s">
        <v>40</v>
      </c>
      <c r="B54" s="28">
        <v>5.0</v>
      </c>
      <c r="C54" s="28">
        <v>5.0</v>
      </c>
      <c r="D54" s="28">
        <v>5.0</v>
      </c>
      <c r="E54" s="28">
        <v>5.0</v>
      </c>
      <c r="F54" s="28">
        <v>10.0</v>
      </c>
      <c r="G54" s="28">
        <v>20.0</v>
      </c>
      <c r="H54" s="28">
        <v>20.0</v>
      </c>
      <c r="I54" s="28">
        <v>20.0</v>
      </c>
      <c r="J54" s="28">
        <v>20.0</v>
      </c>
      <c r="K54" s="28">
        <v>20.0</v>
      </c>
      <c r="L54" s="28">
        <v>15.0</v>
      </c>
      <c r="M54" s="28">
        <v>10.0</v>
      </c>
    </row>
    <row r="55">
      <c r="A55" s="28" t="s">
        <v>41</v>
      </c>
      <c r="B55" s="28">
        <v>25.0</v>
      </c>
      <c r="C55" s="28">
        <v>25.0</v>
      </c>
      <c r="D55" s="28">
        <v>25.0</v>
      </c>
      <c r="E55" s="28">
        <v>25.0</v>
      </c>
      <c r="F55" s="28">
        <v>30.0</v>
      </c>
      <c r="G55" s="28">
        <v>50.0</v>
      </c>
      <c r="H55" s="28">
        <v>50.0</v>
      </c>
      <c r="I55" s="28">
        <v>50.0</v>
      </c>
      <c r="J55" s="28">
        <v>50.0</v>
      </c>
      <c r="K55" s="28">
        <v>50.0</v>
      </c>
      <c r="L55" s="28">
        <v>40.0</v>
      </c>
      <c r="M55" s="28">
        <v>30.0</v>
      </c>
    </row>
    <row r="56">
      <c r="A56" s="28" t="s">
        <v>40</v>
      </c>
      <c r="B56" s="28">
        <v>10.0</v>
      </c>
      <c r="C56" s="28">
        <v>10.0</v>
      </c>
      <c r="D56" s="28">
        <v>10.0</v>
      </c>
      <c r="E56" s="28">
        <v>10.0</v>
      </c>
      <c r="F56" s="28">
        <v>10.0</v>
      </c>
      <c r="G56" s="28">
        <v>20.0</v>
      </c>
      <c r="H56" s="28">
        <v>20.0</v>
      </c>
      <c r="I56" s="28">
        <v>20.0</v>
      </c>
      <c r="J56" s="28">
        <v>20.0</v>
      </c>
      <c r="K56" s="28">
        <v>20.0</v>
      </c>
      <c r="L56" s="28">
        <v>15.0</v>
      </c>
      <c r="M56" s="28">
        <v>10.0</v>
      </c>
    </row>
    <row r="57">
      <c r="A57" s="29" t="s">
        <v>20</v>
      </c>
      <c r="B57" s="30" t="s">
        <v>21</v>
      </c>
      <c r="C57" s="30" t="s">
        <v>22</v>
      </c>
      <c r="D57" s="30" t="s">
        <v>5</v>
      </c>
      <c r="E57" s="30" t="s">
        <v>23</v>
      </c>
      <c r="F57" s="30" t="s">
        <v>24</v>
      </c>
      <c r="G57" s="30" t="s">
        <v>25</v>
      </c>
      <c r="H57" s="30" t="s">
        <v>26</v>
      </c>
    </row>
    <row r="58">
      <c r="A58" s="31" t="s">
        <v>39</v>
      </c>
      <c r="B58" s="17">
        <v>20.0</v>
      </c>
      <c r="C58" s="17">
        <v>15.0</v>
      </c>
      <c r="D58" s="17">
        <v>20.0</v>
      </c>
      <c r="E58" s="17">
        <v>50.0</v>
      </c>
      <c r="F58" s="17">
        <v>60.0</v>
      </c>
      <c r="G58" s="17">
        <v>50.0</v>
      </c>
      <c r="H58" s="17">
        <v>30.0</v>
      </c>
    </row>
    <row r="59">
      <c r="A59" s="31" t="s">
        <v>40</v>
      </c>
      <c r="B59" s="31">
        <v>5.0</v>
      </c>
      <c r="C59" s="31">
        <v>5.0</v>
      </c>
      <c r="D59" s="31">
        <v>5.0</v>
      </c>
      <c r="E59" s="31">
        <v>10.0</v>
      </c>
      <c r="F59" s="31">
        <v>20.0</v>
      </c>
      <c r="G59" s="31">
        <v>20.0</v>
      </c>
      <c r="H59" s="31">
        <v>10.0</v>
      </c>
    </row>
    <row r="60">
      <c r="A60" s="31" t="s">
        <v>41</v>
      </c>
      <c r="B60" s="31">
        <v>30.0</v>
      </c>
      <c r="C60" s="31">
        <v>30.0</v>
      </c>
      <c r="D60" s="31">
        <v>30.0</v>
      </c>
      <c r="E60" s="31">
        <v>30.0</v>
      </c>
      <c r="F60" s="31">
        <v>30.0</v>
      </c>
      <c r="G60" s="31">
        <v>30.0</v>
      </c>
      <c r="H60" s="31">
        <v>30.0</v>
      </c>
    </row>
    <row r="61">
      <c r="A61" s="31" t="s">
        <v>40</v>
      </c>
      <c r="B61" s="31">
        <v>10.0</v>
      </c>
      <c r="C61" s="31">
        <v>10.0</v>
      </c>
      <c r="D61" s="31">
        <v>10.0</v>
      </c>
      <c r="E61" s="31">
        <v>15.0</v>
      </c>
      <c r="F61" s="31">
        <v>20.0</v>
      </c>
      <c r="G61" s="31">
        <v>20.0</v>
      </c>
      <c r="H61" s="31">
        <v>15.0</v>
      </c>
    </row>
    <row r="62">
      <c r="A62" s="32" t="s">
        <v>42</v>
      </c>
      <c r="B62" s="33">
        <v>0.15</v>
      </c>
      <c r="C62" s="33">
        <v>0.6</v>
      </c>
      <c r="D62" s="33">
        <v>0.02</v>
      </c>
      <c r="E62" s="33">
        <v>0.02</v>
      </c>
      <c r="F62" s="33">
        <v>0.05</v>
      </c>
      <c r="G62" s="33">
        <v>0.01</v>
      </c>
      <c r="H62" s="33">
        <v>0.15</v>
      </c>
    </row>
    <row r="65">
      <c r="A65" s="25" t="s">
        <v>43</v>
      </c>
      <c r="B65" s="10"/>
      <c r="C65" s="10"/>
      <c r="D65" s="10"/>
      <c r="E65" s="11"/>
    </row>
    <row r="66">
      <c r="A66" s="12"/>
      <c r="B66" s="13"/>
      <c r="C66" s="13"/>
      <c r="D66" s="13"/>
      <c r="E66" s="14"/>
    </row>
    <row r="67">
      <c r="A67" s="29" t="s">
        <v>44</v>
      </c>
      <c r="B67" s="34" t="s">
        <v>15</v>
      </c>
      <c r="C67" s="34" t="s">
        <v>16</v>
      </c>
      <c r="D67" s="34" t="s">
        <v>45</v>
      </c>
      <c r="E67" s="34" t="s">
        <v>46</v>
      </c>
    </row>
    <row r="68">
      <c r="A68" s="28" t="s">
        <v>47</v>
      </c>
      <c r="B68" s="28" t="s">
        <v>48</v>
      </c>
      <c r="C68" s="28" t="s">
        <v>49</v>
      </c>
      <c r="D68" s="28" t="s">
        <v>50</v>
      </c>
      <c r="E68" s="28" t="s">
        <v>51</v>
      </c>
    </row>
    <row r="69">
      <c r="A69" s="28" t="s">
        <v>52</v>
      </c>
      <c r="B69" s="28" t="s">
        <v>53</v>
      </c>
      <c r="C69" s="28" t="s">
        <v>54</v>
      </c>
      <c r="D69" s="28" t="s">
        <v>55</v>
      </c>
      <c r="E69" s="28" t="s">
        <v>56</v>
      </c>
    </row>
  </sheetData>
  <mergeCells count="4">
    <mergeCell ref="A25:H26"/>
    <mergeCell ref="A1:M2"/>
    <mergeCell ref="A65:E66"/>
    <mergeCell ref="A50:M51"/>
  </mergeCells>
  <drawing r:id="rId1"/>
</worksheet>
</file>