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/>
  </bookViews>
  <sheets>
    <sheet name="Chart1" sheetId="5" r:id="rId1"/>
    <sheet name="small_deform5" sheetId="1" r:id="rId2"/>
    <sheet name="small_deform6" sheetId="6" r:id="rId3"/>
    <sheet name="expected" sheetId="2" r:id="rId4"/>
  </sheets>
  <definedNames>
    <definedName name="small_deform2" localSheetId="1">small_deform5!$C$4:$L$35</definedName>
    <definedName name="small_deform2" localSheetId="2">small_deform6!$C$4:$L$35</definedName>
  </definedNames>
  <calcPr calcId="125725"/>
</workbook>
</file>

<file path=xl/calcChain.xml><?xml version="1.0" encoding="utf-8"?>
<calcChain xmlns="http://schemas.openxmlformats.org/spreadsheetml/2006/main">
  <c r="P6" i="6"/>
  <c r="Q6" s="1"/>
  <c r="P7"/>
  <c r="Q7" s="1"/>
  <c r="P8"/>
  <c r="Q8" s="1"/>
  <c r="P9"/>
  <c r="Q9" s="1"/>
  <c r="P10"/>
  <c r="Q10" s="1"/>
  <c r="P11"/>
  <c r="Q11" s="1"/>
  <c r="P12"/>
  <c r="Q12" s="1"/>
  <c r="P13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P5"/>
  <c r="Q5" s="1"/>
  <c r="P13" i="1"/>
  <c r="Q13" s="1"/>
  <c r="P14"/>
  <c r="Q14" s="1"/>
  <c r="P15"/>
  <c r="Q15" s="1"/>
  <c r="P16"/>
  <c r="Q16" s="1"/>
  <c r="P17"/>
  <c r="Q17" s="1"/>
  <c r="P18"/>
  <c r="Q18" s="1"/>
  <c r="P19"/>
  <c r="Q19" s="1"/>
  <c r="P20"/>
  <c r="Q20" s="1"/>
  <c r="P21"/>
  <c r="Q21" s="1"/>
  <c r="P22"/>
  <c r="Q22" s="1"/>
  <c r="P23"/>
  <c r="Q23" s="1"/>
  <c r="P24"/>
  <c r="Q24" s="1"/>
  <c r="P25"/>
  <c r="Q25" s="1"/>
  <c r="P26"/>
  <c r="Q26" s="1"/>
  <c r="P27"/>
  <c r="Q27" s="1"/>
  <c r="P28"/>
  <c r="Q28" s="1"/>
  <c r="P29"/>
  <c r="Q29" s="1"/>
  <c r="P30"/>
  <c r="Q30" s="1"/>
  <c r="P31"/>
  <c r="Q31" s="1"/>
  <c r="P32"/>
  <c r="Q32" s="1"/>
  <c r="P33"/>
  <c r="Q33" s="1"/>
  <c r="P34"/>
  <c r="Q34" s="1"/>
  <c r="P35"/>
  <c r="Q35" s="1"/>
  <c r="C70" i="2"/>
  <c r="D70" s="1"/>
  <c r="C71"/>
  <c r="D71" s="1"/>
  <c r="C72"/>
  <c r="D72"/>
  <c r="C73"/>
  <c r="D73" s="1"/>
  <c r="C74"/>
  <c r="D74" s="1"/>
  <c r="C75"/>
  <c r="D75" s="1"/>
  <c r="C76"/>
  <c r="D76"/>
  <c r="C77"/>
  <c r="D77" s="1"/>
  <c r="C78"/>
  <c r="D78" s="1"/>
  <c r="C79"/>
  <c r="D79" s="1"/>
  <c r="C80"/>
  <c r="D80"/>
  <c r="C81"/>
  <c r="D81" s="1"/>
  <c r="C82"/>
  <c r="D82" s="1"/>
  <c r="C83"/>
  <c r="D83" s="1"/>
  <c r="C84"/>
  <c r="D84"/>
  <c r="E10"/>
  <c r="E11" s="1"/>
  <c r="E12" s="1"/>
  <c r="F9"/>
  <c r="G9" s="1"/>
  <c r="H9" s="1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M10"/>
  <c r="M11" s="1"/>
  <c r="N11" s="1"/>
  <c r="O11" s="1"/>
  <c r="P6" i="1"/>
  <c r="Q6" s="1"/>
  <c r="P7"/>
  <c r="Q7" s="1"/>
  <c r="P8"/>
  <c r="Q8" s="1"/>
  <c r="P9"/>
  <c r="Q9" s="1"/>
  <c r="P10"/>
  <c r="Q10" s="1"/>
  <c r="P11"/>
  <c r="Q11" s="1"/>
  <c r="P12"/>
  <c r="Q12" s="1"/>
  <c r="P5"/>
  <c r="Q5" s="1"/>
  <c r="K11" i="2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10"/>
  <c r="K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10"/>
  <c r="C9"/>
  <c r="D5"/>
  <c r="D3"/>
  <c r="F12" l="1"/>
  <c r="G12" s="1"/>
  <c r="H12" s="1"/>
  <c r="E13"/>
  <c r="F11"/>
  <c r="G11" s="1"/>
  <c r="H11" s="1"/>
  <c r="F10"/>
  <c r="G10" s="1"/>
  <c r="H10" s="1"/>
  <c r="P11"/>
  <c r="M12"/>
  <c r="L3"/>
  <c r="L4" s="1"/>
  <c r="L43" s="1"/>
  <c r="H2"/>
  <c r="H3"/>
  <c r="L2"/>
  <c r="E14" l="1"/>
  <c r="F13"/>
  <c r="G13" s="1"/>
  <c r="H13" s="1"/>
  <c r="M13"/>
  <c r="N12"/>
  <c r="O12" s="1"/>
  <c r="P12" s="1"/>
  <c r="L48"/>
  <c r="L24"/>
  <c r="L56"/>
  <c r="L44"/>
  <c r="L32"/>
  <c r="L12"/>
  <c r="L20"/>
  <c r="L55"/>
  <c r="L15"/>
  <c r="L27"/>
  <c r="L39"/>
  <c r="L51"/>
  <c r="L14"/>
  <c r="L26"/>
  <c r="L38"/>
  <c r="L50"/>
  <c r="L13"/>
  <c r="L25"/>
  <c r="L37"/>
  <c r="L49"/>
  <c r="L22"/>
  <c r="L33"/>
  <c r="L40"/>
  <c r="L46"/>
  <c r="L21"/>
  <c r="L41"/>
  <c r="L9"/>
  <c r="L58"/>
  <c r="L57"/>
  <c r="L29"/>
  <c r="L11"/>
  <c r="L23"/>
  <c r="L35"/>
  <c r="L47"/>
  <c r="L59"/>
  <c r="L34"/>
  <c r="L10"/>
  <c r="N10" s="1"/>
  <c r="O10" s="1"/>
  <c r="P10" s="1"/>
  <c r="L45"/>
  <c r="L17"/>
  <c r="L52"/>
  <c r="L53"/>
  <c r="L28"/>
  <c r="L18"/>
  <c r="L30"/>
  <c r="L42"/>
  <c r="L54"/>
  <c r="L16"/>
  <c r="L31"/>
  <c r="L36"/>
  <c r="L19"/>
  <c r="H4"/>
  <c r="D10" s="1"/>
  <c r="E15" l="1"/>
  <c r="F14"/>
  <c r="G14" s="1"/>
  <c r="H14" s="1"/>
  <c r="M14"/>
  <c r="N13"/>
  <c r="O13" s="1"/>
  <c r="P13" s="1"/>
  <c r="N9"/>
  <c r="O9" s="1"/>
  <c r="P9" s="1"/>
  <c r="D20"/>
  <c r="D28"/>
  <c r="D50"/>
  <c r="D16"/>
  <c r="D48"/>
  <c r="D51"/>
  <c r="D36"/>
  <c r="D39"/>
  <c r="D33"/>
  <c r="D22"/>
  <c r="D62"/>
  <c r="D34"/>
  <c r="D15"/>
  <c r="D60"/>
  <c r="D68"/>
  <c r="D31"/>
  <c r="D61"/>
  <c r="D53"/>
  <c r="D14"/>
  <c r="D29"/>
  <c r="D37"/>
  <c r="D49"/>
  <c r="D45"/>
  <c r="D26"/>
  <c r="D24"/>
  <c r="D47"/>
  <c r="D56"/>
  <c r="D46"/>
  <c r="D44"/>
  <c r="D13"/>
  <c r="D69"/>
  <c r="D43"/>
  <c r="D59"/>
  <c r="D21"/>
  <c r="D35"/>
  <c r="D42"/>
  <c r="D58"/>
  <c r="D66"/>
  <c r="D32"/>
  <c r="D19"/>
  <c r="D9"/>
  <c r="D54"/>
  <c r="D41"/>
  <c r="D30"/>
  <c r="D65"/>
  <c r="D38"/>
  <c r="D23"/>
  <c r="D18"/>
  <c r="D67"/>
  <c r="D40"/>
  <c r="D64"/>
  <c r="D12"/>
  <c r="D17"/>
  <c r="D27"/>
  <c r="D57"/>
  <c r="D55"/>
  <c r="D63"/>
  <c r="D52"/>
  <c r="D25"/>
  <c r="D11"/>
  <c r="E16" l="1"/>
  <c r="F15"/>
  <c r="G15" s="1"/>
  <c r="H15" s="1"/>
  <c r="M15"/>
  <c r="N14"/>
  <c r="O14" s="1"/>
  <c r="P14" s="1"/>
  <c r="H16" l="1"/>
  <c r="F16"/>
  <c r="G16" s="1"/>
  <c r="E17"/>
  <c r="M16"/>
  <c r="P15"/>
  <c r="N15"/>
  <c r="O15" s="1"/>
  <c r="E18" l="1"/>
  <c r="F17"/>
  <c r="G17" s="1"/>
  <c r="H17" s="1"/>
  <c r="N16"/>
  <c r="O16" s="1"/>
  <c r="P16" s="1"/>
  <c r="M17"/>
  <c r="E19" l="1"/>
  <c r="F18"/>
  <c r="G18" s="1"/>
  <c r="H18" s="1"/>
  <c r="N17"/>
  <c r="O17" s="1"/>
  <c r="P17" s="1"/>
  <c r="M18"/>
  <c r="E20" l="1"/>
  <c r="F19"/>
  <c r="G19" s="1"/>
  <c r="H19" s="1"/>
  <c r="M19"/>
  <c r="M20" s="1"/>
  <c r="M21" s="1"/>
  <c r="N18"/>
  <c r="O18" s="1"/>
  <c r="P18" s="1"/>
  <c r="N21" l="1"/>
  <c r="O21" s="1"/>
  <c r="P21" s="1"/>
  <c r="M22"/>
  <c r="E21"/>
  <c r="E22" s="1"/>
  <c r="E23" s="1"/>
  <c r="H20"/>
  <c r="F20"/>
  <c r="G20" s="1"/>
  <c r="N19"/>
  <c r="O19" s="1"/>
  <c r="P19" s="1"/>
  <c r="N22" l="1"/>
  <c r="O22" s="1"/>
  <c r="P22" s="1"/>
  <c r="M23"/>
  <c r="E24"/>
  <c r="F23"/>
  <c r="G23" s="1"/>
  <c r="H23" s="1"/>
  <c r="F21"/>
  <c r="G21" s="1"/>
  <c r="H21" s="1"/>
  <c r="F22"/>
  <c r="G22" s="1"/>
  <c r="H22" s="1"/>
  <c r="N20"/>
  <c r="O20" s="1"/>
  <c r="P20" s="1"/>
  <c r="M24" l="1"/>
  <c r="N23"/>
  <c r="O23" s="1"/>
  <c r="P23" s="1"/>
  <c r="F24"/>
  <c r="G24" s="1"/>
  <c r="H24" s="1"/>
  <c r="E25"/>
  <c r="N24" l="1"/>
  <c r="O24" s="1"/>
  <c r="P24" s="1"/>
  <c r="M25"/>
  <c r="F25"/>
  <c r="G25" s="1"/>
  <c r="H25" s="1"/>
  <c r="E26"/>
  <c r="N25" l="1"/>
  <c r="O25" s="1"/>
  <c r="P25" s="1"/>
  <c r="M26"/>
  <c r="F26"/>
  <c r="G26" s="1"/>
  <c r="H26" s="1"/>
  <c r="E27"/>
  <c r="M27" l="1"/>
  <c r="N26"/>
  <c r="O26" s="1"/>
  <c r="P26" s="1"/>
  <c r="E28"/>
  <c r="F27"/>
  <c r="G27" s="1"/>
  <c r="H27" s="1"/>
  <c r="M28" l="1"/>
  <c r="N27"/>
  <c r="O27" s="1"/>
  <c r="P27" s="1"/>
  <c r="E29"/>
  <c r="F28"/>
  <c r="G28" s="1"/>
  <c r="H28" s="1"/>
  <c r="M29" l="1"/>
  <c r="N28"/>
  <c r="O28" s="1"/>
  <c r="P28" s="1"/>
  <c r="F29"/>
  <c r="G29" s="1"/>
  <c r="H29" s="1"/>
  <c r="E30"/>
  <c r="N29" l="1"/>
  <c r="O29" s="1"/>
  <c r="P29" s="1"/>
  <c r="M30"/>
  <c r="F30"/>
  <c r="G30" s="1"/>
  <c r="H30" s="1"/>
  <c r="E31"/>
  <c r="N30" l="1"/>
  <c r="O30" s="1"/>
  <c r="P30" s="1"/>
  <c r="M31"/>
  <c r="F31"/>
  <c r="G31" s="1"/>
  <c r="H31" s="1"/>
  <c r="E32"/>
  <c r="M32" l="1"/>
  <c r="N31"/>
  <c r="O31" s="1"/>
  <c r="P31" s="1"/>
  <c r="F32"/>
  <c r="G32" s="1"/>
  <c r="H32" s="1"/>
  <c r="E33"/>
  <c r="N32" l="1"/>
  <c r="O32" s="1"/>
  <c r="P32" s="1"/>
  <c r="M33"/>
  <c r="F33"/>
  <c r="G33" s="1"/>
  <c r="H33" s="1"/>
  <c r="E34"/>
  <c r="N33" l="1"/>
  <c r="O33" s="1"/>
  <c r="P33" s="1"/>
  <c r="M34"/>
  <c r="E35"/>
  <c r="F34"/>
  <c r="G34" s="1"/>
  <c r="H34" s="1"/>
  <c r="M35" l="1"/>
  <c r="N34"/>
  <c r="O34" s="1"/>
  <c r="P34" s="1"/>
  <c r="E36"/>
  <c r="E37" s="1"/>
  <c r="F35"/>
  <c r="G35" s="1"/>
  <c r="H35" s="1"/>
  <c r="M36" l="1"/>
  <c r="N35"/>
  <c r="O35" s="1"/>
  <c r="P35" s="1"/>
  <c r="F37"/>
  <c r="G37" s="1"/>
  <c r="H37" s="1"/>
  <c r="E38"/>
  <c r="N36" l="1"/>
  <c r="O36" s="1"/>
  <c r="M37"/>
  <c r="P36"/>
  <c r="F38"/>
  <c r="G38" s="1"/>
  <c r="H38" s="1"/>
  <c r="E39"/>
  <c r="F36"/>
  <c r="G36" s="1"/>
  <c r="H36" s="1"/>
  <c r="M38" l="1"/>
  <c r="N37"/>
  <c r="O37" s="1"/>
  <c r="P37" s="1"/>
  <c r="F39"/>
  <c r="G39" s="1"/>
  <c r="H39" s="1"/>
  <c r="E40"/>
  <c r="N38" l="1"/>
  <c r="O38" s="1"/>
  <c r="P38" s="1"/>
  <c r="M39"/>
  <c r="F40"/>
  <c r="G40" s="1"/>
  <c r="H40" s="1"/>
  <c r="E41"/>
  <c r="N39" l="1"/>
  <c r="O39" s="1"/>
  <c r="P39" s="1"/>
  <c r="M40"/>
  <c r="F41"/>
  <c r="G41" s="1"/>
  <c r="H41" s="1"/>
  <c r="E42"/>
  <c r="M41" l="1"/>
  <c r="N40"/>
  <c r="O40" s="1"/>
  <c r="P40" s="1"/>
  <c r="E43"/>
  <c r="F42"/>
  <c r="G42" s="1"/>
  <c r="H42" s="1"/>
  <c r="M42" l="1"/>
  <c r="N41"/>
  <c r="O41" s="1"/>
  <c r="P41" s="1"/>
  <c r="E44"/>
  <c r="F43"/>
  <c r="G43" s="1"/>
  <c r="H43" s="1"/>
  <c r="N42" l="1"/>
  <c r="O42" s="1"/>
  <c r="P42" s="1"/>
  <c r="M43"/>
  <c r="F44"/>
  <c r="G44" s="1"/>
  <c r="H44" s="1"/>
  <c r="E45"/>
  <c r="N43" l="1"/>
  <c r="O43" s="1"/>
  <c r="P43" s="1"/>
  <c r="M44"/>
  <c r="E46"/>
  <c r="F45"/>
  <c r="G45" s="1"/>
  <c r="H45" s="1"/>
  <c r="N44" l="1"/>
  <c r="O44" s="1"/>
  <c r="P44" s="1"/>
  <c r="M45"/>
  <c r="F46"/>
  <c r="G46" s="1"/>
  <c r="H46" s="1"/>
  <c r="E47"/>
  <c r="N45" l="1"/>
  <c r="O45" s="1"/>
  <c r="P45" s="1"/>
  <c r="M46"/>
  <c r="H47"/>
  <c r="F47"/>
  <c r="G47" s="1"/>
  <c r="E48"/>
  <c r="M47" l="1"/>
  <c r="P46"/>
  <c r="N46"/>
  <c r="O46" s="1"/>
  <c r="F48"/>
  <c r="G48" s="1"/>
  <c r="H48" s="1"/>
  <c r="E49"/>
  <c r="M48" l="1"/>
  <c r="N47"/>
  <c r="O47" s="1"/>
  <c r="P47" s="1"/>
  <c r="E50"/>
  <c r="F49"/>
  <c r="G49" s="1"/>
  <c r="H49" s="1"/>
  <c r="N48" l="1"/>
  <c r="O48" s="1"/>
  <c r="P48"/>
  <c r="M49"/>
  <c r="F50"/>
  <c r="G50" s="1"/>
  <c r="H50" s="1"/>
  <c r="E51"/>
  <c r="M50" l="1"/>
  <c r="N49"/>
  <c r="O49" s="1"/>
  <c r="P49" s="1"/>
  <c r="F51"/>
  <c r="G51" s="1"/>
  <c r="H51" s="1"/>
  <c r="N50" l="1"/>
  <c r="O50" s="1"/>
  <c r="P50" s="1"/>
  <c r="M51"/>
  <c r="N51" l="1"/>
  <c r="O51" s="1"/>
  <c r="P51" s="1"/>
  <c r="M52"/>
  <c r="E52"/>
  <c r="M53" l="1"/>
  <c r="N52"/>
  <c r="O52" s="1"/>
  <c r="P52" s="1"/>
  <c r="E53"/>
  <c r="F52"/>
  <c r="G52" s="1"/>
  <c r="H52" s="1"/>
  <c r="M54" l="1"/>
  <c r="N53"/>
  <c r="O53" s="1"/>
  <c r="P53" s="1"/>
  <c r="E54"/>
  <c r="F53"/>
  <c r="G53" s="1"/>
  <c r="H53" s="1"/>
  <c r="N54" l="1"/>
  <c r="O54" s="1"/>
  <c r="P54" s="1"/>
  <c r="M55"/>
  <c r="E55"/>
  <c r="F54"/>
  <c r="G54" s="1"/>
  <c r="H54" s="1"/>
  <c r="M56" l="1"/>
  <c r="N55"/>
  <c r="O55" s="1"/>
  <c r="P55" s="1"/>
  <c r="E56"/>
  <c r="F55"/>
  <c r="G55" s="1"/>
  <c r="H55" s="1"/>
  <c r="N56" l="1"/>
  <c r="O56" s="1"/>
  <c r="P56" s="1"/>
  <c r="M57"/>
  <c r="E57"/>
  <c r="F56"/>
  <c r="G56" s="1"/>
  <c r="H56" s="1"/>
  <c r="N57" l="1"/>
  <c r="O57" s="1"/>
  <c r="P57" s="1"/>
  <c r="M58"/>
  <c r="E58"/>
  <c r="F57"/>
  <c r="G57" s="1"/>
  <c r="H57" s="1"/>
  <c r="M59" l="1"/>
  <c r="N58"/>
  <c r="O58" s="1"/>
  <c r="P58" s="1"/>
  <c r="E59"/>
  <c r="F58"/>
  <c r="G58" s="1"/>
  <c r="H58" s="1"/>
  <c r="M60" l="1"/>
  <c r="N59"/>
  <c r="O59" s="1"/>
  <c r="P59" s="1"/>
  <c r="E60"/>
  <c r="F59"/>
  <c r="G59" s="1"/>
  <c r="H59" s="1"/>
  <c r="N60" l="1"/>
  <c r="O60" s="1"/>
  <c r="P60" s="1"/>
  <c r="M61"/>
  <c r="E61"/>
  <c r="F60"/>
  <c r="G60" s="1"/>
  <c r="H60" s="1"/>
  <c r="M62" l="1"/>
  <c r="N61"/>
  <c r="O61" s="1"/>
  <c r="P61" s="1"/>
  <c r="E62"/>
  <c r="F61"/>
  <c r="G61" s="1"/>
  <c r="H61" s="1"/>
  <c r="N62" l="1"/>
  <c r="O62" s="1"/>
  <c r="P62" s="1"/>
  <c r="M63"/>
  <c r="E63"/>
  <c r="F62"/>
  <c r="G62" s="1"/>
  <c r="H62" s="1"/>
  <c r="M64" l="1"/>
  <c r="N63"/>
  <c r="O63" s="1"/>
  <c r="P63" s="1"/>
  <c r="E64"/>
  <c r="F63"/>
  <c r="G63" s="1"/>
  <c r="H63" s="1"/>
  <c r="M65" l="1"/>
  <c r="N64"/>
  <c r="O64" s="1"/>
  <c r="P64" s="1"/>
  <c r="E65"/>
  <c r="F64"/>
  <c r="G64" s="1"/>
  <c r="H64" s="1"/>
  <c r="M66" l="1"/>
  <c r="N65"/>
  <c r="O65" s="1"/>
  <c r="P65" s="1"/>
  <c r="E66"/>
  <c r="F65"/>
  <c r="G65" s="1"/>
  <c r="H65" s="1"/>
  <c r="N66" l="1"/>
  <c r="O66" s="1"/>
  <c r="P66" s="1"/>
  <c r="M67"/>
  <c r="E67"/>
  <c r="F66"/>
  <c r="G66" s="1"/>
  <c r="H66" s="1"/>
  <c r="M68" l="1"/>
  <c r="N67"/>
  <c r="O67" s="1"/>
  <c r="P67" s="1"/>
  <c r="E68"/>
  <c r="E69" s="1"/>
  <c r="E70" s="1"/>
  <c r="F67"/>
  <c r="G67" s="1"/>
  <c r="H67" s="1"/>
  <c r="M69" l="1"/>
  <c r="N68"/>
  <c r="O68" s="1"/>
  <c r="P68"/>
  <c r="F70"/>
  <c r="G70" s="1"/>
  <c r="H70" s="1"/>
  <c r="E71"/>
  <c r="F69"/>
  <c r="G69" s="1"/>
  <c r="H69" s="1"/>
  <c r="F68"/>
  <c r="G68" s="1"/>
  <c r="H68" s="1"/>
  <c r="M70" l="1"/>
  <c r="N69"/>
  <c r="O69" s="1"/>
  <c r="P69" s="1"/>
  <c r="E72"/>
  <c r="F71"/>
  <c r="G71" s="1"/>
  <c r="H71" s="1"/>
  <c r="M71" l="1"/>
  <c r="N70"/>
  <c r="O70" s="1"/>
  <c r="P70"/>
  <c r="F72"/>
  <c r="G72" s="1"/>
  <c r="H72" s="1"/>
  <c r="E73"/>
  <c r="N71" l="1"/>
  <c r="O71" s="1"/>
  <c r="P71"/>
  <c r="M72"/>
  <c r="F73"/>
  <c r="G73" s="1"/>
  <c r="H73"/>
  <c r="E74"/>
  <c r="M73" l="1"/>
  <c r="N72"/>
  <c r="O72" s="1"/>
  <c r="P72" s="1"/>
  <c r="E75"/>
  <c r="F74"/>
  <c r="G74" s="1"/>
  <c r="H74" s="1"/>
  <c r="N73" l="1"/>
  <c r="O73" s="1"/>
  <c r="P73" s="1"/>
  <c r="M74"/>
  <c r="F75"/>
  <c r="G75" s="1"/>
  <c r="H75" s="1"/>
  <c r="E76"/>
  <c r="N74" l="1"/>
  <c r="O74" s="1"/>
  <c r="P74" s="1"/>
  <c r="M75"/>
  <c r="E77"/>
  <c r="F76"/>
  <c r="G76" s="1"/>
  <c r="H76" s="1"/>
  <c r="N75" l="1"/>
  <c r="O75" s="1"/>
  <c r="P75" s="1"/>
  <c r="M76"/>
  <c r="H77"/>
  <c r="E78"/>
  <c r="F77"/>
  <c r="G77" s="1"/>
  <c r="N76" l="1"/>
  <c r="O76" s="1"/>
  <c r="P76"/>
  <c r="M77"/>
  <c r="E79"/>
  <c r="H78"/>
  <c r="F78"/>
  <c r="G78" s="1"/>
  <c r="M78" l="1"/>
  <c r="N77"/>
  <c r="O77" s="1"/>
  <c r="P77" s="1"/>
  <c r="E80"/>
  <c r="F79"/>
  <c r="G79" s="1"/>
  <c r="H79" s="1"/>
  <c r="M79" l="1"/>
  <c r="N78"/>
  <c r="O78" s="1"/>
  <c r="P78" s="1"/>
  <c r="E81"/>
  <c r="F80"/>
  <c r="G80" s="1"/>
  <c r="H80" s="1"/>
  <c r="N79" l="1"/>
  <c r="O79" s="1"/>
  <c r="P79" s="1"/>
  <c r="M80"/>
  <c r="E82"/>
  <c r="H81"/>
  <c r="F81"/>
  <c r="G81" s="1"/>
  <c r="M81" l="1"/>
  <c r="N80"/>
  <c r="O80" s="1"/>
  <c r="P80" s="1"/>
  <c r="F82"/>
  <c r="G82" s="1"/>
  <c r="H82"/>
  <c r="E83"/>
  <c r="M82" l="1"/>
  <c r="N81"/>
  <c r="O81" s="1"/>
  <c r="P81" s="1"/>
  <c r="E84"/>
  <c r="F84" s="1"/>
  <c r="G84" s="1"/>
  <c r="H84" s="1"/>
  <c r="F83"/>
  <c r="G83" s="1"/>
  <c r="H83" s="1"/>
  <c r="M83" l="1"/>
  <c r="N82"/>
  <c r="O82" s="1"/>
  <c r="P82"/>
  <c r="N83" l="1"/>
  <c r="O83" s="1"/>
  <c r="P83" s="1"/>
  <c r="M84"/>
  <c r="N84" s="1"/>
  <c r="O84" s="1"/>
  <c r="P84" s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mohr_coulomb\small_deform5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mohr_coulomb\small_deform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<sst xmlns="http://schemas.openxmlformats.org/spreadsheetml/2006/main" count="50" uniqueCount="28">
  <si>
    <t>time</t>
  </si>
  <si>
    <t>f</t>
  </si>
  <si>
    <t>s_xx</t>
  </si>
  <si>
    <t>s_xy</t>
  </si>
  <si>
    <t>s_xz</t>
  </si>
  <si>
    <t>s_yy</t>
  </si>
  <si>
    <t>s_yz</t>
  </si>
  <si>
    <t>s_zz</t>
  </si>
  <si>
    <t>mean</t>
  </si>
  <si>
    <t>bar</t>
  </si>
  <si>
    <t>cohesion</t>
  </si>
  <si>
    <t>tip smoother</t>
  </si>
  <si>
    <t>edge smoother</t>
  </si>
  <si>
    <t>friction angle</t>
  </si>
  <si>
    <t>angle</t>
  </si>
  <si>
    <t>kk</t>
  </si>
  <si>
    <t>ccc_plus</t>
  </si>
  <si>
    <t>ccc_minus</t>
  </si>
  <si>
    <t>bbb_plus</t>
  </si>
  <si>
    <t>aaa_plus</t>
  </si>
  <si>
    <t>bbb_minus</t>
  </si>
  <si>
    <t>aaa_minus</t>
  </si>
  <si>
    <t>internal</t>
  </si>
  <si>
    <t>iter</t>
  </si>
  <si>
    <t>x</t>
  </si>
  <si>
    <t>cap start</t>
  </si>
  <si>
    <t>cap rate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</si>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</sst>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yield function in meridional plane with cap smoothing</a:t>
            </a:r>
          </a:p>
          <a:p>
            <a:pPr>
              <a:defRPr/>
            </a:pPr>
            <a:r>
              <a:rPr lang="en-AU" sz="1200" baseline="0"/>
              <a:t>(Cohesion = 10, friction angle = 50deg, tip smoother = 0, cap_start = 3, cap_rate = 0.8, edge smoother = 20deg)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expected, Lode = 30deg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expected!$E$9:$E$690</c:f>
              <c:numCache>
                <c:formatCode>General</c:formatCode>
                <c:ptCount val="682"/>
                <c:pt idx="0">
                  <c:v>5.5279999999999996</c:v>
                </c:pt>
                <c:pt idx="1">
                  <c:v>5.5278999999999998</c:v>
                </c:pt>
                <c:pt idx="2">
                  <c:v>5.5278</c:v>
                </c:pt>
                <c:pt idx="3">
                  <c:v>5.5277000000000003</c:v>
                </c:pt>
                <c:pt idx="4">
                  <c:v>5.5276000000000005</c:v>
                </c:pt>
                <c:pt idx="5">
                  <c:v>5.5275000000000007</c:v>
                </c:pt>
                <c:pt idx="6">
                  <c:v>5.527400000000001</c:v>
                </c:pt>
                <c:pt idx="7">
                  <c:v>5.5273000000000012</c:v>
                </c:pt>
                <c:pt idx="8">
                  <c:v>5.5272000000000014</c:v>
                </c:pt>
                <c:pt idx="9">
                  <c:v>5.5271000000000017</c:v>
                </c:pt>
                <c:pt idx="10">
                  <c:v>5.5270000000000019</c:v>
                </c:pt>
                <c:pt idx="11">
                  <c:v>5.5269000000000021</c:v>
                </c:pt>
                <c:pt idx="12">
                  <c:v>5.5268000000000024</c:v>
                </c:pt>
                <c:pt idx="13">
                  <c:v>5.525800000000002</c:v>
                </c:pt>
                <c:pt idx="14">
                  <c:v>5.5248000000000017</c:v>
                </c:pt>
                <c:pt idx="15">
                  <c:v>5.5238000000000014</c:v>
                </c:pt>
                <c:pt idx="16">
                  <c:v>5.522800000000001</c:v>
                </c:pt>
                <c:pt idx="17">
                  <c:v>5.5218000000000007</c:v>
                </c:pt>
                <c:pt idx="18">
                  <c:v>5.5208000000000004</c:v>
                </c:pt>
                <c:pt idx="19">
                  <c:v>5.5198</c:v>
                </c:pt>
                <c:pt idx="20">
                  <c:v>5.5187999999999997</c:v>
                </c:pt>
                <c:pt idx="21">
                  <c:v>5.5177999999999994</c:v>
                </c:pt>
                <c:pt idx="22">
                  <c:v>5.516799999999999</c:v>
                </c:pt>
                <c:pt idx="23">
                  <c:v>5.5157999999999987</c:v>
                </c:pt>
                <c:pt idx="24">
                  <c:v>5.5147999999999984</c:v>
                </c:pt>
                <c:pt idx="25">
                  <c:v>5.513799999999998</c:v>
                </c:pt>
                <c:pt idx="26">
                  <c:v>5.5127999999999977</c:v>
                </c:pt>
                <c:pt idx="27">
                  <c:v>5.4627999999999979</c:v>
                </c:pt>
                <c:pt idx="28">
                  <c:v>5.4127999999999981</c:v>
                </c:pt>
                <c:pt idx="29">
                  <c:v>5.3627999999999982</c:v>
                </c:pt>
                <c:pt idx="30">
                  <c:v>5.3127999999999984</c:v>
                </c:pt>
                <c:pt idx="31">
                  <c:v>5.2627999999999986</c:v>
                </c:pt>
                <c:pt idx="32">
                  <c:v>5.2127999999999988</c:v>
                </c:pt>
                <c:pt idx="33">
                  <c:v>5.1627999999999989</c:v>
                </c:pt>
                <c:pt idx="34">
                  <c:v>5.1127999999999991</c:v>
                </c:pt>
                <c:pt idx="35">
                  <c:v>5.0627999999999993</c:v>
                </c:pt>
                <c:pt idx="36">
                  <c:v>5.0127999999999995</c:v>
                </c:pt>
                <c:pt idx="37">
                  <c:v>4.9627999999999997</c:v>
                </c:pt>
                <c:pt idx="38">
                  <c:v>4.9127999999999998</c:v>
                </c:pt>
                <c:pt idx="39">
                  <c:v>4.8628</c:v>
                </c:pt>
                <c:pt idx="40">
                  <c:v>4.8128000000000002</c:v>
                </c:pt>
                <c:pt idx="41">
                  <c:v>4.7628000000000004</c:v>
                </c:pt>
                <c:pt idx="42">
                  <c:v>4.7128000000000005</c:v>
                </c:pt>
                <c:pt idx="43">
                  <c:v>4.6128000000000009</c:v>
                </c:pt>
                <c:pt idx="44">
                  <c:v>4.5128000000000013</c:v>
                </c:pt>
                <c:pt idx="45">
                  <c:v>4.4128000000000016</c:v>
                </c:pt>
                <c:pt idx="46">
                  <c:v>4.312800000000002</c:v>
                </c:pt>
                <c:pt idx="47">
                  <c:v>4.2128000000000023</c:v>
                </c:pt>
                <c:pt idx="48">
                  <c:v>4.1128000000000027</c:v>
                </c:pt>
                <c:pt idx="49">
                  <c:v>4.012800000000003</c:v>
                </c:pt>
                <c:pt idx="50">
                  <c:v>3.9128000000000029</c:v>
                </c:pt>
                <c:pt idx="51">
                  <c:v>3.8128000000000029</c:v>
                </c:pt>
                <c:pt idx="52">
                  <c:v>3.7128000000000028</c:v>
                </c:pt>
                <c:pt idx="53">
                  <c:v>3.6128000000000027</c:v>
                </c:pt>
                <c:pt idx="54">
                  <c:v>3.5128000000000026</c:v>
                </c:pt>
                <c:pt idx="55">
                  <c:v>3.4128000000000025</c:v>
                </c:pt>
                <c:pt idx="56">
                  <c:v>3.3128000000000024</c:v>
                </c:pt>
                <c:pt idx="57">
                  <c:v>3.2128000000000023</c:v>
                </c:pt>
                <c:pt idx="58">
                  <c:v>3.1128000000000022</c:v>
                </c:pt>
                <c:pt idx="59">
                  <c:v>3.0128000000000021</c:v>
                </c:pt>
                <c:pt idx="60">
                  <c:v>2.5128000000000021</c:v>
                </c:pt>
                <c:pt idx="61">
                  <c:v>2.0128000000000021</c:v>
                </c:pt>
                <c:pt idx="62">
                  <c:v>1.5128000000000021</c:v>
                </c:pt>
                <c:pt idx="63">
                  <c:v>1.0128000000000021</c:v>
                </c:pt>
                <c:pt idx="64">
                  <c:v>0.51280000000000214</c:v>
                </c:pt>
                <c:pt idx="65">
                  <c:v>1.2800000000002143E-2</c:v>
                </c:pt>
                <c:pt idx="66">
                  <c:v>-0.48719999999999786</c:v>
                </c:pt>
                <c:pt idx="67">
                  <c:v>-0.98719999999999786</c:v>
                </c:pt>
                <c:pt idx="68">
                  <c:v>-1.4871999999999979</c:v>
                </c:pt>
                <c:pt idx="69">
                  <c:v>-1.9871999999999979</c:v>
                </c:pt>
                <c:pt idx="70">
                  <c:v>-2.4871999999999979</c:v>
                </c:pt>
                <c:pt idx="71">
                  <c:v>-2.9871999999999979</c:v>
                </c:pt>
                <c:pt idx="72">
                  <c:v>-3.4871999999999979</c:v>
                </c:pt>
                <c:pt idx="73">
                  <c:v>-3.9871999999999979</c:v>
                </c:pt>
                <c:pt idx="74">
                  <c:v>-4.4871999999999979</c:v>
                </c:pt>
                <c:pt idx="75">
                  <c:v>-4.9871999999999979</c:v>
                </c:pt>
              </c:numCache>
            </c:numRef>
          </c:xVal>
          <c:yVal>
            <c:numRef>
              <c:f>expected!$H$9:$H$690</c:f>
              <c:numCache>
                <c:formatCode>General</c:formatCode>
                <c:ptCount val="682"/>
                <c:pt idx="0">
                  <c:v>0</c:v>
                </c:pt>
                <c:pt idx="1">
                  <c:v>0</c:v>
                </c:pt>
                <c:pt idx="2">
                  <c:v>3.1552719027271317E-2</c:v>
                </c:pt>
                <c:pt idx="3">
                  <c:v>5.1849955194620392E-2</c:v>
                </c:pt>
                <c:pt idx="4">
                  <c:v>6.6190885606426719E-2</c:v>
                </c:pt>
                <c:pt idx="5">
                  <c:v>7.7936002773318649E-2</c:v>
                </c:pt>
                <c:pt idx="6">
                  <c:v>8.8129333514241112E-2</c:v>
                </c:pt>
                <c:pt idx="7">
                  <c:v>9.7260012485828551E-2</c:v>
                </c:pt>
                <c:pt idx="8">
                  <c:v>0.10560403560828496</c:v>
                </c:pt>
                <c:pt idx="9">
                  <c:v>0.11333528289519351</c:v>
                </c:pt>
                <c:pt idx="10">
                  <c:v>0.12057168848651242</c:v>
                </c:pt>
                <c:pt idx="11">
                  <c:v>0.12739760391255522</c:v>
                </c:pt>
                <c:pt idx="12">
                  <c:v>0.1338758327805849</c:v>
                </c:pt>
                <c:pt idx="13">
                  <c:v>0.18667370793825011</c:v>
                </c:pt>
                <c:pt idx="14">
                  <c:v>0.22752709114883482</c:v>
                </c:pt>
                <c:pt idx="15">
                  <c:v>0.26208252468882726</c:v>
                </c:pt>
                <c:pt idx="16">
                  <c:v>0.29258005757137551</c:v>
                </c:pt>
                <c:pt idx="17">
                  <c:v>0.32018135089630645</c:v>
                </c:pt>
                <c:pt idx="18">
                  <c:v>0.34558106299259456</c:v>
                </c:pt>
                <c:pt idx="19">
                  <c:v>0.36923381512616077</c:v>
                </c:pt>
                <c:pt idx="20">
                  <c:v>0.39145640126960102</c:v>
                </c:pt>
                <c:pt idx="21">
                  <c:v>0.41248003820666507</c:v>
                </c:pt>
                <c:pt idx="22">
                  <c:v>0.43247960985226275</c:v>
                </c:pt>
                <c:pt idx="23">
                  <c:v>0.45159119387510888</c:v>
                </c:pt>
                <c:pt idx="24">
                  <c:v>0.46992314424348608</c:v>
                </c:pt>
                <c:pt idx="25">
                  <c:v>0.48756340869951315</c:v>
                </c:pt>
                <c:pt idx="26">
                  <c:v>0.50458453567389416</c:v>
                </c:pt>
                <c:pt idx="27">
                  <c:v>1.04658574617653</c:v>
                </c:pt>
                <c:pt idx="28">
                  <c:v>1.3888420200347631</c:v>
                </c:pt>
                <c:pt idx="29">
                  <c:v>1.6598600277464546</c:v>
                </c:pt>
                <c:pt idx="30">
                  <c:v>1.8905060298033318</c:v>
                </c:pt>
                <c:pt idx="31">
                  <c:v>2.0941421319577134</c:v>
                </c:pt>
                <c:pt idx="32">
                  <c:v>2.2780058397532077</c:v>
                </c:pt>
                <c:pt idx="33">
                  <c:v>2.4465439229497519</c:v>
                </c:pt>
                <c:pt idx="34">
                  <c:v>2.6027222907658549</c:v>
                </c:pt>
                <c:pt idx="35">
                  <c:v>2.7486375811530741</c:v>
                </c:pt>
                <c:pt idx="36">
                  <c:v>2.8858378920610628</c:v>
                </c:pt>
                <c:pt idx="37">
                  <c:v>3.0155057820731623</c:v>
                </c:pt>
                <c:pt idx="38">
                  <c:v>3.1385696263314093</c:v>
                </c:pt>
                <c:pt idx="39">
                  <c:v>3.2557749142180552</c:v>
                </c:pt>
                <c:pt idx="40">
                  <c:v>3.3677318263277813</c:v>
                </c:pt>
                <c:pt idx="41">
                  <c:v>3.4749480917228865</c:v>
                </c:pt>
                <c:pt idx="42">
                  <c:v>3.5778523478543822</c:v>
                </c:pt>
                <c:pt idx="43">
                  <c:v>3.7721417385133162</c:v>
                </c:pt>
                <c:pt idx="44">
                  <c:v>3.9529955427778645</c:v>
                </c:pt>
                <c:pt idx="45">
                  <c:v>4.1222790672009575</c:v>
                </c:pt>
                <c:pt idx="46">
                  <c:v>4.2815002714726704</c:v>
                </c:pt>
                <c:pt idx="47">
                  <c:v>4.4319205435371769</c:v>
                </c:pt>
                <c:pt idx="48">
                  <c:v>4.5746287217049719</c:v>
                </c:pt>
                <c:pt idx="49">
                  <c:v>4.710592081768926</c:v>
                </c:pt>
                <c:pt idx="50">
                  <c:v>4.8406920188760001</c:v>
                </c:pt>
                <c:pt idx="51">
                  <c:v>4.9657488647022907</c:v>
                </c:pt>
                <c:pt idx="52">
                  <c:v>5.0865383557265247</c:v>
                </c:pt>
                <c:pt idx="53">
                  <c:v>5.2038010650414037</c:v>
                </c:pt>
                <c:pt idx="54">
                  <c:v>5.3182453005599566</c:v>
                </c:pt>
                <c:pt idx="55">
                  <c:v>5.430543381193818</c:v>
                </c:pt>
                <c:pt idx="56">
                  <c:v>5.5413207305255341</c:v>
                </c:pt>
                <c:pt idx="57">
                  <c:v>5.6511368141294209</c:v>
                </c:pt>
                <c:pt idx="58">
                  <c:v>5.7604565488919821</c:v>
                </c:pt>
                <c:pt idx="59">
                  <c:v>5.8696103905235182</c:v>
                </c:pt>
                <c:pt idx="60">
                  <c:v>6.415296163673986</c:v>
                </c:pt>
                <c:pt idx="61">
                  <c:v>6.9609819338842698</c:v>
                </c:pt>
                <c:pt idx="62">
                  <c:v>7.5066677040945553</c:v>
                </c:pt>
                <c:pt idx="63">
                  <c:v>8.0523534743048408</c:v>
                </c:pt>
                <c:pt idx="64">
                  <c:v>8.5980392445151246</c:v>
                </c:pt>
                <c:pt idx="65">
                  <c:v>9.1437250147254083</c:v>
                </c:pt>
                <c:pt idx="66">
                  <c:v>9.6894107849356921</c:v>
                </c:pt>
                <c:pt idx="67">
                  <c:v>10.235096555145978</c:v>
                </c:pt>
                <c:pt idx="68">
                  <c:v>10.780782325356261</c:v>
                </c:pt>
                <c:pt idx="69">
                  <c:v>11.326468095566547</c:v>
                </c:pt>
                <c:pt idx="70">
                  <c:v>11.872153865776831</c:v>
                </c:pt>
                <c:pt idx="71">
                  <c:v>12.417839635987116</c:v>
                </c:pt>
                <c:pt idx="72">
                  <c:v>12.9635254061974</c:v>
                </c:pt>
                <c:pt idx="73">
                  <c:v>13.509211176407685</c:v>
                </c:pt>
                <c:pt idx="74">
                  <c:v>14.054896946617967</c:v>
                </c:pt>
                <c:pt idx="75">
                  <c:v>14.600582716828253</c:v>
                </c:pt>
              </c:numCache>
            </c:numRef>
          </c:yVal>
        </c:ser>
        <c:ser>
          <c:idx val="0"/>
          <c:order val="1"/>
          <c:tx>
            <c:v>MOOSE, Lode = 30deg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small_deform5!$P$6:$P$150</c:f>
              <c:numCache>
                <c:formatCode>General</c:formatCode>
                <c:ptCount val="145"/>
                <c:pt idx="0">
                  <c:v>5.2665066604360335</c:v>
                </c:pt>
                <c:pt idx="1">
                  <c:v>5.3730073794609998</c:v>
                </c:pt>
                <c:pt idx="2">
                  <c:v>5.4186680247872987</c:v>
                </c:pt>
                <c:pt idx="3">
                  <c:v>5.3430313466772672</c:v>
                </c:pt>
                <c:pt idx="4">
                  <c:v>5.1840637344483333</c:v>
                </c:pt>
                <c:pt idx="5">
                  <c:v>5.1829015221028669</c:v>
                </c:pt>
                <c:pt idx="6">
                  <c:v>5.3291136798586658</c:v>
                </c:pt>
                <c:pt idx="7">
                  <c:v>5.3783980736672339</c:v>
                </c:pt>
                <c:pt idx="8">
                  <c:v>5.2645223175562998</c:v>
                </c:pt>
                <c:pt idx="9">
                  <c:v>5.0699671144658671</c:v>
                </c:pt>
                <c:pt idx="10">
                  <c:v>5.103384402200267</c:v>
                </c:pt>
                <c:pt idx="11">
                  <c:v>5.2893073939615336</c:v>
                </c:pt>
                <c:pt idx="12">
                  <c:v>5.3343374345440999</c:v>
                </c:pt>
                <c:pt idx="13">
                  <c:v>5.1759059411497326</c:v>
                </c:pt>
                <c:pt idx="14">
                  <c:v>4.9564493386325665</c:v>
                </c:pt>
                <c:pt idx="15">
                  <c:v>5.0349913330130667</c:v>
                </c:pt>
                <c:pt idx="16">
                  <c:v>5.254351207021533</c:v>
                </c:pt>
                <c:pt idx="17">
                  <c:v>5.2866289524180665</c:v>
                </c:pt>
                <c:pt idx="18">
                  <c:v>5.0797473896685998</c:v>
                </c:pt>
                <c:pt idx="19">
                  <c:v>4.8489424798342</c:v>
                </c:pt>
                <c:pt idx="20">
                  <c:v>4.9798124095577663</c:v>
                </c:pt>
                <c:pt idx="21">
                  <c:v>5.2240742010728338</c:v>
                </c:pt>
                <c:pt idx="22">
                  <c:v>5.2352404343475003</c:v>
                </c:pt>
                <c:pt idx="23">
                  <c:v>4.9788406103338332</c:v>
                </c:pt>
                <c:pt idx="24">
                  <c:v>4.7514420309459204</c:v>
                </c:pt>
                <c:pt idx="25">
                  <c:v>4.9383485028914</c:v>
                </c:pt>
                <c:pt idx="26">
                  <c:v>5.1977476389845334</c:v>
                </c:pt>
                <c:pt idx="27">
                  <c:v>5.1800586207571335</c:v>
                </c:pt>
                <c:pt idx="28">
                  <c:v>4.8759613010002001</c:v>
                </c:pt>
                <c:pt idx="29">
                  <c:v>4.6666380800194132</c:v>
                </c:pt>
              </c:numCache>
            </c:numRef>
          </c:xVal>
          <c:yVal>
            <c:numRef>
              <c:f>small_deform5!$Q$6:$Q$150</c:f>
              <c:numCache>
                <c:formatCode>General</c:formatCode>
                <c:ptCount val="145"/>
                <c:pt idx="0">
                  <c:v>2.0797923003993342</c:v>
                </c:pt>
                <c:pt idx="1">
                  <c:v>1.6084321716836329</c:v>
                </c:pt>
                <c:pt idx="2">
                  <c:v>1.3533045362418952</c:v>
                </c:pt>
                <c:pt idx="3">
                  <c:v>1.7549312936470689</c:v>
                </c:pt>
                <c:pt idx="4">
                  <c:v>2.3765268797188628</c:v>
                </c:pt>
                <c:pt idx="5">
                  <c:v>2.3804145254047602</c:v>
                </c:pt>
                <c:pt idx="6">
                  <c:v>1.8186948075927227</c:v>
                </c:pt>
                <c:pt idx="7">
                  <c:v>1.5805580207859091</c:v>
                </c:pt>
                <c:pt idx="8">
                  <c:v>2.0874879167638505</c:v>
                </c:pt>
                <c:pt idx="9">
                  <c:v>2.7282884330558432</c:v>
                </c:pt>
                <c:pt idx="10">
                  <c:v>2.6309312273652736</c:v>
                </c:pt>
                <c:pt idx="11">
                  <c:v>1.9890182796558076</c:v>
                </c:pt>
                <c:pt idx="12">
                  <c:v>1.7950465931131538</c:v>
                </c:pt>
                <c:pt idx="13">
                  <c:v>2.4036640413621595</c:v>
                </c:pt>
                <c:pt idx="14">
                  <c:v>3.0314855734858686</c:v>
                </c:pt>
                <c:pt idx="15">
                  <c:v>2.8259377651769362</c:v>
                </c:pt>
                <c:pt idx="16">
                  <c:v>2.1264521818011599</c:v>
                </c:pt>
                <c:pt idx="17">
                  <c:v>1.9999154695343144</c:v>
                </c:pt>
                <c:pt idx="18">
                  <c:v>2.7002247026641077</c:v>
                </c:pt>
                <c:pt idx="19">
                  <c:v>3.2873062336919809</c:v>
                </c:pt>
                <c:pt idx="20">
                  <c:v>2.9721699326821192</c:v>
                </c:pt>
                <c:pt idx="21">
                  <c:v>2.2380149395102844</c:v>
                </c:pt>
                <c:pt idx="22">
                  <c:v>2.1976032217975425</c:v>
                </c:pt>
                <c:pt idx="23">
                  <c:v>2.9746665273182602</c:v>
                </c:pt>
                <c:pt idx="24">
                  <c:v>3.4986882154241079</c:v>
                </c:pt>
                <c:pt idx="25">
                  <c:v>3.0764629242462922</c:v>
                </c:pt>
                <c:pt idx="26">
                  <c:v>2.3301992606441497</c:v>
                </c:pt>
                <c:pt idx="27">
                  <c:v>2.3898938518952719</c:v>
                </c:pt>
                <c:pt idx="28">
                  <c:v>3.2254552441704516</c:v>
                </c:pt>
                <c:pt idx="29">
                  <c:v>3.669347264994145</c:v>
                </c:pt>
              </c:numCache>
            </c:numRef>
          </c:yVal>
        </c:ser>
        <c:ser>
          <c:idx val="2"/>
          <c:order val="2"/>
          <c:tx>
            <c:v>expected, Lode = -30deg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expected!$M$9:$M$690</c:f>
              <c:numCache>
                <c:formatCode>General</c:formatCode>
                <c:ptCount val="682"/>
                <c:pt idx="0">
                  <c:v>5.5279999999999996</c:v>
                </c:pt>
                <c:pt idx="1">
                  <c:v>5.5278999999999998</c:v>
                </c:pt>
                <c:pt idx="2">
                  <c:v>5.5278</c:v>
                </c:pt>
                <c:pt idx="3">
                  <c:v>5.5277000000000003</c:v>
                </c:pt>
                <c:pt idx="4">
                  <c:v>5.5276000000000005</c:v>
                </c:pt>
                <c:pt idx="5">
                  <c:v>5.5275000000000007</c:v>
                </c:pt>
                <c:pt idx="6">
                  <c:v>5.527400000000001</c:v>
                </c:pt>
                <c:pt idx="7">
                  <c:v>5.5273000000000012</c:v>
                </c:pt>
                <c:pt idx="8">
                  <c:v>5.5272000000000014</c:v>
                </c:pt>
                <c:pt idx="9">
                  <c:v>5.5271000000000017</c:v>
                </c:pt>
                <c:pt idx="10">
                  <c:v>5.5270000000000019</c:v>
                </c:pt>
                <c:pt idx="11">
                  <c:v>5.5260000000000016</c:v>
                </c:pt>
                <c:pt idx="12">
                  <c:v>5.5250000000000012</c:v>
                </c:pt>
                <c:pt idx="13">
                  <c:v>5.5240000000000009</c:v>
                </c:pt>
                <c:pt idx="14">
                  <c:v>5.5230000000000006</c:v>
                </c:pt>
                <c:pt idx="15">
                  <c:v>5.5220000000000002</c:v>
                </c:pt>
                <c:pt idx="16">
                  <c:v>5.5209999999999999</c:v>
                </c:pt>
                <c:pt idx="17">
                  <c:v>5.52</c:v>
                </c:pt>
                <c:pt idx="18">
                  <c:v>5.5189999999999992</c:v>
                </c:pt>
                <c:pt idx="19">
                  <c:v>5.5179999999999989</c:v>
                </c:pt>
                <c:pt idx="20">
                  <c:v>5.5169999999999986</c:v>
                </c:pt>
                <c:pt idx="21">
                  <c:v>5.5159999999999982</c:v>
                </c:pt>
                <c:pt idx="22">
                  <c:v>5.4659999999999984</c:v>
                </c:pt>
                <c:pt idx="23">
                  <c:v>5.4159999999999986</c:v>
                </c:pt>
                <c:pt idx="24">
                  <c:v>5.3659999999999988</c:v>
                </c:pt>
                <c:pt idx="25">
                  <c:v>5.3159999999999989</c:v>
                </c:pt>
                <c:pt idx="26">
                  <c:v>5.2659999999999991</c:v>
                </c:pt>
                <c:pt idx="27">
                  <c:v>5.2159999999999993</c:v>
                </c:pt>
                <c:pt idx="28">
                  <c:v>5.1659999999999995</c:v>
                </c:pt>
                <c:pt idx="29">
                  <c:v>5.1159999999999997</c:v>
                </c:pt>
                <c:pt idx="30">
                  <c:v>5.0659999999999998</c:v>
                </c:pt>
                <c:pt idx="31">
                  <c:v>5.016</c:v>
                </c:pt>
                <c:pt idx="32">
                  <c:v>4.9660000000000002</c:v>
                </c:pt>
                <c:pt idx="33">
                  <c:v>4.9160000000000004</c:v>
                </c:pt>
                <c:pt idx="34">
                  <c:v>4.8660000000000005</c:v>
                </c:pt>
                <c:pt idx="35">
                  <c:v>4.8160000000000007</c:v>
                </c:pt>
                <c:pt idx="36">
                  <c:v>4.7660000000000009</c:v>
                </c:pt>
                <c:pt idx="37">
                  <c:v>4.7160000000000011</c:v>
                </c:pt>
                <c:pt idx="38">
                  <c:v>4.6660000000000013</c:v>
                </c:pt>
                <c:pt idx="39">
                  <c:v>4.6160000000000014</c:v>
                </c:pt>
                <c:pt idx="40">
                  <c:v>4.5660000000000016</c:v>
                </c:pt>
                <c:pt idx="41">
                  <c:v>4.5160000000000018</c:v>
                </c:pt>
                <c:pt idx="42">
                  <c:v>4.466000000000002</c:v>
                </c:pt>
                <c:pt idx="43">
                  <c:v>4.4160000000000021</c:v>
                </c:pt>
                <c:pt idx="44">
                  <c:v>4.3660000000000023</c:v>
                </c:pt>
                <c:pt idx="45">
                  <c:v>4.3160000000000025</c:v>
                </c:pt>
                <c:pt idx="46">
                  <c:v>4.2660000000000027</c:v>
                </c:pt>
                <c:pt idx="47">
                  <c:v>4.2160000000000029</c:v>
                </c:pt>
                <c:pt idx="48">
                  <c:v>4.166000000000003</c:v>
                </c:pt>
                <c:pt idx="49">
                  <c:v>4.1160000000000032</c:v>
                </c:pt>
                <c:pt idx="50">
                  <c:v>4.0160000000000036</c:v>
                </c:pt>
                <c:pt idx="51">
                  <c:v>3.9160000000000035</c:v>
                </c:pt>
                <c:pt idx="52">
                  <c:v>3.8160000000000034</c:v>
                </c:pt>
                <c:pt idx="53">
                  <c:v>3.7160000000000033</c:v>
                </c:pt>
                <c:pt idx="54">
                  <c:v>3.6160000000000032</c:v>
                </c:pt>
                <c:pt idx="55">
                  <c:v>3.5160000000000031</c:v>
                </c:pt>
                <c:pt idx="56">
                  <c:v>3.416000000000003</c:v>
                </c:pt>
                <c:pt idx="57">
                  <c:v>3.3160000000000029</c:v>
                </c:pt>
                <c:pt idx="58">
                  <c:v>3.2160000000000029</c:v>
                </c:pt>
                <c:pt idx="59">
                  <c:v>3.1160000000000028</c:v>
                </c:pt>
                <c:pt idx="60">
                  <c:v>3.0160000000000027</c:v>
                </c:pt>
                <c:pt idx="61">
                  <c:v>2.5160000000000027</c:v>
                </c:pt>
                <c:pt idx="62">
                  <c:v>2.0160000000000027</c:v>
                </c:pt>
                <c:pt idx="63">
                  <c:v>1.5160000000000027</c:v>
                </c:pt>
                <c:pt idx="64">
                  <c:v>1.0160000000000027</c:v>
                </c:pt>
                <c:pt idx="65">
                  <c:v>0.51600000000000268</c:v>
                </c:pt>
                <c:pt idx="66">
                  <c:v>1.6000000000002679E-2</c:v>
                </c:pt>
                <c:pt idx="67">
                  <c:v>-0.48399999999999732</c:v>
                </c:pt>
                <c:pt idx="68">
                  <c:v>-0.98399999999999732</c:v>
                </c:pt>
                <c:pt idx="69">
                  <c:v>-1.4839999999999973</c:v>
                </c:pt>
                <c:pt idx="70">
                  <c:v>-1.9839999999999973</c:v>
                </c:pt>
                <c:pt idx="71">
                  <c:v>-2.4839999999999973</c:v>
                </c:pt>
                <c:pt idx="72">
                  <c:v>-2.9839999999999973</c:v>
                </c:pt>
                <c:pt idx="73">
                  <c:v>-3.4839999999999973</c:v>
                </c:pt>
                <c:pt idx="74">
                  <c:v>-3.9839999999999973</c:v>
                </c:pt>
                <c:pt idx="75">
                  <c:v>-4.4839999999999973</c:v>
                </c:pt>
              </c:numCache>
            </c:numRef>
          </c:xVal>
          <c:yVal>
            <c:numRef>
              <c:f>expected!$P$9:$P$690</c:f>
              <c:numCache>
                <c:formatCode>General</c:formatCode>
                <c:ptCount val="682"/>
                <c:pt idx="0">
                  <c:v>0</c:v>
                </c:pt>
                <c:pt idx="1">
                  <c:v>0</c:v>
                </c:pt>
                <c:pt idx="2">
                  <c:v>2.0277408002462475E-2</c:v>
                </c:pt>
                <c:pt idx="3">
                  <c:v>3.3321460996182176E-2</c:v>
                </c:pt>
                <c:pt idx="4">
                  <c:v>4.253768406855133E-2</c:v>
                </c:pt>
                <c:pt idx="5">
                  <c:v>5.0085703388976596E-2</c:v>
                </c:pt>
                <c:pt idx="6">
                  <c:v>5.6636464550291407E-2</c:v>
                </c:pt>
                <c:pt idx="7">
                  <c:v>6.2504310763049159E-2</c:v>
                </c:pt>
                <c:pt idx="8">
                  <c:v>6.7866611270013144E-2</c:v>
                </c:pt>
                <c:pt idx="9">
                  <c:v>7.2835110354642851E-2</c:v>
                </c:pt>
                <c:pt idx="10">
                  <c:v>7.7485598590526727E-2</c:v>
                </c:pt>
                <c:pt idx="11">
                  <c:v>0.11399132442978213</c:v>
                </c:pt>
                <c:pt idx="12">
                  <c:v>0.14136073393478091</c:v>
                </c:pt>
                <c:pt idx="13">
                  <c:v>0.16422704658860582</c:v>
                </c:pt>
                <c:pt idx="14">
                  <c:v>0.1842743034870182</c:v>
                </c:pt>
                <c:pt idx="15">
                  <c:v>0.20234214851186968</c:v>
                </c:pt>
                <c:pt idx="16">
                  <c:v>0.21892122083133261</c:v>
                </c:pt>
                <c:pt idx="17">
                  <c:v>0.23432773247343705</c:v>
                </c:pt>
                <c:pt idx="18">
                  <c:v>0.24877962250757332</c:v>
                </c:pt>
                <c:pt idx="19">
                  <c:v>0.26243464656947979</c:v>
                </c:pt>
                <c:pt idx="20">
                  <c:v>0.27541135656426319</c:v>
                </c:pt>
                <c:pt idx="21">
                  <c:v>0.28780152027397965</c:v>
                </c:pt>
                <c:pt idx="22">
                  <c:v>0.65592959495801129</c:v>
                </c:pt>
                <c:pt idx="23">
                  <c:v>0.88016371499760426</c:v>
                </c:pt>
                <c:pt idx="24">
                  <c:v>1.0564683728753952</c:v>
                </c:pt>
                <c:pt idx="25">
                  <c:v>1.2060343721547286</c:v>
                </c:pt>
                <c:pt idx="26">
                  <c:v>1.3378466911124771</c:v>
                </c:pt>
                <c:pt idx="27">
                  <c:v>1.4567213518241873</c:v>
                </c:pt>
                <c:pt idx="28">
                  <c:v>1.5655983579657378</c:v>
                </c:pt>
                <c:pt idx="29">
                  <c:v>1.6664300246742736</c:v>
                </c:pt>
                <c:pt idx="30">
                  <c:v>1.7605920392910233</c:v>
                </c:pt>
                <c:pt idx="31">
                  <c:v>1.8490976747979218</c:v>
                </c:pt>
                <c:pt idx="32">
                  <c:v>1.9327194399958574</c:v>
                </c:pt>
                <c:pt idx="33">
                  <c:v>2.0120628330062145</c:v>
                </c:pt>
                <c:pt idx="34">
                  <c:v>2.0876134247512574</c:v>
                </c:pt>
                <c:pt idx="35">
                  <c:v>2.1597682020018683</c:v>
                </c:pt>
                <c:pt idx="36">
                  <c:v>2.228857169522608</c:v>
                </c:pt>
                <c:pt idx="37">
                  <c:v>2.2951586817064666</c:v>
                </c:pt>
                <c:pt idx="38">
                  <c:v>2.3589106008558551</c:v>
                </c:pt>
                <c:pt idx="39">
                  <c:v>2.4203185973018226</c:v>
                </c:pt>
                <c:pt idx="40">
                  <c:v>2.4795624428546992</c:v>
                </c:pt>
                <c:pt idx="41">
                  <c:v>2.5368008643164006</c:v>
                </c:pt>
                <c:pt idx="42">
                  <c:v>2.5921753434815322</c:v>
                </c:pt>
                <c:pt idx="43">
                  <c:v>2.6458131327721865</c:v>
                </c:pt>
                <c:pt idx="44">
                  <c:v>2.6978296775076576</c:v>
                </c:pt>
                <c:pt idx="45">
                  <c:v>2.7483305826070334</c:v>
                </c:pt>
                <c:pt idx="46">
                  <c:v>2.7974132245815002</c:v>
                </c:pt>
                <c:pt idx="47">
                  <c:v>2.8451680835566511</c:v>
                </c:pt>
                <c:pt idx="48">
                  <c:v>2.8916798512886248</c:v>
                </c:pt>
                <c:pt idx="49">
                  <c:v>2.9370283574225677</c:v>
                </c:pt>
                <c:pt idx="50">
                  <c:v>3.0245351271190803</c:v>
                </c:pt>
                <c:pt idx="51">
                  <c:v>3.1082563098763769</c:v>
                </c:pt>
                <c:pt idx="52">
                  <c:v>3.1887201593548085</c:v>
                </c:pt>
                <c:pt idx="53">
                  <c:v>3.2664260043399018</c:v>
                </c:pt>
                <c:pt idx="54">
                  <c:v>3.3418504474931319</c:v>
                </c:pt>
                <c:pt idx="55">
                  <c:v>3.4154493613590526</c:v>
                </c:pt>
                <c:pt idx="56">
                  <c:v>3.4876556355204209</c:v>
                </c:pt>
                <c:pt idx="57">
                  <c:v>3.5588723236660647</c:v>
                </c:pt>
                <c:pt idx="58">
                  <c:v>3.6294605729402893</c:v>
                </c:pt>
                <c:pt idx="59">
                  <c:v>3.6997214623608596</c:v>
                </c:pt>
                <c:pt idx="60">
                  <c:v>3.7698706067282139</c:v>
                </c:pt>
                <c:pt idx="61">
                  <c:v>4.1205564902299878</c:v>
                </c:pt>
                <c:pt idx="62">
                  <c:v>4.4712423691277232</c:v>
                </c:pt>
                <c:pt idx="63">
                  <c:v>4.8219282480254586</c:v>
                </c:pt>
                <c:pt idx="64">
                  <c:v>5.1726141269231931</c:v>
                </c:pt>
                <c:pt idx="65">
                  <c:v>5.5233000058209285</c:v>
                </c:pt>
                <c:pt idx="66">
                  <c:v>5.8739858847186621</c:v>
                </c:pt>
                <c:pt idx="67">
                  <c:v>6.2246717636163975</c:v>
                </c:pt>
                <c:pt idx="68">
                  <c:v>6.575357642514132</c:v>
                </c:pt>
                <c:pt idx="69">
                  <c:v>6.9260435214118674</c:v>
                </c:pt>
                <c:pt idx="70">
                  <c:v>7.2767294003096019</c:v>
                </c:pt>
                <c:pt idx="71">
                  <c:v>7.6274152792073364</c:v>
                </c:pt>
                <c:pt idx="72">
                  <c:v>7.9781011581050718</c:v>
                </c:pt>
                <c:pt idx="73">
                  <c:v>8.3287870370028081</c:v>
                </c:pt>
                <c:pt idx="74">
                  <c:v>8.6794729159005399</c:v>
                </c:pt>
                <c:pt idx="75">
                  <c:v>9.0301587947982753</c:v>
                </c:pt>
              </c:numCache>
            </c:numRef>
          </c:yVal>
        </c:ser>
        <c:ser>
          <c:idx val="3"/>
          <c:order val="3"/>
          <c:tx>
            <c:v>MOOSE, Lode = -30deg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small_deform6!$P$6:$P$35</c:f>
              <c:numCache>
                <c:formatCode>General</c:formatCode>
                <c:ptCount val="30"/>
                <c:pt idx="0">
                  <c:v>5.5014517445931999</c:v>
                </c:pt>
                <c:pt idx="1">
                  <c:v>4.9696942230520671</c:v>
                </c:pt>
                <c:pt idx="2">
                  <c:v>2.2567402049134668</c:v>
                </c:pt>
                <c:pt idx="3">
                  <c:v>-2.0862576001579334</c:v>
                </c:pt>
                <c:pt idx="4">
                  <c:v>1.8829605577869335</c:v>
                </c:pt>
                <c:pt idx="5">
                  <c:v>5.415079303978267</c:v>
                </c:pt>
                <c:pt idx="6">
                  <c:v>5.5165472757768006</c:v>
                </c:pt>
                <c:pt idx="7">
                  <c:v>5.2799317557445331</c:v>
                </c:pt>
                <c:pt idx="8">
                  <c:v>3.6963946304861666</c:v>
                </c:pt>
                <c:pt idx="9">
                  <c:v>-1.7051440699170664</c:v>
                </c:pt>
                <c:pt idx="10">
                  <c:v>-1.1255536163114999</c:v>
                </c:pt>
                <c:pt idx="11">
                  <c:v>4.7562422049244999</c:v>
                </c:pt>
                <c:pt idx="12">
                  <c:v>5.503874139522833</c:v>
                </c:pt>
                <c:pt idx="13">
                  <c:v>5.4406487433584338</c:v>
                </c:pt>
                <c:pt idx="14">
                  <c:v>4.2757936837946326</c:v>
                </c:pt>
                <c:pt idx="15">
                  <c:v>-1.2232038854979332</c:v>
                </c:pt>
                <c:pt idx="16">
                  <c:v>-3.5752002098175333</c:v>
                </c:pt>
                <c:pt idx="17">
                  <c:v>3.7692665523979336</c:v>
                </c:pt>
                <c:pt idx="18">
                  <c:v>5.4720369962706004</c:v>
                </c:pt>
                <c:pt idx="19">
                  <c:v>5.4929698512088008</c:v>
                </c:pt>
                <c:pt idx="20">
                  <c:v>4.7781360133080666</c:v>
                </c:pt>
                <c:pt idx="21">
                  <c:v>0.12601355368386682</c:v>
                </c:pt>
                <c:pt idx="22">
                  <c:v>-4.4971802352211006</c:v>
                </c:pt>
                <c:pt idx="23">
                  <c:v>0.28372751773713328</c:v>
                </c:pt>
                <c:pt idx="24">
                  <c:v>5.2667517946551996</c:v>
                </c:pt>
                <c:pt idx="25">
                  <c:v>5.5059187092389337</c:v>
                </c:pt>
                <c:pt idx="26">
                  <c:v>5.1603785408092664</c:v>
                </c:pt>
                <c:pt idx="27">
                  <c:v>2.22587068846962</c:v>
                </c:pt>
                <c:pt idx="28">
                  <c:v>-3.8392834227632675</c:v>
                </c:pt>
                <c:pt idx="29">
                  <c:v>-2.5195127362975334</c:v>
                </c:pt>
              </c:numCache>
            </c:numRef>
          </c:xVal>
          <c:yVal>
            <c:numRef>
              <c:f>small_deform6!$Q$6:$Q$35</c:f>
              <c:numCache>
                <c:formatCode>General</c:formatCode>
                <c:ptCount val="30"/>
                <c:pt idx="0">
                  <c:v>0.42822854770939245</c:v>
                </c:pt>
                <c:pt idx="1">
                  <c:v>1.9222996622193471</c:v>
                </c:pt>
                <c:pt idx="2">
                  <c:v>4.292581046806756</c:v>
                </c:pt>
                <c:pt idx="3">
                  <c:v>7.3316895775912245</c:v>
                </c:pt>
                <c:pt idx="4">
                  <c:v>4.5541416013364682</c:v>
                </c:pt>
                <c:pt idx="5">
                  <c:v>0.88172789569405796</c:v>
                </c:pt>
                <c:pt idx="6">
                  <c:v>0.2804474989357284</c:v>
                </c:pt>
                <c:pt idx="7">
                  <c:v>1.2996090445065578</c:v>
                </c:pt>
                <c:pt idx="8">
                  <c:v>3.2738942206930055</c:v>
                </c:pt>
                <c:pt idx="9">
                  <c:v>7.0649969765496508</c:v>
                </c:pt>
                <c:pt idx="10">
                  <c:v>6.6594157695185965</c:v>
                </c:pt>
                <c:pt idx="11">
                  <c:v>2.2368936667690846</c:v>
                </c:pt>
                <c:pt idx="12">
                  <c:v>0.40815645571516351</c:v>
                </c:pt>
                <c:pt idx="13">
                  <c:v>0.77620961336582339</c:v>
                </c:pt>
                <c:pt idx="14">
                  <c:v>2.7815478629341044</c:v>
                </c:pt>
                <c:pt idx="15">
                  <c:v>6.7277486997750264</c:v>
                </c:pt>
                <c:pt idx="16">
                  <c:v>8.3736100182556843</c:v>
                </c:pt>
                <c:pt idx="17">
                  <c:v>3.2179921512036556</c:v>
                </c:pt>
                <c:pt idx="18">
                  <c:v>0.62183904596532424</c:v>
                </c:pt>
                <c:pt idx="19">
                  <c:v>0.49204452143070798</c:v>
                </c:pt>
                <c:pt idx="20">
                  <c:v>2.2073079445117645</c:v>
                </c:pt>
                <c:pt idx="21">
                  <c:v>5.7836040298163365</c:v>
                </c:pt>
                <c:pt idx="22">
                  <c:v>9.0187858820668634</c:v>
                </c:pt>
                <c:pt idx="23">
                  <c:v>5.6732402039312833</c:v>
                </c:pt>
                <c:pt idx="24">
                  <c:v>1.3329225822019033</c:v>
                </c:pt>
                <c:pt idx="25">
                  <c:v>0.39040594662146433</c:v>
                </c:pt>
                <c:pt idx="26">
                  <c:v>1.5737091966141457</c:v>
                </c:pt>
                <c:pt idx="27">
                  <c:v>4.3141826719920697</c:v>
                </c:pt>
                <c:pt idx="28">
                  <c:v>8.5584080728075982</c:v>
                </c:pt>
                <c:pt idx="29">
                  <c:v>7.6348694177262058</c:v>
                </c:pt>
              </c:numCache>
            </c:numRef>
          </c:yVal>
        </c:ser>
        <c:axId val="144845440"/>
        <c:axId val="144508032"/>
      </c:scatterChart>
      <c:valAx>
        <c:axId val="144845440"/>
        <c:scaling>
          <c:orientation val="minMax"/>
          <c:max val="6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mean stress</a:t>
                </a:r>
              </a:p>
            </c:rich>
          </c:tx>
          <c:layout/>
        </c:title>
        <c:numFmt formatCode="General" sourceLinked="1"/>
        <c:tickLblPos val="nextTo"/>
        <c:crossAx val="144508032"/>
        <c:crosses val="autoZero"/>
        <c:crossBetween val="midCat"/>
      </c:valAx>
      <c:valAx>
        <c:axId val="144508032"/>
        <c:scaling>
          <c:orientation val="minMax"/>
          <c:max val="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bar{stress}</a:t>
                </a:r>
              </a:p>
            </c:rich>
          </c:tx>
          <c:layout/>
        </c:title>
        <c:numFmt formatCode="General" sourceLinked="1"/>
        <c:tickLblPos val="nextTo"/>
        <c:crossAx val="1448454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3368" y="-20053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Q35"/>
  <sheetViews>
    <sheetView workbookViewId="0">
      <selection activeCell="C4" sqref="C4"/>
    </sheetView>
  </sheetViews>
  <sheetFormatPr defaultRowHeight="14.4"/>
  <cols>
    <col min="3" max="3" width="4.6640625" customWidth="1"/>
    <col min="4" max="5" width="8.21875" customWidth="1"/>
    <col min="6" max="6" width="3.77734375" bestFit="1" customWidth="1"/>
    <col min="7" max="7" width="8.5546875" customWidth="1"/>
    <col min="8" max="8" width="8.88671875" customWidth="1"/>
    <col min="9" max="9" width="8.88671875" bestFit="1" customWidth="1"/>
    <col min="10" max="10" width="8.5546875" customWidth="1"/>
    <col min="11" max="11" width="8.88671875" bestFit="1" customWidth="1"/>
    <col min="12" max="12" width="8.5546875" customWidth="1"/>
    <col min="13" max="13" width="8.88671875" customWidth="1"/>
    <col min="14" max="14" width="12" customWidth="1"/>
    <col min="16" max="16" width="12.6640625" style="2" bestFit="1" customWidth="1"/>
  </cols>
  <sheetData>
    <row r="4" spans="3:17">
      <c r="C4" t="s">
        <v>0</v>
      </c>
      <c r="D4" t="s">
        <v>1</v>
      </c>
      <c r="E4" t="s">
        <v>22</v>
      </c>
      <c r="F4" t="s">
        <v>23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P4" s="2" t="s">
        <v>8</v>
      </c>
      <c r="Q4" t="s">
        <v>9</v>
      </c>
    </row>
    <row r="5" spans="3:17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 s="2">
        <f>(G5+J5+L5)/3</f>
        <v>0</v>
      </c>
      <c r="Q5">
        <f>SQRT(0.5*((G5-P5)^2+(J5-P5)^2+(L5-P5)^2))</f>
        <v>0</v>
      </c>
    </row>
    <row r="6" spans="3:17">
      <c r="C6">
        <v>5</v>
      </c>
      <c r="D6" s="1">
        <v>3.5527136788005003E-14</v>
      </c>
      <c r="E6" s="1">
        <v>1.0283044012143E-5</v>
      </c>
      <c r="F6">
        <v>38</v>
      </c>
      <c r="G6" s="1">
        <v>6.4672753049300997</v>
      </c>
      <c r="H6" s="1">
        <v>1.0164532518806999E-18</v>
      </c>
      <c r="I6" s="1">
        <v>2.3983416880405001E-18</v>
      </c>
      <c r="J6" s="1">
        <v>2.8649693714478999</v>
      </c>
      <c r="K6" s="1">
        <v>2.1345470613668001E-17</v>
      </c>
      <c r="L6" s="1">
        <v>6.4672753049300997</v>
      </c>
      <c r="P6" s="2">
        <f t="shared" ref="P6:P16" si="0">(G6+J6+L6)/3</f>
        <v>5.2665066604360335</v>
      </c>
      <c r="Q6">
        <f t="shared" ref="Q6:Q16" si="1">SQRT(0.5*((G6-P6)^2+(J6-P6)^2+(L6-P6)^2))</f>
        <v>2.0797923003993342</v>
      </c>
    </row>
    <row r="7" spans="3:17">
      <c r="C7">
        <v>10</v>
      </c>
      <c r="D7" s="1">
        <v>9.7118757480529997E-11</v>
      </c>
      <c r="E7" s="1">
        <v>2.0851295575389001E-5</v>
      </c>
      <c r="F7">
        <v>10</v>
      </c>
      <c r="G7" s="1">
        <v>6.3016361267557999</v>
      </c>
      <c r="H7" s="1">
        <v>9.8829556279520993E-19</v>
      </c>
      <c r="I7" s="1">
        <v>2.2605378248274999E-18</v>
      </c>
      <c r="J7" s="1">
        <v>3.5157498848714002</v>
      </c>
      <c r="K7" s="1">
        <v>3.1061742146386998E-17</v>
      </c>
      <c r="L7" s="1">
        <v>6.3016361267557999</v>
      </c>
      <c r="P7" s="2">
        <f t="shared" si="0"/>
        <v>5.3730073794609998</v>
      </c>
      <c r="Q7">
        <f t="shared" si="1"/>
        <v>1.6084321716836329</v>
      </c>
    </row>
    <row r="8" spans="3:17">
      <c r="C8">
        <v>15</v>
      </c>
      <c r="D8" s="1">
        <v>3.6051197582764999E-9</v>
      </c>
      <c r="E8" s="1">
        <v>3.1270175771566E-5</v>
      </c>
      <c r="F8">
        <v>7</v>
      </c>
      <c r="G8" s="1">
        <v>6.1999987630820996</v>
      </c>
      <c r="H8" s="1">
        <v>-3.8135430700822998E-17</v>
      </c>
      <c r="I8" s="1">
        <v>2.9027897078048999E-18</v>
      </c>
      <c r="J8" s="1">
        <v>3.8560065481976999</v>
      </c>
      <c r="K8" s="1">
        <v>-4.4714390567537999E-18</v>
      </c>
      <c r="L8" s="1">
        <v>6.1999987630820996</v>
      </c>
      <c r="P8" s="2">
        <f t="shared" si="0"/>
        <v>5.4186680247872987</v>
      </c>
      <c r="Q8">
        <f t="shared" si="1"/>
        <v>1.3533045362418952</v>
      </c>
    </row>
    <row r="9" spans="3:17">
      <c r="C9">
        <v>20</v>
      </c>
      <c r="D9" s="1">
        <v>3.8378189515241998E-11</v>
      </c>
      <c r="E9" s="1">
        <v>4.1518300988337001E-5</v>
      </c>
      <c r="F9">
        <v>7</v>
      </c>
      <c r="G9" s="1">
        <v>6.3562414014737003</v>
      </c>
      <c r="H9" s="1">
        <v>4.2085386793659001E-17</v>
      </c>
      <c r="I9" s="1">
        <v>1.5358763015945E-18</v>
      </c>
      <c r="J9" s="1">
        <v>3.3166112370844001</v>
      </c>
      <c r="K9" s="1">
        <v>7.1595384768808004E-17</v>
      </c>
      <c r="L9" s="1">
        <v>6.3562414014737003</v>
      </c>
      <c r="P9" s="2">
        <f t="shared" si="0"/>
        <v>5.3430313466772672</v>
      </c>
      <c r="Q9">
        <f t="shared" si="1"/>
        <v>1.7549312936470689</v>
      </c>
    </row>
    <row r="10" spans="3:17">
      <c r="C10">
        <v>25</v>
      </c>
      <c r="D10" s="1">
        <v>2.3466881771128002E-9</v>
      </c>
      <c r="E10" s="1">
        <v>5.1953158530085003E-5</v>
      </c>
      <c r="F10">
        <v>4</v>
      </c>
      <c r="G10" s="1">
        <v>6.5561521681904003</v>
      </c>
      <c r="H10" s="1">
        <v>-7.0111253071934994E-17</v>
      </c>
      <c r="I10" s="1">
        <v>2.0890469463816001E-17</v>
      </c>
      <c r="J10" s="1">
        <v>2.4398868669642</v>
      </c>
      <c r="K10" s="1">
        <v>-6.2338916971143006E-17</v>
      </c>
      <c r="L10" s="1">
        <v>6.5561521681904003</v>
      </c>
      <c r="P10" s="2">
        <f t="shared" si="0"/>
        <v>5.1840637344483333</v>
      </c>
      <c r="Q10">
        <f t="shared" si="1"/>
        <v>2.3765268797188628</v>
      </c>
    </row>
    <row r="11" spans="3:17">
      <c r="C11">
        <v>30</v>
      </c>
      <c r="D11" s="1">
        <v>3.5527136788005001E-15</v>
      </c>
      <c r="E11" s="1">
        <v>6.2268423133791996E-5</v>
      </c>
      <c r="F11">
        <v>9</v>
      </c>
      <c r="G11" s="1">
        <v>6.5572344891282004</v>
      </c>
      <c r="H11" s="1">
        <v>-2.0681071842156999E-17</v>
      </c>
      <c r="I11" s="1">
        <v>-1.4261878778551E-17</v>
      </c>
      <c r="J11" s="1">
        <v>2.4342355880522</v>
      </c>
      <c r="K11" s="1">
        <v>6.6241504734256004E-18</v>
      </c>
      <c r="L11" s="1">
        <v>6.5572344891282004</v>
      </c>
      <c r="P11" s="2">
        <f t="shared" si="0"/>
        <v>5.1829015221028669</v>
      </c>
      <c r="Q11">
        <f t="shared" si="1"/>
        <v>2.3804145254047602</v>
      </c>
    </row>
    <row r="12" spans="3:17">
      <c r="C12">
        <v>35</v>
      </c>
      <c r="D12" s="1">
        <v>6.7154042326933003E-9</v>
      </c>
      <c r="E12" s="1">
        <v>7.2168262178454E-5</v>
      </c>
      <c r="F12">
        <v>7</v>
      </c>
      <c r="G12" s="1">
        <v>6.3791376165960996</v>
      </c>
      <c r="H12" s="1">
        <v>1.5003564833389999E-16</v>
      </c>
      <c r="I12" s="1">
        <v>3.9279867901534003E-17</v>
      </c>
      <c r="J12" s="1">
        <v>3.2290658063838</v>
      </c>
      <c r="K12" s="1">
        <v>1.7768651989203001E-16</v>
      </c>
      <c r="L12" s="1">
        <v>6.3791376165960996</v>
      </c>
      <c r="P12" s="2">
        <f t="shared" si="0"/>
        <v>5.3291136798586658</v>
      </c>
      <c r="Q12">
        <f t="shared" si="1"/>
        <v>1.8186948075927227</v>
      </c>
    </row>
    <row r="13" spans="3:17">
      <c r="C13">
        <v>40</v>
      </c>
      <c r="D13" s="1">
        <v>2.5955664284538001E-9</v>
      </c>
      <c r="E13" s="1">
        <v>8.1908180178124999E-5</v>
      </c>
      <c r="F13">
        <v>7</v>
      </c>
      <c r="G13" s="1">
        <v>6.2909336724378004</v>
      </c>
      <c r="H13" s="1">
        <v>-5.2414646871956001E-17</v>
      </c>
      <c r="I13" s="1">
        <v>-3.5165304623298002E-17</v>
      </c>
      <c r="J13" s="1">
        <v>3.5533268761260999</v>
      </c>
      <c r="K13" s="1">
        <v>1.3244586295919001E-17</v>
      </c>
      <c r="L13" s="1">
        <v>6.2909336724378004</v>
      </c>
      <c r="P13" s="2">
        <f t="shared" ref="P13:P35" si="2">(G13+J13+L13)/3</f>
        <v>5.3783980736672339</v>
      </c>
      <c r="Q13">
        <f t="shared" ref="Q13:Q35" si="3">SQRT(0.5*((G13-P13)^2+(J13-P13)^2+(L13-P13)^2))</f>
        <v>1.5805580207859091</v>
      </c>
    </row>
    <row r="14" spans="3:17">
      <c r="C14">
        <v>45</v>
      </c>
      <c r="D14" s="1">
        <v>4.1708858589117997E-11</v>
      </c>
      <c r="E14" s="1">
        <v>9.1657056968435998E-5</v>
      </c>
      <c r="F14">
        <v>8</v>
      </c>
      <c r="G14" s="1">
        <v>6.4697340282300004</v>
      </c>
      <c r="H14" s="1">
        <v>-7.7813600364314005E-17</v>
      </c>
      <c r="I14" s="1">
        <v>-2.8165329156176E-17</v>
      </c>
      <c r="J14" s="1">
        <v>2.8540988962089</v>
      </c>
      <c r="K14" s="1">
        <v>-1.7364064893171E-16</v>
      </c>
      <c r="L14" s="1">
        <v>6.4697340282300004</v>
      </c>
      <c r="P14" s="2">
        <f t="shared" si="2"/>
        <v>5.2645223175562998</v>
      </c>
      <c r="Q14">
        <f t="shared" si="3"/>
        <v>2.0874879167638505</v>
      </c>
    </row>
    <row r="15" spans="3:17">
      <c r="C15">
        <v>50</v>
      </c>
      <c r="D15" s="1">
        <v>1.3508127949535001E-10</v>
      </c>
      <c r="E15" s="1">
        <v>1.0178180775454001E-4</v>
      </c>
      <c r="F15">
        <v>9</v>
      </c>
      <c r="G15" s="1">
        <v>6.6451451757175999</v>
      </c>
      <c r="H15" s="1">
        <v>-8.3900724405815999E-17</v>
      </c>
      <c r="I15" s="1">
        <v>7.1251933630812999E-17</v>
      </c>
      <c r="J15" s="1">
        <v>1.9196109919624</v>
      </c>
      <c r="K15" s="1">
        <v>3.6909118580002E-17</v>
      </c>
      <c r="L15" s="1">
        <v>6.6451451757175999</v>
      </c>
      <c r="P15" s="2">
        <f t="shared" si="2"/>
        <v>5.0699671144658671</v>
      </c>
      <c r="Q15">
        <f t="shared" si="3"/>
        <v>2.7282884330558432</v>
      </c>
    </row>
    <row r="16" spans="3:17">
      <c r="C16">
        <v>55</v>
      </c>
      <c r="D16" s="1">
        <v>1.6732393248730999E-11</v>
      </c>
      <c r="E16" s="1">
        <v>1.1172257546170999E-4</v>
      </c>
      <c r="F16">
        <v>9</v>
      </c>
      <c r="G16" s="1">
        <v>6.622353254539</v>
      </c>
      <c r="H16" s="1">
        <v>1.2965436108458999E-16</v>
      </c>
      <c r="I16" s="1">
        <v>4.5455284846338001E-17</v>
      </c>
      <c r="J16" s="1">
        <v>2.0654466975228001</v>
      </c>
      <c r="K16" s="1">
        <v>3.5226792928301002E-16</v>
      </c>
      <c r="L16" s="1">
        <v>6.622353254539</v>
      </c>
      <c r="P16" s="2">
        <f t="shared" si="2"/>
        <v>5.103384402200267</v>
      </c>
      <c r="Q16">
        <f t="shared" si="3"/>
        <v>2.6309312273652736</v>
      </c>
    </row>
    <row r="17" spans="3:17">
      <c r="C17">
        <v>60</v>
      </c>
      <c r="D17" s="1">
        <v>8.8223055527692007E-9</v>
      </c>
      <c r="E17" s="1">
        <v>1.2116604880935001E-4</v>
      </c>
      <c r="F17">
        <v>7</v>
      </c>
      <c r="G17" s="1">
        <v>6.4376676331439002</v>
      </c>
      <c r="H17" s="1">
        <v>-1.6357336377542999E-16</v>
      </c>
      <c r="I17" s="1">
        <v>-7.0034334749697994E-17</v>
      </c>
      <c r="J17" s="1">
        <v>2.9925869155967999</v>
      </c>
      <c r="K17" s="1">
        <v>-2.7366844564001E-16</v>
      </c>
      <c r="L17" s="1">
        <v>6.4376676331439002</v>
      </c>
      <c r="P17" s="2">
        <f t="shared" si="2"/>
        <v>5.2893073939615336</v>
      </c>
      <c r="Q17">
        <f t="shared" si="3"/>
        <v>1.9890182796558076</v>
      </c>
    </row>
    <row r="18" spans="3:17">
      <c r="C18">
        <v>65</v>
      </c>
      <c r="D18" s="1">
        <v>1.7763568394003002E-15</v>
      </c>
      <c r="E18" s="1">
        <v>1.3045619112319999E-4</v>
      </c>
      <c r="F18">
        <v>9</v>
      </c>
      <c r="G18" s="1">
        <v>6.3707080682859001</v>
      </c>
      <c r="H18" s="1">
        <v>1.1276319315334E-16</v>
      </c>
      <c r="I18" s="1">
        <v>2.6057711560982E-18</v>
      </c>
      <c r="J18" s="1">
        <v>3.2615961670605</v>
      </c>
      <c r="K18" s="1">
        <v>-5.9005677522384E-17</v>
      </c>
      <c r="L18" s="1">
        <v>6.3707080682859001</v>
      </c>
      <c r="P18" s="2">
        <f t="shared" si="2"/>
        <v>5.3343374345440999</v>
      </c>
      <c r="Q18">
        <f t="shared" si="3"/>
        <v>1.7950465931131538</v>
      </c>
    </row>
    <row r="19" spans="3:17">
      <c r="C19">
        <v>70</v>
      </c>
      <c r="D19" s="1">
        <v>0</v>
      </c>
      <c r="E19" s="1">
        <v>1.3992106599098001E-4</v>
      </c>
      <c r="F19">
        <v>9</v>
      </c>
      <c r="G19" s="1">
        <v>6.5636620224715996</v>
      </c>
      <c r="H19" s="1">
        <v>2.3750396475798999E-16</v>
      </c>
      <c r="I19" s="1">
        <v>7.9094977446578005E-17</v>
      </c>
      <c r="J19" s="1">
        <v>2.4003937785059999</v>
      </c>
      <c r="K19" s="1">
        <v>4.4806702793801003E-16</v>
      </c>
      <c r="L19" s="1">
        <v>6.5636620224715996</v>
      </c>
      <c r="P19" s="2">
        <f t="shared" si="2"/>
        <v>5.1759059411497326</v>
      </c>
      <c r="Q19">
        <f t="shared" si="3"/>
        <v>2.4036640413621595</v>
      </c>
    </row>
    <row r="20" spans="3:17">
      <c r="C20">
        <v>75</v>
      </c>
      <c r="D20" s="1">
        <v>2.8563817977555998E-11</v>
      </c>
      <c r="E20" s="1">
        <v>1.4987945281541001E-4</v>
      </c>
      <c r="F20">
        <v>8</v>
      </c>
      <c r="G20" s="1">
        <v>6.7066783505291001</v>
      </c>
      <c r="H20" s="1">
        <v>-3.2341419610858002E-16</v>
      </c>
      <c r="I20" s="1">
        <v>-8.7750232324526006E-17</v>
      </c>
      <c r="J20" s="1">
        <v>1.4559913148395001</v>
      </c>
      <c r="K20" s="1">
        <v>-1.9702260877813001E-16</v>
      </c>
      <c r="L20" s="1">
        <v>6.7066783505291001</v>
      </c>
      <c r="P20" s="2">
        <f t="shared" si="2"/>
        <v>4.9564493386325665</v>
      </c>
      <c r="Q20">
        <f t="shared" si="3"/>
        <v>3.0314855734858686</v>
      </c>
    </row>
    <row r="21" spans="3:17">
      <c r="C21">
        <v>80</v>
      </c>
      <c r="D21" s="1">
        <v>1.3580283564352001E-9</v>
      </c>
      <c r="E21" s="1">
        <v>1.5954988897321E-4</v>
      </c>
      <c r="F21">
        <v>8</v>
      </c>
      <c r="G21" s="1">
        <v>6.6665472624511004</v>
      </c>
      <c r="H21" s="1">
        <v>1.759949276928E-16</v>
      </c>
      <c r="I21" s="1">
        <v>9.1498351909363005E-18</v>
      </c>
      <c r="J21" s="1">
        <v>1.7718794741370001</v>
      </c>
      <c r="K21" s="1">
        <v>2.0868052839913E-16</v>
      </c>
      <c r="L21" s="1">
        <v>6.6665472624511004</v>
      </c>
      <c r="P21" s="2">
        <f t="shared" si="2"/>
        <v>5.0349913330130667</v>
      </c>
      <c r="Q21">
        <f t="shared" si="3"/>
        <v>2.8259377651769362</v>
      </c>
    </row>
    <row r="22" spans="3:17">
      <c r="C22">
        <v>85</v>
      </c>
      <c r="D22" s="1">
        <v>9.2370555648812999E-14</v>
      </c>
      <c r="E22" s="1">
        <v>1.6866149420241E-4</v>
      </c>
      <c r="F22">
        <v>9</v>
      </c>
      <c r="G22" s="1">
        <v>6.4820589466033001</v>
      </c>
      <c r="H22" s="1">
        <v>-1.4435848228975E-17</v>
      </c>
      <c r="I22" s="1">
        <v>1.2019750623926E-16</v>
      </c>
      <c r="J22" s="1">
        <v>2.7989357278579998</v>
      </c>
      <c r="K22" s="1">
        <v>-3.6049488764729002E-16</v>
      </c>
      <c r="L22" s="1">
        <v>6.4820589466033001</v>
      </c>
      <c r="P22" s="2">
        <f t="shared" si="2"/>
        <v>5.254351207021533</v>
      </c>
      <c r="Q22">
        <f t="shared" si="3"/>
        <v>2.1264521818011599</v>
      </c>
    </row>
    <row r="23" spans="3:17">
      <c r="C23">
        <v>90</v>
      </c>
      <c r="D23" s="1">
        <v>8.8817841970012997E-16</v>
      </c>
      <c r="E23" s="1">
        <v>1.7764531069112E-4</v>
      </c>
      <c r="F23">
        <v>9</v>
      </c>
      <c r="G23" s="1">
        <v>6.4412806871101997</v>
      </c>
      <c r="H23" s="1">
        <v>-1.5266069041787E-16</v>
      </c>
      <c r="I23" s="1">
        <v>-1.7331582465011E-16</v>
      </c>
      <c r="J23" s="1">
        <v>2.9773254830338001</v>
      </c>
      <c r="K23" s="1">
        <v>-3.6136692834552001E-17</v>
      </c>
      <c r="L23" s="1">
        <v>6.4412806871101997</v>
      </c>
      <c r="P23" s="2">
        <f t="shared" si="2"/>
        <v>5.2866289524180665</v>
      </c>
      <c r="Q23">
        <f t="shared" si="3"/>
        <v>1.9999154695343144</v>
      </c>
    </row>
    <row r="24" spans="3:17">
      <c r="C24">
        <v>95</v>
      </c>
      <c r="D24" s="1">
        <v>1.3637113660536001E-10</v>
      </c>
      <c r="E24" s="1">
        <v>1.8696298510324999E-4</v>
      </c>
      <c r="F24">
        <v>8</v>
      </c>
      <c r="G24" s="1">
        <v>6.6387228486241998</v>
      </c>
      <c r="H24" s="1">
        <v>1.7803176876869E-16</v>
      </c>
      <c r="I24" s="1">
        <v>1.7854832245454999E-16</v>
      </c>
      <c r="J24" s="1">
        <v>1.9617964717573999</v>
      </c>
      <c r="K24" s="1">
        <v>1.3931431597019999E-15</v>
      </c>
      <c r="L24" s="1">
        <v>6.6387228486241998</v>
      </c>
      <c r="P24" s="2">
        <f t="shared" si="2"/>
        <v>5.0797473896685998</v>
      </c>
      <c r="Q24">
        <f t="shared" si="3"/>
        <v>2.7002247026641077</v>
      </c>
    </row>
    <row r="25" spans="3:17">
      <c r="C25">
        <v>100</v>
      </c>
      <c r="D25" s="1">
        <v>3.0198066269803999E-14</v>
      </c>
      <c r="E25" s="1">
        <v>1.9683322809807999E-4</v>
      </c>
      <c r="F25">
        <v>9</v>
      </c>
      <c r="G25" s="1">
        <v>6.7468696187650004</v>
      </c>
      <c r="H25" s="1">
        <v>-3.7447722335352002E-16</v>
      </c>
      <c r="I25" s="1">
        <v>-3.8248338460480001E-17</v>
      </c>
      <c r="J25" s="1">
        <v>1.0530882019726</v>
      </c>
      <c r="K25" s="1">
        <v>-1.2886034156043E-15</v>
      </c>
      <c r="L25" s="1">
        <v>6.7468696187650004</v>
      </c>
      <c r="P25" s="2">
        <f t="shared" si="2"/>
        <v>4.8489424798342</v>
      </c>
      <c r="Q25">
        <f t="shared" si="3"/>
        <v>3.2873062336919809</v>
      </c>
    </row>
    <row r="26" spans="3:17">
      <c r="C26">
        <v>105</v>
      </c>
      <c r="D26" s="1">
        <v>4.2666670196922E-10</v>
      </c>
      <c r="E26" s="1">
        <v>2.0629021750247001E-4</v>
      </c>
      <c r="F26">
        <v>8</v>
      </c>
      <c r="G26" s="1">
        <v>6.6957955202691002</v>
      </c>
      <c r="H26" s="1">
        <v>4.6105607221427E-16</v>
      </c>
      <c r="I26" s="1">
        <v>4.5069930998087998E-17</v>
      </c>
      <c r="J26" s="1">
        <v>1.5478461881351</v>
      </c>
      <c r="K26" s="1">
        <v>6.4999214562780997E-16</v>
      </c>
      <c r="L26" s="1">
        <v>6.6957955202691002</v>
      </c>
      <c r="P26" s="2">
        <f t="shared" si="2"/>
        <v>4.9798124095577663</v>
      </c>
      <c r="Q26">
        <f t="shared" si="3"/>
        <v>2.9721699326821192</v>
      </c>
    </row>
    <row r="27" spans="3:17">
      <c r="C27">
        <v>110</v>
      </c>
      <c r="D27" s="1">
        <v>2.6899371619037999E-11</v>
      </c>
      <c r="E27" s="1">
        <v>2.1515013467021999E-4</v>
      </c>
      <c r="F27">
        <v>8</v>
      </c>
      <c r="G27" s="1">
        <v>6.5161927288495001</v>
      </c>
      <c r="H27" s="1">
        <v>-1.4217829273705E-16</v>
      </c>
      <c r="I27" s="1">
        <v>4.3677025049685999E-17</v>
      </c>
      <c r="J27" s="1">
        <v>2.6398371455195</v>
      </c>
      <c r="K27" s="1">
        <v>1.5504065819532E-16</v>
      </c>
      <c r="L27" s="1">
        <v>6.5161927288495001</v>
      </c>
      <c r="P27" s="2">
        <f t="shared" si="2"/>
        <v>5.2240742010728338</v>
      </c>
      <c r="Q27">
        <f t="shared" si="3"/>
        <v>2.2380149395102844</v>
      </c>
    </row>
    <row r="28" spans="3:17">
      <c r="C28">
        <v>115</v>
      </c>
      <c r="D28" s="1">
        <v>1.4507506307382001E-11</v>
      </c>
      <c r="E28" s="1">
        <v>2.2392573118349001E-4</v>
      </c>
      <c r="F28">
        <v>8</v>
      </c>
      <c r="G28" s="1">
        <v>6.5040272460243003</v>
      </c>
      <c r="H28" s="1">
        <v>1.7128213685095001E-17</v>
      </c>
      <c r="I28" s="1">
        <v>-1.8555610565739E-16</v>
      </c>
      <c r="J28" s="1">
        <v>2.6976668109938999</v>
      </c>
      <c r="K28" s="1">
        <v>-6.0755045909930001E-16</v>
      </c>
      <c r="L28" s="1">
        <v>6.5040272460243003</v>
      </c>
      <c r="P28" s="2">
        <f t="shared" si="2"/>
        <v>5.2352404343475003</v>
      </c>
      <c r="Q28">
        <f t="shared" si="3"/>
        <v>2.1976032217975425</v>
      </c>
    </row>
    <row r="29" spans="3:17">
      <c r="C29">
        <v>120</v>
      </c>
      <c r="D29" s="1">
        <v>0</v>
      </c>
      <c r="E29" s="1">
        <v>2.3318789408887001E-4</v>
      </c>
      <c r="F29">
        <v>9</v>
      </c>
      <c r="G29" s="1">
        <v>6.6962651306304002</v>
      </c>
      <c r="H29" s="1">
        <v>-4.4406883488333999E-16</v>
      </c>
      <c r="I29" s="1">
        <v>4.4208387284671001E-17</v>
      </c>
      <c r="J29" s="1">
        <v>1.5439915697407001</v>
      </c>
      <c r="K29" s="1">
        <v>-9.4979177294301997E-17</v>
      </c>
      <c r="L29" s="1">
        <v>6.6962651306304002</v>
      </c>
      <c r="P29" s="2">
        <f t="shared" si="2"/>
        <v>4.9788406103338332</v>
      </c>
      <c r="Q29">
        <f t="shared" si="3"/>
        <v>2.9746665273182602</v>
      </c>
    </row>
    <row r="30" spans="3:17">
      <c r="C30">
        <v>125</v>
      </c>
      <c r="D30" s="1">
        <v>5.3802384769597004E-10</v>
      </c>
      <c r="E30" s="1">
        <v>2.4300994072760999E-4</v>
      </c>
      <c r="F30">
        <v>10</v>
      </c>
      <c r="G30" s="1">
        <v>6.7714106139316002</v>
      </c>
      <c r="H30" s="1">
        <v>-2.1240257023454E-17</v>
      </c>
      <c r="I30" s="1">
        <v>1.6447301672531001E-16</v>
      </c>
      <c r="J30" s="1">
        <v>0.71150486497456</v>
      </c>
      <c r="K30" s="1">
        <v>-6.4887948526564003E-17</v>
      </c>
      <c r="L30" s="1">
        <v>6.7714106139316002</v>
      </c>
      <c r="P30" s="2">
        <f t="shared" si="2"/>
        <v>4.7514420309459204</v>
      </c>
      <c r="Q30">
        <f t="shared" si="3"/>
        <v>3.4986882154241079</v>
      </c>
    </row>
    <row r="31" spans="3:17">
      <c r="C31">
        <v>130</v>
      </c>
      <c r="D31" s="1">
        <v>2.6645352591004002E-15</v>
      </c>
      <c r="E31" s="1">
        <v>2.5228556455733002E-4</v>
      </c>
      <c r="F31">
        <v>9</v>
      </c>
      <c r="G31" s="1">
        <v>6.7145452003569002</v>
      </c>
      <c r="H31" s="1">
        <v>3.0204126365185998E-16</v>
      </c>
      <c r="I31" s="1">
        <v>-1.5452777575753001E-16</v>
      </c>
      <c r="J31" s="1">
        <v>1.3859551079604</v>
      </c>
      <c r="K31" s="1">
        <v>-9.7802379444026004E-17</v>
      </c>
      <c r="L31" s="1">
        <v>6.7145452003569002</v>
      </c>
      <c r="P31" s="2">
        <f t="shared" si="2"/>
        <v>4.9383485028914</v>
      </c>
      <c r="Q31">
        <f t="shared" si="3"/>
        <v>3.0764629242462922</v>
      </c>
    </row>
    <row r="32" spans="3:17">
      <c r="C32">
        <v>135</v>
      </c>
      <c r="D32" s="1">
        <v>7.4015460427289998E-10</v>
      </c>
      <c r="E32" s="1">
        <v>2.6094941545763998E-4</v>
      </c>
      <c r="F32">
        <v>8</v>
      </c>
      <c r="G32" s="1">
        <v>6.5430888093829003</v>
      </c>
      <c r="H32" s="1">
        <v>4.5616729973458003E-16</v>
      </c>
      <c r="I32" s="1">
        <v>6.7691087426944995E-17</v>
      </c>
      <c r="J32" s="1">
        <v>2.5070652981878001</v>
      </c>
      <c r="K32" s="1">
        <v>1.520657522825E-15</v>
      </c>
      <c r="L32" s="1">
        <v>6.5430888093829003</v>
      </c>
      <c r="P32" s="2">
        <f t="shared" si="2"/>
        <v>5.1977476389845334</v>
      </c>
      <c r="Q32">
        <f t="shared" si="3"/>
        <v>2.3301992606441497</v>
      </c>
    </row>
    <row r="33" spans="3:17">
      <c r="C33">
        <v>140</v>
      </c>
      <c r="D33" s="1">
        <v>2.63611354967E-12</v>
      </c>
      <c r="E33" s="1">
        <v>2.6958875409410001E-4</v>
      </c>
      <c r="F33">
        <v>9</v>
      </c>
      <c r="G33" s="1">
        <v>6.5598644794835002</v>
      </c>
      <c r="H33" s="1">
        <v>1.2110749899404999E-16</v>
      </c>
      <c r="I33" s="1">
        <v>8.8193288729485003E-17</v>
      </c>
      <c r="J33" s="1">
        <v>2.4204469033043998</v>
      </c>
      <c r="K33" s="1">
        <v>-4.0791854492851002E-16</v>
      </c>
      <c r="L33" s="1">
        <v>6.5598644794835002</v>
      </c>
      <c r="P33" s="2">
        <f t="shared" si="2"/>
        <v>5.1800586207571335</v>
      </c>
      <c r="Q33">
        <f t="shared" si="3"/>
        <v>2.3898938518952719</v>
      </c>
    </row>
    <row r="34" spans="3:17">
      <c r="C34">
        <v>145</v>
      </c>
      <c r="D34" s="1">
        <v>3.1899984875848998E-9</v>
      </c>
      <c r="E34" s="1">
        <v>2.7885804034558998E-4</v>
      </c>
      <c r="F34">
        <v>8</v>
      </c>
      <c r="G34" s="1">
        <v>6.7381787544811003</v>
      </c>
      <c r="H34" s="1">
        <v>-8.8116133861610995E-16</v>
      </c>
      <c r="I34" s="1">
        <v>-2.1461323476066001E-16</v>
      </c>
      <c r="J34" s="1">
        <v>1.1515263940384</v>
      </c>
      <c r="K34" s="1">
        <v>-9.2130411479870996E-16</v>
      </c>
      <c r="L34" s="1">
        <v>6.7381787544811003</v>
      </c>
      <c r="P34" s="2">
        <f t="shared" si="2"/>
        <v>4.8759613010002001</v>
      </c>
      <c r="Q34">
        <f t="shared" si="3"/>
        <v>3.2254552441704516</v>
      </c>
    </row>
    <row r="35" spans="3:17">
      <c r="C35">
        <v>150</v>
      </c>
      <c r="D35" s="1">
        <v>1.6697754290362001E-13</v>
      </c>
      <c r="E35" s="1">
        <v>2.8864810682214002E-4</v>
      </c>
      <c r="F35">
        <v>10</v>
      </c>
      <c r="G35" s="1">
        <v>6.7851367112140002</v>
      </c>
      <c r="H35" s="1">
        <v>6.1945196928633004E-17</v>
      </c>
      <c r="I35" s="1">
        <v>3.8081243983117998E-17</v>
      </c>
      <c r="J35" s="1">
        <v>0.42964081763023998</v>
      </c>
      <c r="K35" s="1">
        <v>3.7011229619574998E-16</v>
      </c>
      <c r="L35" s="1">
        <v>6.7851367112140002</v>
      </c>
      <c r="P35" s="2">
        <f t="shared" si="2"/>
        <v>4.6666380800194132</v>
      </c>
      <c r="Q35">
        <f t="shared" si="3"/>
        <v>3.669347264994145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Q35"/>
  <sheetViews>
    <sheetView workbookViewId="0">
      <selection activeCell="C4" sqref="C4"/>
    </sheetView>
  </sheetViews>
  <sheetFormatPr defaultRowHeight="14.4"/>
  <cols>
    <col min="3" max="3" width="4.6640625" customWidth="1"/>
    <col min="4" max="4" width="8.88671875" customWidth="1"/>
    <col min="5" max="5" width="8.21875" customWidth="1"/>
    <col min="6" max="6" width="3.77734375" bestFit="1" customWidth="1"/>
    <col min="7" max="7" width="9.21875" bestFit="1" customWidth="1"/>
    <col min="8" max="8" width="8.88671875" customWidth="1"/>
    <col min="10" max="10" width="9.21875" bestFit="1" customWidth="1"/>
    <col min="11" max="11" width="8.88671875" bestFit="1" customWidth="1"/>
    <col min="12" max="12" width="8.5546875" customWidth="1"/>
    <col min="13" max="13" width="8.88671875" customWidth="1"/>
    <col min="14" max="14" width="12" customWidth="1"/>
    <col min="16" max="16" width="12.6640625" style="2" bestFit="1" customWidth="1"/>
  </cols>
  <sheetData>
    <row r="4" spans="3:17">
      <c r="C4" t="s">
        <v>0</v>
      </c>
      <c r="D4" t="s">
        <v>1</v>
      </c>
      <c r="E4" t="s">
        <v>22</v>
      </c>
      <c r="F4" t="s">
        <v>23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P4" s="2" t="s">
        <v>8</v>
      </c>
      <c r="Q4" t="s">
        <v>9</v>
      </c>
    </row>
    <row r="5" spans="3:17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 s="2">
        <f>(G5+J5+L5)/3</f>
        <v>0</v>
      </c>
      <c r="Q5">
        <f>SQRT(0.5*((G5-P5)^2+(J5-P5)^2+(L5-P5)^2))</f>
        <v>0</v>
      </c>
    </row>
    <row r="6" spans="3:17">
      <c r="C6">
        <v>1</v>
      </c>
      <c r="D6" s="1">
        <v>8.8284934918192004E-13</v>
      </c>
      <c r="E6" s="1">
        <v>1.5061381253355E-6</v>
      </c>
      <c r="F6">
        <v>5</v>
      </c>
      <c r="G6" s="1">
        <v>5.2542138772984996</v>
      </c>
      <c r="H6" s="1">
        <v>-1.4741810430999E-19</v>
      </c>
      <c r="I6" s="1">
        <v>1.8961420740170001E-17</v>
      </c>
      <c r="J6" s="1">
        <v>5.2542138772984996</v>
      </c>
      <c r="K6" s="1">
        <v>4.1083069834337E-17</v>
      </c>
      <c r="L6" s="1">
        <v>5.9959274791826003</v>
      </c>
      <c r="P6" s="2">
        <f t="shared" ref="P6:P35" si="0">(G6+J6+L6)/3</f>
        <v>5.5014517445931999</v>
      </c>
      <c r="Q6">
        <f t="shared" ref="Q6:Q35" si="1">SQRT(0.5*((G6-P6)^2+(J6-P6)^2+(L6-P6)^2))</f>
        <v>0.42822854770939245</v>
      </c>
    </row>
    <row r="7" spans="3:17">
      <c r="C7">
        <v>2</v>
      </c>
      <c r="D7" s="1">
        <v>2.4753017413558998E-9</v>
      </c>
      <c r="E7" s="1">
        <v>2.9936383729353E-6</v>
      </c>
      <c r="F7">
        <v>30</v>
      </c>
      <c r="G7" s="1">
        <v>3.8598539956066</v>
      </c>
      <c r="H7" s="1">
        <v>-3.1806392157974E-19</v>
      </c>
      <c r="I7" s="1">
        <v>-4.3111807581611E-18</v>
      </c>
      <c r="J7" s="1">
        <v>3.8598539956066</v>
      </c>
      <c r="K7" s="1">
        <v>3.1261743840876002E-17</v>
      </c>
      <c r="L7" s="1">
        <v>7.1893746779430003</v>
      </c>
      <c r="P7" s="2">
        <f t="shared" si="0"/>
        <v>4.9696942230520671</v>
      </c>
      <c r="Q7">
        <f t="shared" si="1"/>
        <v>1.9222996622193471</v>
      </c>
    </row>
    <row r="8" spans="3:17">
      <c r="C8">
        <v>3</v>
      </c>
      <c r="D8" s="1">
        <v>0</v>
      </c>
      <c r="E8" s="1">
        <v>4.8969643859295998E-6</v>
      </c>
      <c r="F8">
        <v>2</v>
      </c>
      <c r="G8" s="1">
        <v>-0.22158261797869999</v>
      </c>
      <c r="H8" s="1">
        <v>1.2265306195623999E-19</v>
      </c>
      <c r="I8" s="1">
        <v>-1.6793647052497001E-17</v>
      </c>
      <c r="J8" s="1">
        <v>-0.22158261797869999</v>
      </c>
      <c r="K8" s="1">
        <v>-2.8296303513422E-17</v>
      </c>
      <c r="L8" s="1">
        <v>7.2133858506977999</v>
      </c>
      <c r="P8" s="2">
        <f t="shared" si="0"/>
        <v>2.2567402049134668</v>
      </c>
      <c r="Q8">
        <f t="shared" si="1"/>
        <v>4.292581046806756</v>
      </c>
    </row>
    <row r="9" spans="3:17">
      <c r="C9">
        <v>4</v>
      </c>
      <c r="D9" s="1">
        <v>8.8817841970012997E-16</v>
      </c>
      <c r="E9" s="1">
        <v>6.8728056885085001E-6</v>
      </c>
      <c r="F9">
        <v>2</v>
      </c>
      <c r="G9" s="1">
        <v>-6.3192105513949999</v>
      </c>
      <c r="H9" s="1">
        <v>1.5703366603963E-18</v>
      </c>
      <c r="I9" s="1">
        <v>8.6611129570263006E-18</v>
      </c>
      <c r="J9" s="1">
        <v>-6.3192105513949999</v>
      </c>
      <c r="K9" s="1">
        <v>8.5422051517222001E-17</v>
      </c>
      <c r="L9" s="1">
        <v>6.3796483023162001</v>
      </c>
      <c r="P9" s="2">
        <f t="shared" si="0"/>
        <v>-2.0862576001579334</v>
      </c>
      <c r="Q9">
        <f t="shared" si="1"/>
        <v>7.3316895775912245</v>
      </c>
    </row>
    <row r="10" spans="3:17">
      <c r="C10">
        <v>5</v>
      </c>
      <c r="D10" s="1">
        <v>8.8817841970012997E-16</v>
      </c>
      <c r="E10" s="1">
        <v>8.6896027033317997E-6</v>
      </c>
      <c r="F10">
        <v>2</v>
      </c>
      <c r="G10" s="1">
        <v>-0.74637432167234996</v>
      </c>
      <c r="H10" s="1">
        <v>1.1450413414390001E-18</v>
      </c>
      <c r="I10" s="1">
        <v>-1.7871807742223001E-17</v>
      </c>
      <c r="J10" s="1">
        <v>-0.74637432167234996</v>
      </c>
      <c r="K10" s="1">
        <v>4.3682033981573002E-17</v>
      </c>
      <c r="L10" s="1">
        <v>7.1416303167055002</v>
      </c>
      <c r="P10" s="2">
        <f t="shared" si="0"/>
        <v>1.8829605577869335</v>
      </c>
      <c r="Q10">
        <f t="shared" si="1"/>
        <v>4.5541416013364682</v>
      </c>
    </row>
    <row r="11" spans="3:17">
      <c r="C11">
        <v>6</v>
      </c>
      <c r="D11" s="1">
        <v>2.8954616482224002E-13</v>
      </c>
      <c r="E11" s="1">
        <v>1.0440977193254E-5</v>
      </c>
      <c r="F11">
        <v>30</v>
      </c>
      <c r="G11" s="1">
        <v>4.9060134660473</v>
      </c>
      <c r="H11" s="1">
        <v>-2.4210939529138998E-18</v>
      </c>
      <c r="I11" s="1">
        <v>-6.7330517004048997E-18</v>
      </c>
      <c r="J11" s="1">
        <v>4.9060134660473</v>
      </c>
      <c r="K11" s="1">
        <v>-2.823781980902E-17</v>
      </c>
      <c r="L11" s="1">
        <v>6.4332109798402</v>
      </c>
      <c r="P11" s="2">
        <f t="shared" si="0"/>
        <v>5.415079303978267</v>
      </c>
      <c r="Q11">
        <f t="shared" si="1"/>
        <v>0.88172789569405796</v>
      </c>
    </row>
    <row r="12" spans="3:17">
      <c r="C12">
        <v>7</v>
      </c>
      <c r="D12" s="1">
        <v>6.4304117586288996E-13</v>
      </c>
      <c r="E12" s="1">
        <v>1.274215429346E-5</v>
      </c>
      <c r="F12">
        <v>5</v>
      </c>
      <c r="G12" s="1">
        <v>5.3546308367727002</v>
      </c>
      <c r="H12" s="1">
        <v>8.1346492955710998E-19</v>
      </c>
      <c r="I12" s="1">
        <v>2.2091197090128999E-17</v>
      </c>
      <c r="J12" s="1">
        <v>5.3546308367727002</v>
      </c>
      <c r="K12" s="1">
        <v>2.9315805438715001E-17</v>
      </c>
      <c r="L12" s="1">
        <v>5.8403801537850004</v>
      </c>
      <c r="P12" s="2">
        <f t="shared" si="0"/>
        <v>5.5165472757768006</v>
      </c>
      <c r="Q12">
        <f t="shared" si="1"/>
        <v>0.2804474989357284</v>
      </c>
    </row>
    <row r="13" spans="3:17">
      <c r="C13">
        <v>8</v>
      </c>
      <c r="D13" s="1">
        <v>1.1546319456102E-14</v>
      </c>
      <c r="E13" s="1">
        <v>1.4338002850243999E-5</v>
      </c>
      <c r="F13">
        <v>31</v>
      </c>
      <c r="G13" s="1">
        <v>4.5296021240573996</v>
      </c>
      <c r="H13" s="1">
        <v>-1.1849465448397001E-18</v>
      </c>
      <c r="I13" s="1">
        <v>3.3908664170459001E-18</v>
      </c>
      <c r="J13" s="1">
        <v>4.5296021240573996</v>
      </c>
      <c r="K13" s="1">
        <v>1.9378482236489E-16</v>
      </c>
      <c r="L13" s="1">
        <v>6.7805910191188001</v>
      </c>
      <c r="P13" s="2">
        <f t="shared" si="0"/>
        <v>5.2799317557445331</v>
      </c>
      <c r="Q13">
        <f t="shared" si="1"/>
        <v>1.2996090445065578</v>
      </c>
    </row>
    <row r="14" spans="3:17">
      <c r="C14">
        <v>9</v>
      </c>
      <c r="D14" s="1">
        <v>9.5428553947840995E-11</v>
      </c>
      <c r="E14" s="1">
        <v>1.6059899575280999E-5</v>
      </c>
      <c r="F14">
        <v>5</v>
      </c>
      <c r="G14" s="1">
        <v>1.8062109208707</v>
      </c>
      <c r="H14" s="1">
        <v>-1.4072872633628999E-19</v>
      </c>
      <c r="I14" s="1">
        <v>-1.3780926767695E-17</v>
      </c>
      <c r="J14" s="1">
        <v>1.8062109208707</v>
      </c>
      <c r="K14" s="1">
        <v>-1.8476043684270001E-16</v>
      </c>
      <c r="L14" s="1">
        <v>7.4767620497170997</v>
      </c>
      <c r="P14" s="2">
        <f t="shared" si="0"/>
        <v>3.6963946304861666</v>
      </c>
      <c r="Q14">
        <f t="shared" si="1"/>
        <v>3.2738942206930055</v>
      </c>
    </row>
    <row r="15" spans="3:17">
      <c r="C15">
        <v>10</v>
      </c>
      <c r="D15" s="1">
        <v>0</v>
      </c>
      <c r="E15" s="1">
        <v>1.8003963201095001E-5</v>
      </c>
      <c r="F15">
        <v>2</v>
      </c>
      <c r="G15" s="1">
        <v>-5.7841219761518996</v>
      </c>
      <c r="H15" s="1">
        <v>1.7869677010262999E-18</v>
      </c>
      <c r="I15" s="1">
        <v>-4.6421836659647E-17</v>
      </c>
      <c r="J15" s="1">
        <v>-5.7841219761518996</v>
      </c>
      <c r="K15" s="1">
        <v>2.3525892103302001E-16</v>
      </c>
      <c r="L15" s="1">
        <v>6.4528117425526004</v>
      </c>
      <c r="P15" s="2">
        <f t="shared" si="0"/>
        <v>-1.7051440699170664</v>
      </c>
      <c r="Q15">
        <f t="shared" si="1"/>
        <v>7.0649969765496508</v>
      </c>
    </row>
    <row r="16" spans="3:17">
      <c r="C16">
        <v>11</v>
      </c>
      <c r="D16" s="1">
        <v>0</v>
      </c>
      <c r="E16" s="1">
        <v>1.9835672304426999E-5</v>
      </c>
      <c r="F16">
        <v>2</v>
      </c>
      <c r="G16" s="1">
        <v>-4.9703691034887001</v>
      </c>
      <c r="H16" s="1">
        <v>-1.8744825237758998E-18</v>
      </c>
      <c r="I16" s="1">
        <v>-5.0984059129919E-17</v>
      </c>
      <c r="J16" s="1">
        <v>-4.9703691034887001</v>
      </c>
      <c r="K16" s="1">
        <v>3.8320877608011998E-16</v>
      </c>
      <c r="L16" s="1">
        <v>6.5640773580429004</v>
      </c>
      <c r="P16" s="2">
        <f t="shared" si="0"/>
        <v>-1.1255536163114999</v>
      </c>
      <c r="Q16">
        <f t="shared" si="1"/>
        <v>6.6594157695185965</v>
      </c>
    </row>
    <row r="17" spans="3:17">
      <c r="C17">
        <v>12</v>
      </c>
      <c r="D17" s="1">
        <v>7.1054273576010003E-15</v>
      </c>
      <c r="E17" s="1">
        <v>2.1293745388052999E-5</v>
      </c>
      <c r="F17">
        <v>5</v>
      </c>
      <c r="G17" s="1">
        <v>3.4647710442667998</v>
      </c>
      <c r="H17" s="1">
        <v>-6.0040504442614003E-19</v>
      </c>
      <c r="I17" s="1">
        <v>1.8465888935693001E-18</v>
      </c>
      <c r="J17" s="1">
        <v>3.4647710442667998</v>
      </c>
      <c r="K17" s="1">
        <v>-2.5311422552396E-16</v>
      </c>
      <c r="L17" s="1">
        <v>7.3391845262399</v>
      </c>
      <c r="P17" s="2">
        <f t="shared" si="0"/>
        <v>4.7562422049244999</v>
      </c>
      <c r="Q17">
        <f t="shared" si="1"/>
        <v>2.2368936667690846</v>
      </c>
    </row>
    <row r="18" spans="3:17">
      <c r="C18">
        <v>13</v>
      </c>
      <c r="D18" s="1">
        <v>3.4425795547576999E-12</v>
      </c>
      <c r="E18" s="1">
        <v>2.3508837503866001E-5</v>
      </c>
      <c r="F18">
        <v>5</v>
      </c>
      <c r="G18" s="1">
        <v>5.2682248999442001</v>
      </c>
      <c r="H18" s="1">
        <v>-1.7375236250457999E-19</v>
      </c>
      <c r="I18" s="1">
        <v>1.5578239350945999E-17</v>
      </c>
      <c r="J18" s="1">
        <v>5.2682248999442001</v>
      </c>
      <c r="K18" s="1">
        <v>-5.9858589828797001E-17</v>
      </c>
      <c r="L18" s="1">
        <v>5.9751726186800997</v>
      </c>
      <c r="P18" s="2">
        <f t="shared" si="0"/>
        <v>5.503874139522833</v>
      </c>
      <c r="Q18">
        <f t="shared" si="1"/>
        <v>0.40815645571516351</v>
      </c>
    </row>
    <row r="19" spans="3:17">
      <c r="C19">
        <v>14</v>
      </c>
      <c r="D19" s="1">
        <v>2.7127544655059001E-10</v>
      </c>
      <c r="E19" s="1">
        <v>2.5296888939234E-5</v>
      </c>
      <c r="F19">
        <v>5</v>
      </c>
      <c r="G19" s="1">
        <v>4.9925039141341001</v>
      </c>
      <c r="H19" s="1">
        <v>-4.6487479229393997E-19</v>
      </c>
      <c r="I19" s="1">
        <v>1.3725021918083E-17</v>
      </c>
      <c r="J19" s="1">
        <v>4.9925039141341001</v>
      </c>
      <c r="K19" s="1">
        <v>1.6167951784581001E-16</v>
      </c>
      <c r="L19" s="1">
        <v>6.3369384018071004</v>
      </c>
      <c r="P19" s="2">
        <f t="shared" si="0"/>
        <v>5.4406487433584338</v>
      </c>
      <c r="Q19">
        <f t="shared" si="1"/>
        <v>0.77620961336582339</v>
      </c>
    </row>
    <row r="20" spans="3:17">
      <c r="C20">
        <v>15</v>
      </c>
      <c r="D20" s="1">
        <v>9.7946539767689997E-11</v>
      </c>
      <c r="E20" s="1">
        <v>2.6796839255271001E-5</v>
      </c>
      <c r="F20">
        <v>4</v>
      </c>
      <c r="G20" s="1">
        <v>2.6698662763657999</v>
      </c>
      <c r="H20" s="1">
        <v>1.6607196958436999E-19</v>
      </c>
      <c r="I20" s="1">
        <v>-5.5718238486384999E-18</v>
      </c>
      <c r="J20" s="1">
        <v>2.6698662763657999</v>
      </c>
      <c r="K20" s="1">
        <v>-4.2003985746238001E-17</v>
      </c>
      <c r="L20" s="1">
        <v>7.4876484986523</v>
      </c>
      <c r="P20" s="2">
        <f t="shared" si="0"/>
        <v>4.2757936837946326</v>
      </c>
      <c r="Q20">
        <f t="shared" si="1"/>
        <v>2.7815478629341044</v>
      </c>
    </row>
    <row r="21" spans="3:17">
      <c r="C21">
        <v>16</v>
      </c>
      <c r="D21" s="1">
        <v>-1.7763568394003002E-15</v>
      </c>
      <c r="E21" s="1">
        <v>2.8689474030207E-5</v>
      </c>
      <c r="F21">
        <v>2</v>
      </c>
      <c r="G21" s="1">
        <v>-5.1074714083531996</v>
      </c>
      <c r="H21" s="1">
        <v>3.0722278014152001E-18</v>
      </c>
      <c r="I21" s="1">
        <v>-2.4668815561934E-17</v>
      </c>
      <c r="J21" s="1">
        <v>-5.1074714083531996</v>
      </c>
      <c r="K21" s="1">
        <v>5.4527004769667E-16</v>
      </c>
      <c r="L21" s="1">
        <v>6.5453311602125996</v>
      </c>
      <c r="P21" s="2">
        <f t="shared" si="0"/>
        <v>-1.2232038854979332</v>
      </c>
      <c r="Q21">
        <f t="shared" si="1"/>
        <v>6.7277486997750264</v>
      </c>
    </row>
    <row r="22" spans="3:17">
      <c r="C22">
        <v>17</v>
      </c>
      <c r="D22" s="1">
        <v>0</v>
      </c>
      <c r="E22" s="1">
        <v>3.0530704915960999E-5</v>
      </c>
      <c r="F22">
        <v>2</v>
      </c>
      <c r="G22" s="1">
        <v>-8.4097062079463996</v>
      </c>
      <c r="H22" s="1">
        <v>4.8104885343203999E-18</v>
      </c>
      <c r="I22" s="1">
        <v>-1.3218312341738E-18</v>
      </c>
      <c r="J22" s="1">
        <v>-8.4097062079463996</v>
      </c>
      <c r="K22" s="1">
        <v>1.8202678167000001E-16</v>
      </c>
      <c r="L22" s="1">
        <v>6.0938117864401997</v>
      </c>
      <c r="P22" s="2">
        <f t="shared" si="0"/>
        <v>-3.5752002098175333</v>
      </c>
      <c r="Q22">
        <f t="shared" si="1"/>
        <v>8.3736100182556843</v>
      </c>
    </row>
    <row r="23" spans="3:17">
      <c r="C23">
        <v>18</v>
      </c>
      <c r="D23" s="1">
        <v>1.3322676295502E-14</v>
      </c>
      <c r="E23" s="1">
        <v>3.2121751540203997E-5</v>
      </c>
      <c r="F23">
        <v>6</v>
      </c>
      <c r="G23" s="1">
        <v>1.9113579176504001</v>
      </c>
      <c r="H23" s="1">
        <v>-2.1444340315952E-18</v>
      </c>
      <c r="I23" s="1">
        <v>-4.7428249385848998E-18</v>
      </c>
      <c r="J23" s="1">
        <v>1.9113579176504001</v>
      </c>
      <c r="K23" s="1">
        <v>-3.8425091840462E-16</v>
      </c>
      <c r="L23" s="1">
        <v>7.4850838218930003</v>
      </c>
      <c r="P23" s="2">
        <f t="shared" si="0"/>
        <v>3.7692665523979336</v>
      </c>
      <c r="Q23">
        <f t="shared" si="1"/>
        <v>3.2179921512036556</v>
      </c>
    </row>
    <row r="24" spans="3:17">
      <c r="C24">
        <v>19</v>
      </c>
      <c r="D24" s="1">
        <v>8.3879569956480005E-12</v>
      </c>
      <c r="E24" s="1">
        <v>3.4124818548065003E-5</v>
      </c>
      <c r="F24">
        <v>5</v>
      </c>
      <c r="G24" s="1">
        <v>5.1130180556899001</v>
      </c>
      <c r="H24" s="1">
        <v>-1.3728786345853E-18</v>
      </c>
      <c r="I24" s="1">
        <v>8.3795409197146004E-18</v>
      </c>
      <c r="J24" s="1">
        <v>5.1130180556899001</v>
      </c>
      <c r="K24" s="1">
        <v>-3.3635449943821002E-17</v>
      </c>
      <c r="L24" s="1">
        <v>6.190074877432</v>
      </c>
      <c r="P24" s="2">
        <f t="shared" si="0"/>
        <v>5.4720369962706004</v>
      </c>
      <c r="Q24">
        <f t="shared" si="1"/>
        <v>0.62183904596532424</v>
      </c>
    </row>
    <row r="25" spans="3:17">
      <c r="C25">
        <v>20</v>
      </c>
      <c r="D25" s="1">
        <v>8.1179507560591002E-13</v>
      </c>
      <c r="E25" s="1">
        <v>3.6099392385288E-5</v>
      </c>
      <c r="F25">
        <v>5</v>
      </c>
      <c r="G25" s="1">
        <v>5.2088878143075004</v>
      </c>
      <c r="H25" s="1">
        <v>-1.1297272015111001E-18</v>
      </c>
      <c r="I25" s="1">
        <v>5.4138139792669001E-18</v>
      </c>
      <c r="J25" s="1">
        <v>5.2088878143075004</v>
      </c>
      <c r="K25" s="1">
        <v>2.8789050186139998E-16</v>
      </c>
      <c r="L25" s="1">
        <v>6.0611339250113998</v>
      </c>
      <c r="P25" s="2">
        <f t="shared" si="0"/>
        <v>5.4929698512088008</v>
      </c>
      <c r="Q25">
        <f t="shared" si="1"/>
        <v>0.49204452143070798</v>
      </c>
    </row>
    <row r="26" spans="3:17">
      <c r="C26">
        <v>21</v>
      </c>
      <c r="D26" s="1">
        <v>9.3593044425688008E-10</v>
      </c>
      <c r="E26" s="1">
        <v>3.7481863692997E-5</v>
      </c>
      <c r="F26">
        <v>4</v>
      </c>
      <c r="G26" s="1">
        <v>3.5037461773598002</v>
      </c>
      <c r="H26" s="1">
        <v>2.4066735778253002E-18</v>
      </c>
      <c r="I26" s="1">
        <v>2.7966275635375999E-17</v>
      </c>
      <c r="J26" s="1">
        <v>3.5037461773598002</v>
      </c>
      <c r="K26" s="1">
        <v>-1.3688032883499999E-16</v>
      </c>
      <c r="L26" s="1">
        <v>7.3269156852046002</v>
      </c>
      <c r="P26" s="2">
        <f t="shared" si="0"/>
        <v>4.7781360133080666</v>
      </c>
      <c r="Q26">
        <f t="shared" si="1"/>
        <v>2.2073079445117645</v>
      </c>
    </row>
    <row r="27" spans="3:17">
      <c r="C27">
        <v>22</v>
      </c>
      <c r="D27" s="1">
        <v>0</v>
      </c>
      <c r="E27" s="1">
        <v>3.9297086928532E-5</v>
      </c>
      <c r="F27">
        <v>2</v>
      </c>
      <c r="G27" s="1">
        <v>-3.2131517898167998</v>
      </c>
      <c r="H27" s="1">
        <v>6.1517127254868002E-19</v>
      </c>
      <c r="I27" s="1">
        <v>-5.2300268517994999E-17</v>
      </c>
      <c r="J27" s="1">
        <v>-3.2131517898167998</v>
      </c>
      <c r="K27" s="1">
        <v>7.1161697575463999E-16</v>
      </c>
      <c r="L27" s="1">
        <v>6.8043442406852002</v>
      </c>
      <c r="P27" s="2">
        <f t="shared" si="0"/>
        <v>0.12601355368386682</v>
      </c>
      <c r="Q27">
        <f t="shared" si="1"/>
        <v>5.7836040298163365</v>
      </c>
    </row>
    <row r="28" spans="3:17">
      <c r="C28">
        <v>23</v>
      </c>
      <c r="D28" s="1">
        <v>0</v>
      </c>
      <c r="E28" s="1">
        <v>4.1137926557259997E-5</v>
      </c>
      <c r="F28">
        <v>2</v>
      </c>
      <c r="G28" s="1">
        <v>-9.7041786919960007</v>
      </c>
      <c r="H28" s="1">
        <v>3.2608986005784E-18</v>
      </c>
      <c r="I28" s="1">
        <v>-6.3902239022503006E-17</v>
      </c>
      <c r="J28" s="1">
        <v>-9.7041786919960007</v>
      </c>
      <c r="K28" s="1">
        <v>2.0810522582519002E-15</v>
      </c>
      <c r="L28" s="1">
        <v>5.9168166783286997</v>
      </c>
      <c r="P28" s="2">
        <f t="shared" si="0"/>
        <v>-4.4971802352211006</v>
      </c>
      <c r="Q28">
        <f t="shared" si="1"/>
        <v>9.0187858820668634</v>
      </c>
    </row>
    <row r="29" spans="3:17">
      <c r="C29">
        <v>24</v>
      </c>
      <c r="D29" s="1">
        <v>-8.8817841970012997E-16</v>
      </c>
      <c r="E29" s="1">
        <v>4.2814181595264E-5</v>
      </c>
      <c r="F29">
        <v>2</v>
      </c>
      <c r="G29" s="1">
        <v>-2.9917192411800002</v>
      </c>
      <c r="H29" s="1">
        <v>3.0771278555477998E-18</v>
      </c>
      <c r="I29" s="1">
        <v>1.3900409688776E-17</v>
      </c>
      <c r="J29" s="1">
        <v>-2.9917192411800002</v>
      </c>
      <c r="K29" s="1">
        <v>-1.8663083407098001E-15</v>
      </c>
      <c r="L29" s="1">
        <v>6.8346210355714003</v>
      </c>
      <c r="P29" s="2">
        <f t="shared" si="0"/>
        <v>0.28372751773713328</v>
      </c>
      <c r="Q29">
        <f t="shared" si="1"/>
        <v>5.6732402039312833</v>
      </c>
    </row>
    <row r="30" spans="3:17">
      <c r="C30">
        <v>25</v>
      </c>
      <c r="D30" s="1">
        <v>1.0534861871747E-10</v>
      </c>
      <c r="E30" s="1">
        <v>4.4368513518081003E-5</v>
      </c>
      <c r="F30">
        <v>5</v>
      </c>
      <c r="G30" s="1">
        <v>4.497188583012</v>
      </c>
      <c r="H30" s="1">
        <v>-2.5674594812261999E-18</v>
      </c>
      <c r="I30" s="1">
        <v>-6.8366148182790995E-19</v>
      </c>
      <c r="J30" s="1">
        <v>4.497188583012</v>
      </c>
      <c r="K30" s="1">
        <v>-2.6935654202302998E-16</v>
      </c>
      <c r="L30" s="1">
        <v>6.8058782179415998</v>
      </c>
      <c r="P30" s="2">
        <f t="shared" si="0"/>
        <v>5.2667517946551996</v>
      </c>
      <c r="Q30">
        <f t="shared" si="1"/>
        <v>1.3329225822019033</v>
      </c>
    </row>
    <row r="31" spans="3:17">
      <c r="C31">
        <v>26</v>
      </c>
      <c r="D31" s="1">
        <v>4.7961634663807002E-14</v>
      </c>
      <c r="E31" s="1">
        <v>4.6456667254540002E-5</v>
      </c>
      <c r="F31">
        <v>5</v>
      </c>
      <c r="G31" s="1">
        <v>5.2805177308638003</v>
      </c>
      <c r="H31" s="1">
        <v>4.9676392145755997E-19</v>
      </c>
      <c r="I31" s="1">
        <v>9.1726825955777993E-18</v>
      </c>
      <c r="J31" s="1">
        <v>5.2805177308638003</v>
      </c>
      <c r="K31" s="1">
        <v>-1.0989936308328001E-16</v>
      </c>
      <c r="L31" s="1">
        <v>5.9567206659891996</v>
      </c>
      <c r="P31" s="2">
        <f t="shared" si="0"/>
        <v>5.5059187092389337</v>
      </c>
      <c r="Q31">
        <f t="shared" si="1"/>
        <v>0.39040594662146433</v>
      </c>
    </row>
    <row r="32" spans="3:17">
      <c r="C32">
        <v>27</v>
      </c>
      <c r="D32" s="1">
        <v>5.4924953474256003E-12</v>
      </c>
      <c r="E32" s="1">
        <v>4.7873127205529002E-5</v>
      </c>
      <c r="F32">
        <v>5</v>
      </c>
      <c r="G32" s="1">
        <v>4.2517971125178997</v>
      </c>
      <c r="H32" s="1">
        <v>-2.4685486489566002E-18</v>
      </c>
      <c r="I32" s="1">
        <v>1.7196596276524E-17</v>
      </c>
      <c r="J32" s="1">
        <v>4.2517971125178997</v>
      </c>
      <c r="K32" s="1">
        <v>1.7147748592688E-16</v>
      </c>
      <c r="L32" s="1">
        <v>6.9775413973919997</v>
      </c>
      <c r="P32" s="2">
        <f t="shared" si="0"/>
        <v>5.1603785408092664</v>
      </c>
      <c r="Q32">
        <f t="shared" si="1"/>
        <v>1.5737091966141457</v>
      </c>
    </row>
    <row r="33" spans="3:17">
      <c r="C33">
        <v>28</v>
      </c>
      <c r="D33" s="1">
        <v>-8.8817841970012997E-16</v>
      </c>
      <c r="E33" s="1">
        <v>4.9587562653378998E-5</v>
      </c>
      <c r="F33">
        <v>2</v>
      </c>
      <c r="G33" s="1">
        <v>-0.26492383853821999</v>
      </c>
      <c r="H33" s="1">
        <v>5.8200328162862998E-19</v>
      </c>
      <c r="I33" s="1">
        <v>-2.3657870272224001E-17</v>
      </c>
      <c r="J33" s="1">
        <v>-0.26492383853821999</v>
      </c>
      <c r="K33" s="1">
        <v>6.3866235834206001E-17</v>
      </c>
      <c r="L33" s="1">
        <v>7.2074597424853</v>
      </c>
      <c r="P33" s="2">
        <f t="shared" si="0"/>
        <v>2.22587068846962</v>
      </c>
      <c r="Q33">
        <f t="shared" si="1"/>
        <v>4.3141826719920697</v>
      </c>
    </row>
    <row r="34" spans="3:17">
      <c r="C34">
        <v>29</v>
      </c>
      <c r="D34" s="1">
        <v>-1.7763568394003002E-15</v>
      </c>
      <c r="E34" s="1">
        <v>5.1416671198120999E-5</v>
      </c>
      <c r="F34">
        <v>2</v>
      </c>
      <c r="G34" s="1">
        <v>-8.7804826274334005</v>
      </c>
      <c r="H34" s="1">
        <v>2.1594371882625E-18</v>
      </c>
      <c r="I34" s="1">
        <v>-6.1897978200964999E-17</v>
      </c>
      <c r="J34" s="1">
        <v>-8.7804826274334005</v>
      </c>
      <c r="K34" s="1">
        <v>5.8746427042144004E-17</v>
      </c>
      <c r="L34" s="1">
        <v>6.0431149865769997</v>
      </c>
      <c r="P34" s="2">
        <f t="shared" si="0"/>
        <v>-3.8392834227632675</v>
      </c>
      <c r="Q34">
        <f t="shared" si="1"/>
        <v>8.5584080728075982</v>
      </c>
    </row>
    <row r="35" spans="3:17">
      <c r="C35">
        <v>30</v>
      </c>
      <c r="D35" s="1">
        <v>1.7763568394003002E-15</v>
      </c>
      <c r="E35" s="1">
        <v>5.3117904671738001E-5</v>
      </c>
      <c r="F35">
        <v>2</v>
      </c>
      <c r="G35" s="1">
        <v>-6.9275066498494002</v>
      </c>
      <c r="H35" s="1">
        <v>6.6024911376814999E-18</v>
      </c>
      <c r="I35" s="1">
        <v>-4.4340639123492998E-17</v>
      </c>
      <c r="J35" s="1">
        <v>-6.9275066498494002</v>
      </c>
      <c r="K35" s="1">
        <v>-1.234681430831E-16</v>
      </c>
      <c r="L35" s="1">
        <v>6.2964750908061999</v>
      </c>
      <c r="P35" s="2">
        <f t="shared" si="0"/>
        <v>-2.5195127362975334</v>
      </c>
      <c r="Q35">
        <f t="shared" si="1"/>
        <v>7.6348694177262058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84"/>
  <sheetViews>
    <sheetView workbookViewId="0">
      <selection activeCell="M10" sqref="M10"/>
    </sheetView>
  </sheetViews>
  <sheetFormatPr defaultRowHeight="14.4"/>
  <sheetData>
    <row r="2" spans="2:16">
      <c r="C2" t="s">
        <v>10</v>
      </c>
      <c r="D2">
        <v>10</v>
      </c>
      <c r="G2" t="s">
        <v>16</v>
      </c>
      <c r="H2">
        <f>(-COS(3*D5)*(COS(D5)-SIN(D3)*SIN(D5)/SQRT(3))-3*SIN(3*D5)*(SIN(D5)+SIN(D3)*COS(D5)/SQRT(3)))/18/POWER(COS(3*D5), 3)</f>
        <v>-1.0500340131621302</v>
      </c>
      <c r="K2" t="s">
        <v>17</v>
      </c>
      <c r="L2">
        <f>(-COS(3*D5)*(COS(D5)+SIN(D3)*SIN(D5)/SQRT(3))+3*SIN(3*D5)*(-SIN(D5)+SIN(D3)*COS(D5)/SQRT(3)))/18/POWER(COS(3*D5), 3)</f>
        <v>-0.15746883890100305</v>
      </c>
      <c r="M2" t="s">
        <v>25</v>
      </c>
      <c r="N2">
        <v>3</v>
      </c>
    </row>
    <row r="3" spans="2:16">
      <c r="C3" t="s">
        <v>13</v>
      </c>
      <c r="D3">
        <f>E3*PI()/180</f>
        <v>0.87266462599716477</v>
      </c>
      <c r="E3">
        <v>50</v>
      </c>
      <c r="G3" t="s">
        <v>18</v>
      </c>
      <c r="H3">
        <f>(SIN(6*D5)*(COS(D5)-SIN(D3)*SIN(D5)/SQRT(3))-6*COS(6*D5)*(SIN(D5)+SIN(D3)*COS(D5)/SQRT(3)))/18/POWER(COS(3*D5), 3)</f>
        <v>1.31362985753479</v>
      </c>
      <c r="K3" t="s">
        <v>20</v>
      </c>
      <c r="L3">
        <f>(-SIN(6*D5)*(COS(D5)+SIN(D3)*SIN(D5)/SQRT(3))-6*COS(6*D5)*(-SIN(D5)+SIN(D3)*COS(D5)/SQRT(3)))/18/POWER(COS(3*D5), 3)</f>
        <v>-0.321799574755324</v>
      </c>
      <c r="M3" t="s">
        <v>26</v>
      </c>
      <c r="N3">
        <v>0.8</v>
      </c>
    </row>
    <row r="4" spans="2:16">
      <c r="C4" t="s">
        <v>11</v>
      </c>
      <c r="D4">
        <v>0</v>
      </c>
      <c r="G4" t="s">
        <v>19</v>
      </c>
      <c r="H4">
        <f>-SIN(D3)*SIN(D5)/SQRT(3)-H3*SIN(3*D5)-H2*POWER(SIN(3*D5),2)+COS(D5)</f>
        <v>0.43831401377131962</v>
      </c>
      <c r="K4" t="s">
        <v>21</v>
      </c>
      <c r="L4">
        <f>SIN(D3)*SIN(D5)/SQRT(3)+L3*SIN(3*D5)-L2*POWER(SIN(3*D5),2)+COS(D5)</f>
        <v>0.93037493238784597</v>
      </c>
    </row>
    <row r="5" spans="2:16">
      <c r="C5" t="s">
        <v>12</v>
      </c>
      <c r="D5">
        <f>E5*PI()/180</f>
        <v>0.3490658503988659</v>
      </c>
      <c r="E5">
        <v>20</v>
      </c>
    </row>
    <row r="8" spans="2:16">
      <c r="B8" t="s">
        <v>14</v>
      </c>
      <c r="C8" t="s">
        <v>14</v>
      </c>
      <c r="D8" t="s">
        <v>15</v>
      </c>
      <c r="E8" t="s">
        <v>8</v>
      </c>
      <c r="F8" t="s">
        <v>24</v>
      </c>
      <c r="G8" t="s">
        <v>27</v>
      </c>
      <c r="H8" t="s">
        <v>9</v>
      </c>
      <c r="J8" t="s">
        <v>14</v>
      </c>
      <c r="K8" t="s">
        <v>14</v>
      </c>
      <c r="L8" t="s">
        <v>15</v>
      </c>
      <c r="M8" t="s">
        <v>8</v>
      </c>
      <c r="N8" t="s">
        <v>24</v>
      </c>
      <c r="O8" t="s">
        <v>27</v>
      </c>
      <c r="P8" t="s">
        <v>9</v>
      </c>
    </row>
    <row r="9" spans="2:16">
      <c r="B9">
        <v>30</v>
      </c>
      <c r="C9">
        <f>B9*PI()/180</f>
        <v>0.52359877559829882</v>
      </c>
      <c r="D9">
        <f>IF(ABS(C9)&gt;$D$5,IF(C9&gt;0,$H$4+$H$3*SIN(3*C9)+$H$2*POWER(SIN(3*C9),2),$L$4+$L$3*SIN(3*C9)+$L$2*POWER(SIN(3*C9),2)),COS(C9)-SIN($D$3)*SIN(C9)/SQRT(3))</f>
        <v>0.70190985814397955</v>
      </c>
      <c r="E9">
        <v>5.5279999999999996</v>
      </c>
      <c r="F9">
        <f>E9-$N$2</f>
        <v>2.5279999999999996</v>
      </c>
      <c r="G9">
        <f>IF(F9&gt;0,F9*(1-EXP(-F9*$N$3)),0)</f>
        <v>2.1934508664706907</v>
      </c>
      <c r="H9" t="e">
        <f>SQRT(($D$2*COS($D$3)-E9*SIN($D$3))^2-($D$4^2+G9^2))/D9</f>
        <v>#NUM!</v>
      </c>
      <c r="J9">
        <v>-30</v>
      </c>
      <c r="K9">
        <f>J9*PI()/180</f>
        <v>-0.52359877559829882</v>
      </c>
      <c r="L9">
        <f>IF(ABS(J9)&gt;$D$5,IF(J9&gt;0,$H$4+$H$3*SIN(3*J9)+$H$2*POWER(SIN(3*J9),2),$L$4+$L$3*SIN(3*J9)+$L$2*POWER(SIN(3*J9),2)),COS(J9)-SIN($D$3)*SIN(J9)/SQRT(3))</f>
        <v>1.0922088530151051</v>
      </c>
      <c r="M9">
        <v>5.5279999999999996</v>
      </c>
      <c r="N9">
        <f>M9-$N$2</f>
        <v>2.5279999999999996</v>
      </c>
      <c r="O9">
        <f>IF(N9&gt;0,N9*(1-EXP(-N9*$N$3)),0)</f>
        <v>2.1934508664706907</v>
      </c>
      <c r="P9" t="e">
        <f>SQRT(($D$2*COS($D$3)-M9*SIN($D$3))^2-($D$4^2+O9^2))/L9</f>
        <v>#NUM!</v>
      </c>
    </row>
    <row r="10" spans="2:16">
      <c r="B10">
        <v>30</v>
      </c>
      <c r="C10">
        <f t="shared" ref="C10:C69" si="0">B10*PI()/180</f>
        <v>0.52359877559829882</v>
      </c>
      <c r="D10">
        <f t="shared" ref="D10:D69" si="1">IF(ABS(C10)&gt;$D$5,IF(C10&gt;0,$H$4+$H$3*SIN(3*C10)+$H$2*POWER(SIN(3*C10),2),$L$4+$L$3*SIN(3*C10)+$L$2*POWER(SIN(3*C10),2)),COS(C10)-SIN($D$3)*SIN(C10)/SQRT(3))</f>
        <v>0.70190985814397955</v>
      </c>
      <c r="E10">
        <f>E9-0.0001</f>
        <v>5.5278999999999998</v>
      </c>
      <c r="F10">
        <f t="shared" ref="F10:F73" si="2">E10-$N$2</f>
        <v>2.5278999999999998</v>
      </c>
      <c r="G10">
        <f t="shared" ref="G10:G73" si="3">IF(F10&gt;0,F10*(1-EXP(-F10*$N$3)),0)</f>
        <v>2.1933373362755355</v>
      </c>
      <c r="H10" t="e">
        <f t="shared" ref="H10:H69" si="4">SQRT(($D$2*COS($D$3)-E10*SIN($D$3))^2-($D$4^2+G10^2))/D10</f>
        <v>#NUM!</v>
      </c>
      <c r="J10">
        <v>-30</v>
      </c>
      <c r="K10">
        <f t="shared" ref="K10:K59" si="5">J10*PI()/180</f>
        <v>-0.52359877559829882</v>
      </c>
      <c r="L10">
        <f t="shared" ref="L10" si="6">IF(ABS(J10)&gt;$D$5,IF(J10&gt;0,$H$4+$H$3*SIN(3*J10)+$H$2*POWER(SIN(3*J10),2),$L$4+$L$3*SIN(3*J10)+$L$2*POWER(SIN(3*J10),2)),COS(J10)-SIN($D$3)*SIN(J10)/SQRT(3))</f>
        <v>1.0922088530151051</v>
      </c>
      <c r="M10">
        <f>M9-0.0001</f>
        <v>5.5278999999999998</v>
      </c>
      <c r="N10">
        <f t="shared" ref="N10:N73" si="7">M10-$N$2</f>
        <v>2.5278999999999998</v>
      </c>
      <c r="O10">
        <f t="shared" ref="O10:O73" si="8">IF(N10&gt;0,N10*(1-EXP(-N10*$N$3)),0)</f>
        <v>2.1933373362755355</v>
      </c>
      <c r="P10" t="e">
        <f t="shared" ref="P10" si="9">SQRT(($D$2*COS($D$3)-M10*SIN($D$3))^2-($D$4^2+O10^2))/$L$9</f>
        <v>#NUM!</v>
      </c>
    </row>
    <row r="11" spans="2:16" ht="15" customHeight="1">
      <c r="B11">
        <v>30</v>
      </c>
      <c r="C11">
        <f t="shared" si="0"/>
        <v>0.52359877559829882</v>
      </c>
      <c r="D11">
        <f t="shared" si="1"/>
        <v>0.70190985814397955</v>
      </c>
      <c r="E11">
        <f t="shared" ref="E11:E21" si="10">E10-0.0001</f>
        <v>5.5278</v>
      </c>
      <c r="F11">
        <f t="shared" si="2"/>
        <v>2.5278</v>
      </c>
      <c r="G11">
        <f t="shared" si="3"/>
        <v>2.1932238060567486</v>
      </c>
      <c r="H11">
        <f t="shared" ref="H11:H21" si="11">SQRT(($D$2*COS($D$3)-E11*SIN($D$3))^2-($D$4^2+G11^2))/D11</f>
        <v>3.1552719027271317E-2</v>
      </c>
      <c r="J11">
        <v>-30</v>
      </c>
      <c r="K11">
        <f t="shared" si="5"/>
        <v>-0.52359877559829882</v>
      </c>
      <c r="L11">
        <f t="shared" ref="L11:L59" si="12">IF(ABS(J11)&gt;$D$5,IF(J11&gt;0,$H$4+$H$3*SIN(3*J11)+$H$2*POWER(SIN(3*J11),2),$L$4+$L$3*SIN(3*J11)+$L$2*POWER(SIN(3*J11),2)),COS(J11)-SIN($D$3)*SIN(J11)/SQRT(3))</f>
        <v>1.0922088530151051</v>
      </c>
      <c r="M11">
        <f t="shared" ref="M11:M19" si="13">M10-0.0001</f>
        <v>5.5278</v>
      </c>
      <c r="N11">
        <f t="shared" si="7"/>
        <v>2.5278</v>
      </c>
      <c r="O11">
        <f t="shared" si="8"/>
        <v>2.1932238060567486</v>
      </c>
      <c r="P11">
        <f t="shared" ref="P11:P19" si="14">SQRT(($D$2*COS($D$3)-M11*SIN($D$3))^2-($D$4^2+O11^2))/$L$9</f>
        <v>2.0277408002462475E-2</v>
      </c>
    </row>
    <row r="12" spans="2:16">
      <c r="B12">
        <v>30</v>
      </c>
      <c r="C12">
        <f t="shared" si="0"/>
        <v>0.52359877559829882</v>
      </c>
      <c r="D12">
        <f t="shared" si="1"/>
        <v>0.70190985814397955</v>
      </c>
      <c r="E12">
        <f t="shared" si="10"/>
        <v>5.5277000000000003</v>
      </c>
      <c r="F12">
        <f t="shared" si="2"/>
        <v>2.5277000000000003</v>
      </c>
      <c r="G12">
        <f t="shared" si="3"/>
        <v>2.1931102758144121</v>
      </c>
      <c r="H12">
        <f t="shared" si="11"/>
        <v>5.1849955194620392E-2</v>
      </c>
      <c r="J12">
        <v>-30</v>
      </c>
      <c r="K12">
        <f t="shared" si="5"/>
        <v>-0.52359877559829882</v>
      </c>
      <c r="L12">
        <f t="shared" si="12"/>
        <v>1.0922088530151051</v>
      </c>
      <c r="M12">
        <f t="shared" si="13"/>
        <v>5.5277000000000003</v>
      </c>
      <c r="N12">
        <f t="shared" si="7"/>
        <v>2.5277000000000003</v>
      </c>
      <c r="O12">
        <f t="shared" si="8"/>
        <v>2.1931102758144121</v>
      </c>
      <c r="P12">
        <f t="shared" si="14"/>
        <v>3.3321460996182176E-2</v>
      </c>
    </row>
    <row r="13" spans="2:16">
      <c r="B13">
        <v>30</v>
      </c>
      <c r="C13">
        <f t="shared" si="0"/>
        <v>0.52359877559829882</v>
      </c>
      <c r="D13">
        <f t="shared" si="1"/>
        <v>0.70190985814397955</v>
      </c>
      <c r="E13">
        <f t="shared" si="10"/>
        <v>5.5276000000000005</v>
      </c>
      <c r="F13">
        <f t="shared" si="2"/>
        <v>2.5276000000000005</v>
      </c>
      <c r="G13">
        <f t="shared" si="3"/>
        <v>2.192996745548609</v>
      </c>
      <c r="H13">
        <f t="shared" si="11"/>
        <v>6.6190885606426719E-2</v>
      </c>
      <c r="J13">
        <v>-30</v>
      </c>
      <c r="K13">
        <f t="shared" si="5"/>
        <v>-0.52359877559829882</v>
      </c>
      <c r="L13">
        <f t="shared" si="12"/>
        <v>1.0922088530151051</v>
      </c>
      <c r="M13">
        <f t="shared" si="13"/>
        <v>5.5276000000000005</v>
      </c>
      <c r="N13">
        <f t="shared" si="7"/>
        <v>2.5276000000000005</v>
      </c>
      <c r="O13">
        <f t="shared" si="8"/>
        <v>2.192996745548609</v>
      </c>
      <c r="P13">
        <f t="shared" si="14"/>
        <v>4.253768406855133E-2</v>
      </c>
    </row>
    <row r="14" spans="2:16">
      <c r="B14">
        <v>30</v>
      </c>
      <c r="C14">
        <f t="shared" si="0"/>
        <v>0.52359877559829882</v>
      </c>
      <c r="D14">
        <f t="shared" si="1"/>
        <v>0.70190985814397955</v>
      </c>
      <c r="E14">
        <f t="shared" si="10"/>
        <v>5.5275000000000007</v>
      </c>
      <c r="F14">
        <f t="shared" si="2"/>
        <v>2.5275000000000007</v>
      </c>
      <c r="G14">
        <f t="shared" si="3"/>
        <v>2.1928832152594229</v>
      </c>
      <c r="H14">
        <f t="shared" si="11"/>
        <v>7.7936002773318649E-2</v>
      </c>
      <c r="J14">
        <v>-30</v>
      </c>
      <c r="K14">
        <f t="shared" si="5"/>
        <v>-0.52359877559829882</v>
      </c>
      <c r="L14">
        <f t="shared" si="12"/>
        <v>1.0922088530151051</v>
      </c>
      <c r="M14">
        <f t="shared" si="13"/>
        <v>5.5275000000000007</v>
      </c>
      <c r="N14">
        <f t="shared" si="7"/>
        <v>2.5275000000000007</v>
      </c>
      <c r="O14">
        <f t="shared" si="8"/>
        <v>2.1928832152594229</v>
      </c>
      <c r="P14">
        <f t="shared" si="14"/>
        <v>5.0085703388976596E-2</v>
      </c>
    </row>
    <row r="15" spans="2:16">
      <c r="B15">
        <v>30</v>
      </c>
      <c r="C15">
        <f t="shared" si="0"/>
        <v>0.52359877559829882</v>
      </c>
      <c r="D15">
        <f t="shared" si="1"/>
        <v>0.70190985814397955</v>
      </c>
      <c r="E15">
        <f t="shared" si="10"/>
        <v>5.527400000000001</v>
      </c>
      <c r="F15">
        <f t="shared" si="2"/>
        <v>2.527400000000001</v>
      </c>
      <c r="G15">
        <f t="shared" si="3"/>
        <v>2.1927696849469358</v>
      </c>
      <c r="H15">
        <f t="shared" si="11"/>
        <v>8.8129333514241112E-2</v>
      </c>
      <c r="J15">
        <v>-30</v>
      </c>
      <c r="K15">
        <f t="shared" si="5"/>
        <v>-0.52359877559829882</v>
      </c>
      <c r="L15">
        <f t="shared" si="12"/>
        <v>1.0922088530151051</v>
      </c>
      <c r="M15">
        <f t="shared" si="13"/>
        <v>5.527400000000001</v>
      </c>
      <c r="N15">
        <f t="shared" si="7"/>
        <v>2.527400000000001</v>
      </c>
      <c r="O15">
        <f t="shared" si="8"/>
        <v>2.1927696849469358</v>
      </c>
      <c r="P15">
        <f t="shared" si="14"/>
        <v>5.6636464550291407E-2</v>
      </c>
    </row>
    <row r="16" spans="2:16">
      <c r="B16">
        <v>30</v>
      </c>
      <c r="C16">
        <f t="shared" si="0"/>
        <v>0.52359877559829882</v>
      </c>
      <c r="D16">
        <f t="shared" si="1"/>
        <v>0.70190985814397955</v>
      </c>
      <c r="E16">
        <f t="shared" si="10"/>
        <v>5.5273000000000012</v>
      </c>
      <c r="F16">
        <f t="shared" si="2"/>
        <v>2.5273000000000012</v>
      </c>
      <c r="G16">
        <f t="shared" si="3"/>
        <v>2.1926561546112309</v>
      </c>
      <c r="H16">
        <f t="shared" si="11"/>
        <v>9.7260012485828551E-2</v>
      </c>
      <c r="J16">
        <v>-30</v>
      </c>
      <c r="K16">
        <f t="shared" si="5"/>
        <v>-0.52359877559829882</v>
      </c>
      <c r="L16">
        <f t="shared" si="12"/>
        <v>1.0922088530151051</v>
      </c>
      <c r="M16">
        <f t="shared" si="13"/>
        <v>5.5273000000000012</v>
      </c>
      <c r="N16">
        <f t="shared" si="7"/>
        <v>2.5273000000000012</v>
      </c>
      <c r="O16">
        <f t="shared" si="8"/>
        <v>2.1926561546112309</v>
      </c>
      <c r="P16">
        <f t="shared" si="14"/>
        <v>6.2504310763049159E-2</v>
      </c>
    </row>
    <row r="17" spans="2:16">
      <c r="B17">
        <v>30</v>
      </c>
      <c r="C17">
        <f t="shared" si="0"/>
        <v>0.52359877559829882</v>
      </c>
      <c r="D17">
        <f t="shared" si="1"/>
        <v>0.70190985814397955</v>
      </c>
      <c r="E17">
        <f t="shared" si="10"/>
        <v>5.5272000000000014</v>
      </c>
      <c r="F17">
        <f t="shared" si="2"/>
        <v>2.5272000000000014</v>
      </c>
      <c r="G17">
        <f t="shared" si="3"/>
        <v>2.1925426242523907</v>
      </c>
      <c r="H17">
        <f t="shared" si="11"/>
        <v>0.10560403560828496</v>
      </c>
      <c r="J17">
        <v>-30</v>
      </c>
      <c r="K17">
        <f t="shared" si="5"/>
        <v>-0.52359877559829882</v>
      </c>
      <c r="L17">
        <f t="shared" si="12"/>
        <v>1.0922088530151051</v>
      </c>
      <c r="M17">
        <f t="shared" si="13"/>
        <v>5.5272000000000014</v>
      </c>
      <c r="N17">
        <f t="shared" si="7"/>
        <v>2.5272000000000014</v>
      </c>
      <c r="O17">
        <f t="shared" si="8"/>
        <v>2.1925426242523907</v>
      </c>
      <c r="P17">
        <f t="shared" si="14"/>
        <v>6.7866611270013144E-2</v>
      </c>
    </row>
    <row r="18" spans="2:16">
      <c r="B18">
        <v>30</v>
      </c>
      <c r="C18">
        <f t="shared" si="0"/>
        <v>0.52359877559829882</v>
      </c>
      <c r="D18">
        <f t="shared" si="1"/>
        <v>0.70190985814397955</v>
      </c>
      <c r="E18">
        <f t="shared" si="10"/>
        <v>5.5271000000000017</v>
      </c>
      <c r="F18">
        <f t="shared" si="2"/>
        <v>2.5271000000000017</v>
      </c>
      <c r="G18">
        <f t="shared" si="3"/>
        <v>2.1924290938704987</v>
      </c>
      <c r="H18">
        <f t="shared" si="11"/>
        <v>0.11333528289519351</v>
      </c>
      <c r="J18">
        <v>-30</v>
      </c>
      <c r="K18">
        <f t="shared" si="5"/>
        <v>-0.52359877559829882</v>
      </c>
      <c r="L18">
        <f t="shared" si="12"/>
        <v>1.0922088530151051</v>
      </c>
      <c r="M18">
        <f t="shared" si="13"/>
        <v>5.5271000000000017</v>
      </c>
      <c r="N18">
        <f t="shared" si="7"/>
        <v>2.5271000000000017</v>
      </c>
      <c r="O18">
        <f t="shared" si="8"/>
        <v>2.1924290938704987</v>
      </c>
      <c r="P18">
        <f t="shared" si="14"/>
        <v>7.2835110354642851E-2</v>
      </c>
    </row>
    <row r="19" spans="2:16">
      <c r="B19">
        <v>30</v>
      </c>
      <c r="C19">
        <f t="shared" si="0"/>
        <v>0.52359877559829882</v>
      </c>
      <c r="D19">
        <f t="shared" si="1"/>
        <v>0.70190985814397955</v>
      </c>
      <c r="E19">
        <f t="shared" si="10"/>
        <v>5.5270000000000019</v>
      </c>
      <c r="F19">
        <f t="shared" si="2"/>
        <v>2.5270000000000019</v>
      </c>
      <c r="G19">
        <f t="shared" si="3"/>
        <v>2.1923155634656375</v>
      </c>
      <c r="H19">
        <f t="shared" si="11"/>
        <v>0.12057168848651242</v>
      </c>
      <c r="J19">
        <v>-30</v>
      </c>
      <c r="K19">
        <f t="shared" si="5"/>
        <v>-0.52359877559829882</v>
      </c>
      <c r="L19">
        <f t="shared" si="12"/>
        <v>1.0922088530151051</v>
      </c>
      <c r="M19">
        <f t="shared" si="13"/>
        <v>5.5270000000000019</v>
      </c>
      <c r="N19">
        <f t="shared" si="7"/>
        <v>2.5270000000000019</v>
      </c>
      <c r="O19">
        <f t="shared" si="8"/>
        <v>2.1923155634656375</v>
      </c>
      <c r="P19">
        <f t="shared" si="14"/>
        <v>7.7485598590526727E-2</v>
      </c>
    </row>
    <row r="20" spans="2:16">
      <c r="B20">
        <v>30</v>
      </c>
      <c r="C20">
        <f t="shared" si="0"/>
        <v>0.52359877559829882</v>
      </c>
      <c r="D20">
        <f t="shared" si="1"/>
        <v>0.70190985814397955</v>
      </c>
      <c r="E20">
        <f t="shared" si="10"/>
        <v>5.5269000000000021</v>
      </c>
      <c r="F20">
        <f t="shared" si="2"/>
        <v>2.5269000000000021</v>
      </c>
      <c r="G20">
        <f t="shared" si="3"/>
        <v>2.1922020330378906</v>
      </c>
      <c r="H20">
        <f t="shared" si="11"/>
        <v>0.12739760391255522</v>
      </c>
      <c r="J20">
        <v>-30</v>
      </c>
      <c r="K20">
        <f t="shared" si="5"/>
        <v>-0.52359877559829882</v>
      </c>
      <c r="L20">
        <f t="shared" si="12"/>
        <v>1.0922088530151051</v>
      </c>
      <c r="M20">
        <f>M19-0.001</f>
        <v>5.5260000000000016</v>
      </c>
      <c r="N20">
        <f t="shared" si="7"/>
        <v>2.5260000000000016</v>
      </c>
      <c r="O20">
        <f t="shared" si="8"/>
        <v>2.191180258171971</v>
      </c>
      <c r="P20">
        <f t="shared" ref="P20:P59" si="15">SQRT(($D$2*COS($D$3)-M20*SIN($D$3))^2-($D$4^2+O20^2))/$L$9</f>
        <v>0.11399132442978213</v>
      </c>
    </row>
    <row r="21" spans="2:16">
      <c r="B21">
        <v>30</v>
      </c>
      <c r="C21">
        <f t="shared" si="0"/>
        <v>0.52359877559829882</v>
      </c>
      <c r="D21">
        <f t="shared" si="1"/>
        <v>0.70190985814397955</v>
      </c>
      <c r="E21">
        <f t="shared" si="10"/>
        <v>5.5268000000000024</v>
      </c>
      <c r="F21">
        <f t="shared" si="2"/>
        <v>2.5268000000000024</v>
      </c>
      <c r="G21">
        <f t="shared" si="3"/>
        <v>2.1920885025873398</v>
      </c>
      <c r="H21">
        <f t="shared" si="11"/>
        <v>0.1338758327805849</v>
      </c>
      <c r="J21">
        <v>-30</v>
      </c>
      <c r="K21">
        <f t="shared" si="5"/>
        <v>-0.52359877559829882</v>
      </c>
      <c r="L21">
        <f t="shared" si="12"/>
        <v>1.0922088530151051</v>
      </c>
      <c r="M21">
        <f t="shared" ref="M21:M30" si="16">M20-0.001</f>
        <v>5.5250000000000012</v>
      </c>
      <c r="N21">
        <f t="shared" si="7"/>
        <v>2.5250000000000012</v>
      </c>
      <c r="O21">
        <f t="shared" si="8"/>
        <v>2.1900449506726942</v>
      </c>
      <c r="P21">
        <f t="shared" ref="P21:P30" si="17">SQRT(($D$2*COS($D$3)-M21*SIN($D$3))^2-($D$4^2+O21^2))/$L$9</f>
        <v>0.14136073393478091</v>
      </c>
    </row>
    <row r="22" spans="2:16">
      <c r="B22">
        <v>30</v>
      </c>
      <c r="C22">
        <f t="shared" si="0"/>
        <v>0.52359877559829882</v>
      </c>
      <c r="D22">
        <f t="shared" si="1"/>
        <v>0.70190985814397955</v>
      </c>
      <c r="E22">
        <f>E21-0.001</f>
        <v>5.525800000000002</v>
      </c>
      <c r="F22">
        <f t="shared" si="2"/>
        <v>2.525800000000002</v>
      </c>
      <c r="G22">
        <f t="shared" si="3"/>
        <v>2.1909531968459066</v>
      </c>
      <c r="H22">
        <f t="shared" si="4"/>
        <v>0.18667370793825011</v>
      </c>
      <c r="J22">
        <v>-30</v>
      </c>
      <c r="K22">
        <f t="shared" si="5"/>
        <v>-0.52359877559829882</v>
      </c>
      <c r="L22">
        <f t="shared" si="12"/>
        <v>1.0922088530151051</v>
      </c>
      <c r="M22">
        <f t="shared" si="16"/>
        <v>5.5240000000000009</v>
      </c>
      <c r="N22">
        <f t="shared" si="7"/>
        <v>2.5240000000000009</v>
      </c>
      <c r="O22">
        <f t="shared" si="8"/>
        <v>2.188909641050941</v>
      </c>
      <c r="P22">
        <f t="shared" si="17"/>
        <v>0.16422704658860582</v>
      </c>
    </row>
    <row r="23" spans="2:16">
      <c r="B23">
        <v>30</v>
      </c>
      <c r="C23">
        <f t="shared" si="0"/>
        <v>0.52359877559829882</v>
      </c>
      <c r="D23">
        <f t="shared" si="1"/>
        <v>0.70190985814397955</v>
      </c>
      <c r="E23">
        <f t="shared" ref="E23:E35" si="18">E22-0.001</f>
        <v>5.5248000000000017</v>
      </c>
      <c r="F23">
        <f t="shared" si="2"/>
        <v>2.5248000000000017</v>
      </c>
      <c r="G23">
        <f t="shared" si="3"/>
        <v>2.1898178889154796</v>
      </c>
      <c r="H23">
        <f t="shared" ref="H23:H35" si="19">SQRT(($D$2*COS($D$3)-E23*SIN($D$3))^2-($D$4^2+G23^2))/D23</f>
        <v>0.22752709114883482</v>
      </c>
      <c r="J23">
        <v>-30</v>
      </c>
      <c r="K23">
        <f t="shared" si="5"/>
        <v>-0.52359877559829882</v>
      </c>
      <c r="L23">
        <f t="shared" si="12"/>
        <v>1.0922088530151051</v>
      </c>
      <c r="M23">
        <f t="shared" si="16"/>
        <v>5.5230000000000006</v>
      </c>
      <c r="N23">
        <f t="shared" si="7"/>
        <v>2.5230000000000006</v>
      </c>
      <c r="O23">
        <f t="shared" si="8"/>
        <v>2.1877743293899798</v>
      </c>
      <c r="P23">
        <f t="shared" si="17"/>
        <v>0.1842743034870182</v>
      </c>
    </row>
    <row r="24" spans="2:16">
      <c r="B24">
        <v>30</v>
      </c>
      <c r="C24">
        <f t="shared" si="0"/>
        <v>0.52359877559829882</v>
      </c>
      <c r="D24">
        <f t="shared" si="1"/>
        <v>0.70190985814397955</v>
      </c>
      <c r="E24">
        <f t="shared" si="18"/>
        <v>5.5238000000000014</v>
      </c>
      <c r="F24">
        <f t="shared" si="2"/>
        <v>2.5238000000000014</v>
      </c>
      <c r="G24">
        <f t="shared" si="3"/>
        <v>2.1886825788792188</v>
      </c>
      <c r="H24">
        <f t="shared" si="19"/>
        <v>0.26208252468882726</v>
      </c>
      <c r="J24">
        <v>-30</v>
      </c>
      <c r="K24">
        <f t="shared" si="5"/>
        <v>-0.52359877559829882</v>
      </c>
      <c r="L24">
        <f t="shared" si="12"/>
        <v>1.0922088530151051</v>
      </c>
      <c r="M24">
        <f t="shared" si="16"/>
        <v>5.5220000000000002</v>
      </c>
      <c r="N24">
        <f t="shared" si="7"/>
        <v>2.5220000000000002</v>
      </c>
      <c r="O24">
        <f t="shared" si="8"/>
        <v>2.1866390157732152</v>
      </c>
      <c r="P24">
        <f t="shared" si="17"/>
        <v>0.20234214851186968</v>
      </c>
    </row>
    <row r="25" spans="2:16">
      <c r="B25">
        <v>30</v>
      </c>
      <c r="C25">
        <f t="shared" si="0"/>
        <v>0.52359877559829882</v>
      </c>
      <c r="D25">
        <f t="shared" si="1"/>
        <v>0.70190985814397955</v>
      </c>
      <c r="E25">
        <f t="shared" si="18"/>
        <v>5.522800000000001</v>
      </c>
      <c r="F25">
        <f t="shared" si="2"/>
        <v>2.522800000000001</v>
      </c>
      <c r="G25">
        <f t="shared" si="3"/>
        <v>2.1875472668204208</v>
      </c>
      <c r="H25">
        <f t="shared" si="19"/>
        <v>0.29258005757137551</v>
      </c>
      <c r="J25">
        <v>-30</v>
      </c>
      <c r="K25">
        <f t="shared" si="5"/>
        <v>-0.52359877559829882</v>
      </c>
      <c r="L25">
        <f t="shared" si="12"/>
        <v>1.0922088530151051</v>
      </c>
      <c r="M25">
        <f t="shared" si="16"/>
        <v>5.5209999999999999</v>
      </c>
      <c r="N25">
        <f t="shared" si="7"/>
        <v>2.5209999999999999</v>
      </c>
      <c r="O25">
        <f t="shared" si="8"/>
        <v>2.1855037002841846</v>
      </c>
      <c r="P25">
        <f t="shared" si="17"/>
        <v>0.21892122083133261</v>
      </c>
    </row>
    <row r="26" spans="2:16">
      <c r="B26">
        <v>30</v>
      </c>
      <c r="C26">
        <f t="shared" si="0"/>
        <v>0.52359877559829882</v>
      </c>
      <c r="D26">
        <f t="shared" si="1"/>
        <v>0.70190985814397955</v>
      </c>
      <c r="E26">
        <f t="shared" si="18"/>
        <v>5.5218000000000007</v>
      </c>
      <c r="F26">
        <f t="shared" si="2"/>
        <v>2.5218000000000007</v>
      </c>
      <c r="G26">
        <f t="shared" si="3"/>
        <v>2.1864119528225152</v>
      </c>
      <c r="H26">
        <f t="shared" si="19"/>
        <v>0.32018135089630645</v>
      </c>
      <c r="J26">
        <v>-30</v>
      </c>
      <c r="K26">
        <f t="shared" si="5"/>
        <v>-0.52359877559829882</v>
      </c>
      <c r="L26">
        <f t="shared" si="12"/>
        <v>1.0922088530151051</v>
      </c>
      <c r="M26">
        <f t="shared" si="16"/>
        <v>5.52</v>
      </c>
      <c r="N26">
        <f t="shared" si="7"/>
        <v>2.5199999999999996</v>
      </c>
      <c r="O26">
        <f t="shared" si="8"/>
        <v>2.1843683830065617</v>
      </c>
      <c r="P26">
        <f t="shared" si="17"/>
        <v>0.23432773247343705</v>
      </c>
    </row>
    <row r="27" spans="2:16">
      <c r="B27">
        <v>30</v>
      </c>
      <c r="C27">
        <f t="shared" si="0"/>
        <v>0.52359877559829882</v>
      </c>
      <c r="D27">
        <f t="shared" si="1"/>
        <v>0.70190985814397955</v>
      </c>
      <c r="E27">
        <f t="shared" si="18"/>
        <v>5.5208000000000004</v>
      </c>
      <c r="F27">
        <f t="shared" si="2"/>
        <v>2.5208000000000004</v>
      </c>
      <c r="G27">
        <f t="shared" si="3"/>
        <v>2.1852766369690682</v>
      </c>
      <c r="H27">
        <f t="shared" si="19"/>
        <v>0.34558106299259456</v>
      </c>
      <c r="J27">
        <v>-30</v>
      </c>
      <c r="K27">
        <f t="shared" si="5"/>
        <v>-0.52359877559829882</v>
      </c>
      <c r="L27">
        <f t="shared" si="12"/>
        <v>1.0922088530151051</v>
      </c>
      <c r="M27">
        <f t="shared" si="16"/>
        <v>5.5189999999999992</v>
      </c>
      <c r="N27">
        <f t="shared" si="7"/>
        <v>2.5189999999999992</v>
      </c>
      <c r="O27">
        <f t="shared" si="8"/>
        <v>2.1832330640241544</v>
      </c>
      <c r="P27">
        <f t="shared" si="17"/>
        <v>0.24877962250757332</v>
      </c>
    </row>
    <row r="28" spans="2:16">
      <c r="B28">
        <v>30</v>
      </c>
      <c r="C28">
        <f t="shared" si="0"/>
        <v>0.52359877559829882</v>
      </c>
      <c r="D28">
        <f t="shared" si="1"/>
        <v>0.70190985814397955</v>
      </c>
      <c r="E28">
        <f t="shared" si="18"/>
        <v>5.5198</v>
      </c>
      <c r="F28">
        <f t="shared" si="2"/>
        <v>2.5198</v>
      </c>
      <c r="G28">
        <f t="shared" si="3"/>
        <v>2.1841413193437793</v>
      </c>
      <c r="H28">
        <f t="shared" si="19"/>
        <v>0.36923381512616077</v>
      </c>
      <c r="J28">
        <v>-30</v>
      </c>
      <c r="K28">
        <f t="shared" si="5"/>
        <v>-0.52359877559829882</v>
      </c>
      <c r="L28">
        <f t="shared" si="12"/>
        <v>1.0922088530151051</v>
      </c>
      <c r="M28">
        <f t="shared" si="16"/>
        <v>5.5179999999999989</v>
      </c>
      <c r="N28">
        <f t="shared" si="7"/>
        <v>2.5179999999999989</v>
      </c>
      <c r="O28">
        <f t="shared" si="8"/>
        <v>2.1820977434209063</v>
      </c>
      <c r="P28">
        <f t="shared" si="17"/>
        <v>0.26243464656947979</v>
      </c>
    </row>
    <row r="29" spans="2:16">
      <c r="B29">
        <v>30</v>
      </c>
      <c r="C29">
        <f t="shared" si="0"/>
        <v>0.52359877559829882</v>
      </c>
      <c r="D29">
        <f t="shared" si="1"/>
        <v>0.70190985814397955</v>
      </c>
      <c r="E29">
        <f t="shared" si="18"/>
        <v>5.5187999999999997</v>
      </c>
      <c r="F29">
        <f t="shared" si="2"/>
        <v>2.5187999999999997</v>
      </c>
      <c r="G29">
        <f t="shared" si="3"/>
        <v>2.1830060000304838</v>
      </c>
      <c r="H29">
        <f t="shared" si="19"/>
        <v>0.39145640126960102</v>
      </c>
      <c r="J29">
        <v>-30</v>
      </c>
      <c r="K29">
        <f t="shared" si="5"/>
        <v>-0.52359877559829882</v>
      </c>
      <c r="L29">
        <f t="shared" si="12"/>
        <v>1.0922088530151051</v>
      </c>
      <c r="M29">
        <f t="shared" si="16"/>
        <v>5.5169999999999986</v>
      </c>
      <c r="N29">
        <f t="shared" si="7"/>
        <v>2.5169999999999986</v>
      </c>
      <c r="O29">
        <f t="shared" si="8"/>
        <v>2.1809624212808965</v>
      </c>
      <c r="P29">
        <f t="shared" si="17"/>
        <v>0.27541135656426319</v>
      </c>
    </row>
    <row r="30" spans="2:16">
      <c r="B30">
        <v>30</v>
      </c>
      <c r="C30">
        <f t="shared" si="0"/>
        <v>0.52359877559829882</v>
      </c>
      <c r="D30">
        <f t="shared" si="1"/>
        <v>0.70190985814397955</v>
      </c>
      <c r="E30">
        <f t="shared" si="18"/>
        <v>5.5177999999999994</v>
      </c>
      <c r="F30">
        <f t="shared" si="2"/>
        <v>2.5177999999999994</v>
      </c>
      <c r="G30">
        <f t="shared" si="3"/>
        <v>2.1818706791131528</v>
      </c>
      <c r="H30">
        <f t="shared" si="19"/>
        <v>0.41248003820666507</v>
      </c>
      <c r="J30">
        <v>-30</v>
      </c>
      <c r="K30">
        <f t="shared" si="5"/>
        <v>-0.52359877559829882</v>
      </c>
      <c r="L30">
        <f t="shared" si="12"/>
        <v>1.0922088530151051</v>
      </c>
      <c r="M30">
        <f t="shared" si="16"/>
        <v>5.5159999999999982</v>
      </c>
      <c r="N30">
        <f t="shared" si="7"/>
        <v>2.5159999999999982</v>
      </c>
      <c r="O30">
        <f t="shared" si="8"/>
        <v>2.1798270976883405</v>
      </c>
      <c r="P30">
        <f t="shared" si="17"/>
        <v>0.28780152027397965</v>
      </c>
    </row>
    <row r="31" spans="2:16">
      <c r="B31">
        <v>30</v>
      </c>
      <c r="C31">
        <f t="shared" si="0"/>
        <v>0.52359877559829882</v>
      </c>
      <c r="D31">
        <f t="shared" si="1"/>
        <v>0.70190985814397955</v>
      </c>
      <c r="E31">
        <f t="shared" si="18"/>
        <v>5.516799999999999</v>
      </c>
      <c r="F31">
        <f t="shared" si="2"/>
        <v>2.516799999999999</v>
      </c>
      <c r="G31">
        <f t="shared" si="3"/>
        <v>2.1807353566758927</v>
      </c>
      <c r="H31">
        <f t="shared" si="19"/>
        <v>0.43247960985226275</v>
      </c>
      <c r="J31">
        <v>-30</v>
      </c>
      <c r="K31">
        <f t="shared" si="5"/>
        <v>-0.52359877559829882</v>
      </c>
      <c r="L31">
        <f t="shared" si="12"/>
        <v>1.0922088530151051</v>
      </c>
      <c r="M31">
        <f t="shared" ref="M31:M58" si="20">M30-0.05</f>
        <v>5.4659999999999984</v>
      </c>
      <c r="N31">
        <f t="shared" si="7"/>
        <v>2.4659999999999984</v>
      </c>
      <c r="O31">
        <f t="shared" si="8"/>
        <v>2.1230609674414329</v>
      </c>
      <c r="P31">
        <f t="shared" si="15"/>
        <v>0.65592959495801129</v>
      </c>
    </row>
    <row r="32" spans="2:16">
      <c r="B32">
        <v>30</v>
      </c>
      <c r="C32">
        <f t="shared" si="0"/>
        <v>0.52359877559829882</v>
      </c>
      <c r="D32">
        <f t="shared" si="1"/>
        <v>0.70190985814397955</v>
      </c>
      <c r="E32">
        <f t="shared" si="18"/>
        <v>5.5157999999999987</v>
      </c>
      <c r="F32">
        <f t="shared" si="2"/>
        <v>2.5157999999999987</v>
      </c>
      <c r="G32">
        <f t="shared" si="3"/>
        <v>2.1796000328029446</v>
      </c>
      <c r="H32">
        <f t="shared" si="19"/>
        <v>0.45159119387510888</v>
      </c>
      <c r="J32">
        <v>-30</v>
      </c>
      <c r="K32">
        <f t="shared" si="5"/>
        <v>-0.52359877559829882</v>
      </c>
      <c r="L32">
        <f t="shared" si="12"/>
        <v>1.0922088530151051</v>
      </c>
      <c r="M32">
        <f t="shared" si="20"/>
        <v>5.4159999999999986</v>
      </c>
      <c r="N32">
        <f t="shared" si="7"/>
        <v>2.4159999999999986</v>
      </c>
      <c r="O32">
        <f t="shared" si="8"/>
        <v>2.0663024776208356</v>
      </c>
      <c r="P32">
        <f t="shared" si="15"/>
        <v>0.88016371499760426</v>
      </c>
    </row>
    <row r="33" spans="2:16">
      <c r="B33">
        <v>30</v>
      </c>
      <c r="C33">
        <f t="shared" si="0"/>
        <v>0.52359877559829882</v>
      </c>
      <c r="D33">
        <f t="shared" si="1"/>
        <v>0.70190985814397955</v>
      </c>
      <c r="E33">
        <f t="shared" si="18"/>
        <v>5.5147999999999984</v>
      </c>
      <c r="F33">
        <f t="shared" si="2"/>
        <v>2.5147999999999984</v>
      </c>
      <c r="G33">
        <f t="shared" si="3"/>
        <v>2.1784647075786867</v>
      </c>
      <c r="H33">
        <f t="shared" si="19"/>
        <v>0.46992314424348608</v>
      </c>
      <c r="J33">
        <v>-30</v>
      </c>
      <c r="K33">
        <f t="shared" si="5"/>
        <v>-0.52359877559829882</v>
      </c>
      <c r="L33">
        <f t="shared" si="12"/>
        <v>1.0922088530151051</v>
      </c>
      <c r="M33">
        <f t="shared" si="20"/>
        <v>5.3659999999999988</v>
      </c>
      <c r="N33">
        <f t="shared" si="7"/>
        <v>2.3659999999999988</v>
      </c>
      <c r="O33">
        <f t="shared" si="8"/>
        <v>2.0095635209704215</v>
      </c>
      <c r="P33">
        <f t="shared" si="15"/>
        <v>1.0564683728753952</v>
      </c>
    </row>
    <row r="34" spans="2:16">
      <c r="B34">
        <v>30</v>
      </c>
      <c r="C34">
        <f t="shared" si="0"/>
        <v>0.52359877559829882</v>
      </c>
      <c r="D34">
        <f t="shared" si="1"/>
        <v>0.70190985814397955</v>
      </c>
      <c r="E34">
        <f t="shared" si="18"/>
        <v>5.513799999999998</v>
      </c>
      <c r="F34">
        <f t="shared" si="2"/>
        <v>2.513799999999998</v>
      </c>
      <c r="G34">
        <f t="shared" si="3"/>
        <v>2.1773293810876324</v>
      </c>
      <c r="H34">
        <f t="shared" si="19"/>
        <v>0.48756340869951315</v>
      </c>
      <c r="J34">
        <v>-30</v>
      </c>
      <c r="K34">
        <f t="shared" si="5"/>
        <v>-0.52359877559829882</v>
      </c>
      <c r="L34">
        <f t="shared" si="12"/>
        <v>1.0922088530151051</v>
      </c>
      <c r="M34">
        <f t="shared" si="20"/>
        <v>5.3159999999999989</v>
      </c>
      <c r="N34">
        <f t="shared" si="7"/>
        <v>2.3159999999999989</v>
      </c>
      <c r="O34">
        <f t="shared" si="8"/>
        <v>1.9528569482129539</v>
      </c>
      <c r="P34">
        <f t="shared" si="15"/>
        <v>1.2060343721547286</v>
      </c>
    </row>
    <row r="35" spans="2:16">
      <c r="B35">
        <v>30</v>
      </c>
      <c r="C35">
        <f t="shared" si="0"/>
        <v>0.52359877559829882</v>
      </c>
      <c r="D35">
        <f t="shared" si="1"/>
        <v>0.70190985814397955</v>
      </c>
      <c r="E35">
        <f t="shared" si="18"/>
        <v>5.5127999999999977</v>
      </c>
      <c r="F35">
        <f t="shared" si="2"/>
        <v>2.5127999999999977</v>
      </c>
      <c r="G35">
        <f t="shared" si="3"/>
        <v>2.1761940534144317</v>
      </c>
      <c r="H35">
        <f t="shared" si="19"/>
        <v>0.50458453567389416</v>
      </c>
      <c r="J35">
        <v>-30</v>
      </c>
      <c r="K35">
        <f t="shared" si="5"/>
        <v>-0.52359877559829882</v>
      </c>
      <c r="L35">
        <f t="shared" si="12"/>
        <v>1.0922088530151051</v>
      </c>
      <c r="M35">
        <f t="shared" si="20"/>
        <v>5.2659999999999991</v>
      </c>
      <c r="N35">
        <f t="shared" si="7"/>
        <v>2.2659999999999991</v>
      </c>
      <c r="O35">
        <f t="shared" si="8"/>
        <v>1.8961966264342152</v>
      </c>
      <c r="P35">
        <f t="shared" si="15"/>
        <v>1.3378466911124771</v>
      </c>
    </row>
    <row r="36" spans="2:16">
      <c r="B36">
        <v>30</v>
      </c>
      <c r="C36">
        <f t="shared" si="0"/>
        <v>0.52359877559829882</v>
      </c>
      <c r="D36">
        <f t="shared" si="1"/>
        <v>0.70190985814397955</v>
      </c>
      <c r="E36">
        <f>E35-0.05</f>
        <v>5.4627999999999979</v>
      </c>
      <c r="F36">
        <f t="shared" si="2"/>
        <v>2.4627999999999979</v>
      </c>
      <c r="G36">
        <f t="shared" si="3"/>
        <v>2.1194280736657931</v>
      </c>
      <c r="H36">
        <f t="shared" si="4"/>
        <v>1.04658574617653</v>
      </c>
      <c r="J36">
        <v>-30</v>
      </c>
      <c r="K36">
        <f t="shared" si="5"/>
        <v>-0.52359877559829882</v>
      </c>
      <c r="L36">
        <f t="shared" si="12"/>
        <v>1.0922088530151051</v>
      </c>
      <c r="M36">
        <f t="shared" si="20"/>
        <v>5.2159999999999993</v>
      </c>
      <c r="N36">
        <f t="shared" si="7"/>
        <v>2.2159999999999993</v>
      </c>
      <c r="O36">
        <f t="shared" si="8"/>
        <v>1.8395975006370016</v>
      </c>
      <c r="P36">
        <f t="shared" si="15"/>
        <v>1.4567213518241873</v>
      </c>
    </row>
    <row r="37" spans="2:16">
      <c r="B37">
        <v>30</v>
      </c>
      <c r="C37">
        <f t="shared" si="0"/>
        <v>0.52359877559829882</v>
      </c>
      <c r="D37">
        <f t="shared" si="1"/>
        <v>0.70190985814397955</v>
      </c>
      <c r="E37">
        <f t="shared" ref="E37:E51" si="21">E36-0.05</f>
        <v>5.4127999999999981</v>
      </c>
      <c r="F37">
        <f t="shared" si="2"/>
        <v>2.4127999999999981</v>
      </c>
      <c r="G37">
        <f t="shared" si="3"/>
        <v>2.0626704678709586</v>
      </c>
      <c r="H37">
        <f t="shared" ref="H37:H51" si="22">SQRT(($D$2*COS($D$3)-E37*SIN($D$3))^2-($D$4^2+G37^2))/D37</f>
        <v>1.3888420200347631</v>
      </c>
      <c r="J37">
        <v>-30</v>
      </c>
      <c r="K37">
        <f t="shared" si="5"/>
        <v>-0.52359877559829882</v>
      </c>
      <c r="L37">
        <f t="shared" si="12"/>
        <v>1.0922088530151051</v>
      </c>
      <c r="M37">
        <f t="shared" si="20"/>
        <v>5.1659999999999995</v>
      </c>
      <c r="N37">
        <f t="shared" si="7"/>
        <v>2.1659999999999995</v>
      </c>
      <c r="O37">
        <f t="shared" si="8"/>
        <v>1.783075658626482</v>
      </c>
      <c r="P37">
        <f t="shared" si="15"/>
        <v>1.5655983579657378</v>
      </c>
    </row>
    <row r="38" spans="2:16">
      <c r="B38">
        <v>30</v>
      </c>
      <c r="C38">
        <f t="shared" si="0"/>
        <v>0.52359877559829882</v>
      </c>
      <c r="D38">
        <f t="shared" si="1"/>
        <v>0.70190985814397955</v>
      </c>
      <c r="E38">
        <f t="shared" si="21"/>
        <v>5.3627999999999982</v>
      </c>
      <c r="F38">
        <f t="shared" si="2"/>
        <v>2.3627999999999982</v>
      </c>
      <c r="G38">
        <f t="shared" si="3"/>
        <v>2.0059331883947924</v>
      </c>
      <c r="H38">
        <f t="shared" si="22"/>
        <v>1.6598600277464546</v>
      </c>
      <c r="J38">
        <v>-30</v>
      </c>
      <c r="K38">
        <f t="shared" si="5"/>
        <v>-0.52359877559829882</v>
      </c>
      <c r="L38">
        <f t="shared" si="12"/>
        <v>1.0922088530151051</v>
      </c>
      <c r="M38">
        <f t="shared" si="20"/>
        <v>5.1159999999999997</v>
      </c>
      <c r="N38">
        <f t="shared" si="7"/>
        <v>2.1159999999999997</v>
      </c>
      <c r="O38">
        <f t="shared" si="8"/>
        <v>1.7266483993963044</v>
      </c>
      <c r="P38">
        <f t="shared" si="15"/>
        <v>1.6664300246742736</v>
      </c>
    </row>
    <row r="39" spans="2:16">
      <c r="B39">
        <v>30</v>
      </c>
      <c r="C39">
        <f t="shared" si="0"/>
        <v>0.52359877559829882</v>
      </c>
      <c r="D39">
        <f t="shared" si="1"/>
        <v>0.70190985814397955</v>
      </c>
      <c r="E39">
        <f t="shared" si="21"/>
        <v>5.3127999999999984</v>
      </c>
      <c r="F39">
        <f t="shared" si="2"/>
        <v>2.3127999999999984</v>
      </c>
      <c r="G39">
        <f t="shared" si="3"/>
        <v>1.9492291492257043</v>
      </c>
      <c r="H39">
        <f t="shared" si="22"/>
        <v>1.8905060298033318</v>
      </c>
      <c r="J39">
        <v>-30</v>
      </c>
      <c r="K39">
        <f t="shared" si="5"/>
        <v>-0.52359877559829882</v>
      </c>
      <c r="L39">
        <f t="shared" si="12"/>
        <v>1.0922088530151051</v>
      </c>
      <c r="M39">
        <f t="shared" si="20"/>
        <v>5.0659999999999998</v>
      </c>
      <c r="N39">
        <f t="shared" si="7"/>
        <v>2.0659999999999998</v>
      </c>
      <c r="O39">
        <f t="shared" si="8"/>
        <v>1.6703343051931276</v>
      </c>
      <c r="P39">
        <f t="shared" si="15"/>
        <v>1.7605920392910233</v>
      </c>
    </row>
    <row r="40" spans="2:16">
      <c r="B40">
        <v>30</v>
      </c>
      <c r="C40">
        <f t="shared" si="0"/>
        <v>0.52359877559829882</v>
      </c>
      <c r="D40">
        <f t="shared" si="1"/>
        <v>0.70190985814397955</v>
      </c>
      <c r="E40">
        <f t="shared" si="21"/>
        <v>5.2627999999999986</v>
      </c>
      <c r="F40">
        <f t="shared" si="2"/>
        <v>2.2627999999999986</v>
      </c>
      <c r="G40">
        <f t="shared" si="3"/>
        <v>1.8925722845579571</v>
      </c>
      <c r="H40">
        <f t="shared" si="22"/>
        <v>2.0941421319577134</v>
      </c>
      <c r="J40">
        <v>-30</v>
      </c>
      <c r="K40">
        <f t="shared" si="5"/>
        <v>-0.52359877559829882</v>
      </c>
      <c r="L40">
        <f t="shared" si="12"/>
        <v>1.0922088530151051</v>
      </c>
      <c r="M40">
        <f t="shared" si="20"/>
        <v>5.016</v>
      </c>
      <c r="N40">
        <f t="shared" si="7"/>
        <v>2.016</v>
      </c>
      <c r="O40">
        <f t="shared" si="8"/>
        <v>1.6141533174459086</v>
      </c>
      <c r="P40">
        <f t="shared" si="15"/>
        <v>1.8490976747979218</v>
      </c>
    </row>
    <row r="41" spans="2:16">
      <c r="B41">
        <v>30</v>
      </c>
      <c r="C41">
        <f t="shared" si="0"/>
        <v>0.52359877559829882</v>
      </c>
      <c r="D41">
        <f t="shared" si="1"/>
        <v>0.70190985814397955</v>
      </c>
      <c r="E41">
        <f t="shared" si="21"/>
        <v>5.2127999999999988</v>
      </c>
      <c r="F41">
        <f t="shared" si="2"/>
        <v>2.2127999999999988</v>
      </c>
      <c r="G41">
        <f t="shared" si="3"/>
        <v>1.8359776105539527</v>
      </c>
      <c r="H41">
        <f t="shared" si="22"/>
        <v>2.2780058397532077</v>
      </c>
      <c r="J41">
        <v>-30</v>
      </c>
      <c r="K41">
        <f t="shared" si="5"/>
        <v>-0.52359877559829882</v>
      </c>
      <c r="L41">
        <f t="shared" si="12"/>
        <v>1.0922088530151051</v>
      </c>
      <c r="M41">
        <f t="shared" si="20"/>
        <v>4.9660000000000002</v>
      </c>
      <c r="N41">
        <f t="shared" si="7"/>
        <v>1.9660000000000002</v>
      </c>
      <c r="O41">
        <f t="shared" si="8"/>
        <v>1.5581268167553783</v>
      </c>
      <c r="P41">
        <f t="shared" si="15"/>
        <v>1.9327194399958574</v>
      </c>
    </row>
    <row r="42" spans="2:16">
      <c r="B42">
        <v>30</v>
      </c>
      <c r="C42">
        <f t="shared" si="0"/>
        <v>0.52359877559829882</v>
      </c>
      <c r="D42">
        <f t="shared" si="1"/>
        <v>0.70190985814397955</v>
      </c>
      <c r="E42">
        <f t="shared" si="21"/>
        <v>5.1627999999999989</v>
      </c>
      <c r="F42">
        <f t="shared" si="2"/>
        <v>2.1627999999999989</v>
      </c>
      <c r="G42">
        <f t="shared" si="3"/>
        <v>1.7794612904484777</v>
      </c>
      <c r="H42">
        <f t="shared" si="22"/>
        <v>2.4465439229497519</v>
      </c>
      <c r="J42">
        <v>-30</v>
      </c>
      <c r="K42">
        <f t="shared" si="5"/>
        <v>-0.52359877559829882</v>
      </c>
      <c r="L42">
        <f t="shared" si="12"/>
        <v>1.0922088530151051</v>
      </c>
      <c r="M42">
        <f t="shared" si="20"/>
        <v>4.9160000000000004</v>
      </c>
      <c r="N42">
        <f t="shared" si="7"/>
        <v>1.9160000000000004</v>
      </c>
      <c r="O42">
        <f t="shared" si="8"/>
        <v>1.5022777071486348</v>
      </c>
      <c r="P42">
        <f t="shared" si="15"/>
        <v>2.0120628330062145</v>
      </c>
    </row>
    <row r="43" spans="2:16">
      <c r="B43">
        <v>30</v>
      </c>
      <c r="C43">
        <f t="shared" si="0"/>
        <v>0.52359877559829882</v>
      </c>
      <c r="D43">
        <f t="shared" si="1"/>
        <v>0.70190985814397955</v>
      </c>
      <c r="E43">
        <f t="shared" si="21"/>
        <v>5.1127999999999991</v>
      </c>
      <c r="F43">
        <f t="shared" si="2"/>
        <v>2.1127999999999991</v>
      </c>
      <c r="G43">
        <f t="shared" si="3"/>
        <v>1.7230407031648174</v>
      </c>
      <c r="H43">
        <f t="shared" si="22"/>
        <v>2.6027222907658549</v>
      </c>
      <c r="J43">
        <v>-30</v>
      </c>
      <c r="K43">
        <f t="shared" si="5"/>
        <v>-0.52359877559829882</v>
      </c>
      <c r="L43">
        <f t="shared" si="12"/>
        <v>1.0922088530151051</v>
      </c>
      <c r="M43">
        <f t="shared" si="20"/>
        <v>4.8660000000000005</v>
      </c>
      <c r="N43">
        <f t="shared" si="7"/>
        <v>1.8660000000000005</v>
      </c>
      <c r="O43">
        <f t="shared" si="8"/>
        <v>1.4466305048137584</v>
      </c>
      <c r="P43">
        <f t="shared" si="15"/>
        <v>2.0876134247512574</v>
      </c>
    </row>
    <row r="44" spans="2:16">
      <c r="B44">
        <v>30</v>
      </c>
      <c r="C44">
        <f t="shared" si="0"/>
        <v>0.52359877559829882</v>
      </c>
      <c r="D44">
        <f t="shared" si="1"/>
        <v>0.70190985814397955</v>
      </c>
      <c r="E44">
        <f t="shared" si="21"/>
        <v>5.0627999999999993</v>
      </c>
      <c r="F44">
        <f t="shared" si="2"/>
        <v>2.0627999999999993</v>
      </c>
      <c r="G44">
        <f t="shared" si="3"/>
        <v>1.6667345156209572</v>
      </c>
      <c r="H44">
        <f t="shared" si="22"/>
        <v>2.7486375811530741</v>
      </c>
      <c r="J44">
        <v>-30</v>
      </c>
      <c r="K44">
        <f t="shared" si="5"/>
        <v>-0.52359877559829882</v>
      </c>
      <c r="L44">
        <f t="shared" si="12"/>
        <v>1.0922088530151051</v>
      </c>
      <c r="M44">
        <f t="shared" si="20"/>
        <v>4.8160000000000007</v>
      </c>
      <c r="N44">
        <f t="shared" si="7"/>
        <v>1.8160000000000007</v>
      </c>
      <c r="O44">
        <f t="shared" si="8"/>
        <v>1.3912114315397897</v>
      </c>
      <c r="P44">
        <f t="shared" si="15"/>
        <v>2.1597682020018683</v>
      </c>
    </row>
    <row r="45" spans="2:16">
      <c r="B45">
        <v>30</v>
      </c>
      <c r="C45">
        <f t="shared" si="0"/>
        <v>0.52359877559829882</v>
      </c>
      <c r="D45">
        <f t="shared" si="1"/>
        <v>0.70190985814397955</v>
      </c>
      <c r="E45">
        <f t="shared" si="21"/>
        <v>5.0127999999999995</v>
      </c>
      <c r="F45">
        <f t="shared" si="2"/>
        <v>2.0127999999999995</v>
      </c>
      <c r="G45">
        <f t="shared" si="3"/>
        <v>1.6105627589127689</v>
      </c>
      <c r="H45">
        <f t="shared" si="22"/>
        <v>2.8858378920610628</v>
      </c>
      <c r="J45">
        <v>-30</v>
      </c>
      <c r="K45">
        <f t="shared" si="5"/>
        <v>-0.52359877559829882</v>
      </c>
      <c r="L45">
        <f t="shared" si="12"/>
        <v>1.0922088530151051</v>
      </c>
      <c r="M45">
        <f t="shared" si="20"/>
        <v>4.7660000000000009</v>
      </c>
      <c r="N45">
        <f t="shared" si="7"/>
        <v>1.7660000000000009</v>
      </c>
      <c r="O45">
        <f t="shared" si="8"/>
        <v>1.3360485130983355</v>
      </c>
      <c r="P45">
        <f t="shared" si="15"/>
        <v>2.228857169522608</v>
      </c>
    </row>
    <row r="46" spans="2:16">
      <c r="B46">
        <v>30</v>
      </c>
      <c r="C46">
        <f t="shared" si="0"/>
        <v>0.52359877559829882</v>
      </c>
      <c r="D46">
        <f t="shared" si="1"/>
        <v>0.70190985814397955</v>
      </c>
      <c r="E46">
        <f t="shared" si="21"/>
        <v>4.9627999999999997</v>
      </c>
      <c r="F46">
        <f t="shared" si="2"/>
        <v>1.9627999999999997</v>
      </c>
      <c r="G46">
        <f t="shared" si="3"/>
        <v>1.5545469085702126</v>
      </c>
      <c r="H46">
        <f t="shared" si="22"/>
        <v>3.0155057820731623</v>
      </c>
      <c r="J46">
        <v>-30</v>
      </c>
      <c r="K46">
        <f t="shared" si="5"/>
        <v>-0.52359877559829882</v>
      </c>
      <c r="L46">
        <f t="shared" si="12"/>
        <v>1.0922088530151051</v>
      </c>
      <c r="M46">
        <f t="shared" si="20"/>
        <v>4.7160000000000011</v>
      </c>
      <c r="N46">
        <f t="shared" si="7"/>
        <v>1.7160000000000011</v>
      </c>
      <c r="O46">
        <f t="shared" si="8"/>
        <v>1.2811716828145245</v>
      </c>
      <c r="P46">
        <f t="shared" si="15"/>
        <v>2.2951586817064666</v>
      </c>
    </row>
    <row r="47" spans="2:16">
      <c r="B47">
        <v>30</v>
      </c>
      <c r="C47">
        <f t="shared" si="0"/>
        <v>0.52359877559829882</v>
      </c>
      <c r="D47">
        <f t="shared" si="1"/>
        <v>0.70190985814397955</v>
      </c>
      <c r="E47">
        <f t="shared" si="21"/>
        <v>4.9127999999999998</v>
      </c>
      <c r="F47">
        <f t="shared" si="2"/>
        <v>1.9127999999999998</v>
      </c>
      <c r="G47">
        <f t="shared" si="3"/>
        <v>1.4987099690921066</v>
      </c>
      <c r="H47">
        <f t="shared" si="22"/>
        <v>3.1385696263314093</v>
      </c>
      <c r="J47">
        <v>-30</v>
      </c>
      <c r="K47">
        <f t="shared" si="5"/>
        <v>-0.52359877559829882</v>
      </c>
      <c r="L47">
        <f t="shared" si="12"/>
        <v>1.0922088530151051</v>
      </c>
      <c r="M47">
        <f t="shared" si="20"/>
        <v>4.6660000000000013</v>
      </c>
      <c r="N47">
        <f t="shared" si="7"/>
        <v>1.6660000000000013</v>
      </c>
      <c r="O47">
        <f t="shared" si="8"/>
        <v>1.2266128905870171</v>
      </c>
      <c r="P47">
        <f t="shared" si="15"/>
        <v>2.3589106008558551</v>
      </c>
    </row>
    <row r="48" spans="2:16">
      <c r="B48">
        <v>30</v>
      </c>
      <c r="C48">
        <f t="shared" si="0"/>
        <v>0.52359877559829882</v>
      </c>
      <c r="D48">
        <f t="shared" si="1"/>
        <v>0.70190985814397955</v>
      </c>
      <c r="E48">
        <f t="shared" si="21"/>
        <v>4.8628</v>
      </c>
      <c r="F48">
        <f t="shared" si="2"/>
        <v>1.8628</v>
      </c>
      <c r="G48">
        <f t="shared" si="3"/>
        <v>1.4430765629750215</v>
      </c>
      <c r="H48">
        <f t="shared" si="22"/>
        <v>3.2557749142180552</v>
      </c>
      <c r="J48">
        <v>-30</v>
      </c>
      <c r="K48">
        <f t="shared" si="5"/>
        <v>-0.52359877559829882</v>
      </c>
      <c r="L48">
        <f t="shared" si="12"/>
        <v>1.0922088530151051</v>
      </c>
      <c r="M48">
        <f t="shared" si="20"/>
        <v>4.6160000000000014</v>
      </c>
      <c r="N48">
        <f t="shared" si="7"/>
        <v>1.6160000000000014</v>
      </c>
      <c r="O48">
        <f t="shared" si="8"/>
        <v>1.1724062176293251</v>
      </c>
      <c r="P48">
        <f t="shared" si="15"/>
        <v>2.4203185973018226</v>
      </c>
    </row>
    <row r="49" spans="2:16">
      <c r="B49">
        <v>30</v>
      </c>
      <c r="C49">
        <f t="shared" si="0"/>
        <v>0.52359877559829882</v>
      </c>
      <c r="D49">
        <f t="shared" si="1"/>
        <v>0.70190985814397955</v>
      </c>
      <c r="E49">
        <f t="shared" si="21"/>
        <v>4.8128000000000002</v>
      </c>
      <c r="F49">
        <f t="shared" si="2"/>
        <v>1.8128000000000002</v>
      </c>
      <c r="G49">
        <f t="shared" si="3"/>
        <v>1.3876730244623292</v>
      </c>
      <c r="H49">
        <f t="shared" si="22"/>
        <v>3.3677318263277813</v>
      </c>
      <c r="J49">
        <v>-30</v>
      </c>
      <c r="K49">
        <f t="shared" si="5"/>
        <v>-0.52359877559829882</v>
      </c>
      <c r="L49">
        <f t="shared" si="12"/>
        <v>1.0922088530151051</v>
      </c>
      <c r="M49">
        <f t="shared" si="20"/>
        <v>4.5660000000000016</v>
      </c>
      <c r="N49">
        <f t="shared" si="7"/>
        <v>1.5660000000000016</v>
      </c>
      <c r="O49">
        <f t="shared" si="8"/>
        <v>1.1185879972178627</v>
      </c>
      <c r="P49">
        <f t="shared" si="15"/>
        <v>2.4795624428546992</v>
      </c>
    </row>
    <row r="50" spans="2:16">
      <c r="B50">
        <v>30</v>
      </c>
      <c r="C50">
        <f t="shared" si="0"/>
        <v>0.52359877559829882</v>
      </c>
      <c r="D50">
        <f t="shared" si="1"/>
        <v>0.70190985814397955</v>
      </c>
      <c r="E50">
        <f t="shared" si="21"/>
        <v>4.7628000000000004</v>
      </c>
      <c r="F50">
        <f t="shared" si="2"/>
        <v>1.7628000000000004</v>
      </c>
      <c r="G50">
        <f t="shared" si="3"/>
        <v>1.332527498250381</v>
      </c>
      <c r="H50">
        <f t="shared" si="22"/>
        <v>3.4749480917228865</v>
      </c>
      <c r="J50">
        <v>-30</v>
      </c>
      <c r="K50">
        <f t="shared" si="5"/>
        <v>-0.52359877559829882</v>
      </c>
      <c r="L50">
        <f t="shared" si="12"/>
        <v>1.0922088530151051</v>
      </c>
      <c r="M50">
        <f t="shared" si="20"/>
        <v>4.5160000000000018</v>
      </c>
      <c r="N50">
        <f t="shared" si="7"/>
        <v>1.5160000000000018</v>
      </c>
      <c r="O50">
        <f t="shared" si="8"/>
        <v>1.0651969417458858</v>
      </c>
      <c r="P50">
        <f t="shared" si="15"/>
        <v>2.5368008643164006</v>
      </c>
    </row>
    <row r="51" spans="2:16">
      <c r="B51">
        <v>30</v>
      </c>
      <c r="C51">
        <f t="shared" si="0"/>
        <v>0.52359877559829882</v>
      </c>
      <c r="D51">
        <f t="shared" si="1"/>
        <v>0.70190985814397955</v>
      </c>
      <c r="E51">
        <f t="shared" si="21"/>
        <v>4.7128000000000005</v>
      </c>
      <c r="F51">
        <f t="shared" si="2"/>
        <v>1.7128000000000005</v>
      </c>
      <c r="G51">
        <f t="shared" si="3"/>
        <v>1.2776700434002937</v>
      </c>
      <c r="H51">
        <f t="shared" si="22"/>
        <v>3.5778523478543822</v>
      </c>
      <c r="J51">
        <v>-30</v>
      </c>
      <c r="K51">
        <f t="shared" si="5"/>
        <v>-0.52359877559829882</v>
      </c>
      <c r="L51">
        <f t="shared" si="12"/>
        <v>1.0922088530151051</v>
      </c>
      <c r="M51">
        <f t="shared" si="20"/>
        <v>4.466000000000002</v>
      </c>
      <c r="N51">
        <f t="shared" si="7"/>
        <v>1.466000000000002</v>
      </c>
      <c r="O51">
        <f t="shared" si="8"/>
        <v>1.0122742763969199</v>
      </c>
      <c r="P51">
        <f t="shared" si="15"/>
        <v>2.5921753434815322</v>
      </c>
    </row>
    <row r="52" spans="2:16">
      <c r="B52">
        <v>30</v>
      </c>
      <c r="C52">
        <f t="shared" si="0"/>
        <v>0.52359877559829882</v>
      </c>
      <c r="D52">
        <f t="shared" si="1"/>
        <v>0.70190985814397955</v>
      </c>
      <c r="E52">
        <f t="shared" ref="E11:E69" si="23">E51-0.1</f>
        <v>4.6128000000000009</v>
      </c>
      <c r="F52">
        <f t="shared" si="2"/>
        <v>1.6128000000000009</v>
      </c>
      <c r="G52">
        <f t="shared" si="3"/>
        <v>1.1689498178604698</v>
      </c>
      <c r="H52">
        <f t="shared" si="4"/>
        <v>3.7721417385133162</v>
      </c>
      <c r="J52">
        <v>-30</v>
      </c>
      <c r="K52">
        <f t="shared" si="5"/>
        <v>-0.52359877559829882</v>
      </c>
      <c r="L52">
        <f t="shared" si="12"/>
        <v>1.0922088530151051</v>
      </c>
      <c r="M52">
        <f t="shared" si="20"/>
        <v>4.4160000000000021</v>
      </c>
      <c r="N52">
        <f t="shared" si="7"/>
        <v>1.4160000000000021</v>
      </c>
      <c r="O52">
        <f t="shared" si="8"/>
        <v>0.95986387976635656</v>
      </c>
      <c r="P52">
        <f t="shared" si="15"/>
        <v>2.6458131327721865</v>
      </c>
    </row>
    <row r="53" spans="2:16">
      <c r="B53">
        <v>30</v>
      </c>
      <c r="C53">
        <f t="shared" si="0"/>
        <v>0.52359877559829882</v>
      </c>
      <c r="D53">
        <f t="shared" si="1"/>
        <v>0.70190985814397955</v>
      </c>
      <c r="E53">
        <f t="shared" si="23"/>
        <v>4.5128000000000013</v>
      </c>
      <c r="F53">
        <f t="shared" si="2"/>
        <v>1.5128000000000013</v>
      </c>
      <c r="G53">
        <f t="shared" si="3"/>
        <v>1.0617954097700941</v>
      </c>
      <c r="H53">
        <f t="shared" si="4"/>
        <v>3.9529955427778645</v>
      </c>
      <c r="J53">
        <v>-30</v>
      </c>
      <c r="K53">
        <f t="shared" si="5"/>
        <v>-0.52359877559829882</v>
      </c>
      <c r="L53">
        <f t="shared" si="12"/>
        <v>1.0922088530151051</v>
      </c>
      <c r="M53">
        <f t="shared" si="20"/>
        <v>4.3660000000000023</v>
      </c>
      <c r="N53">
        <f t="shared" si="7"/>
        <v>1.3660000000000023</v>
      </c>
      <c r="O53">
        <f t="shared" si="8"/>
        <v>0.90801243177569757</v>
      </c>
      <c r="P53">
        <f t="shared" si="15"/>
        <v>2.6978296775076576</v>
      </c>
    </row>
    <row r="54" spans="2:16">
      <c r="B54">
        <v>30</v>
      </c>
      <c r="C54">
        <f t="shared" si="0"/>
        <v>0.52359877559829882</v>
      </c>
      <c r="D54">
        <f t="shared" si="1"/>
        <v>0.70190985814397955</v>
      </c>
      <c r="E54">
        <f t="shared" si="23"/>
        <v>4.4128000000000016</v>
      </c>
      <c r="F54">
        <f t="shared" si="2"/>
        <v>1.4128000000000016</v>
      </c>
      <c r="G54">
        <f t="shared" si="3"/>
        <v>0.95652813371623191</v>
      </c>
      <c r="H54">
        <f t="shared" si="4"/>
        <v>4.1222790672009575</v>
      </c>
      <c r="J54">
        <v>-30</v>
      </c>
      <c r="K54">
        <f t="shared" si="5"/>
        <v>-0.52359877559829882</v>
      </c>
      <c r="L54">
        <f t="shared" si="12"/>
        <v>1.0922088530151051</v>
      </c>
      <c r="M54">
        <f t="shared" si="20"/>
        <v>4.3160000000000025</v>
      </c>
      <c r="N54">
        <f t="shared" si="7"/>
        <v>1.3160000000000025</v>
      </c>
      <c r="O54">
        <f t="shared" si="8"/>
        <v>0.8567695692404852</v>
      </c>
      <c r="P54">
        <f t="shared" si="15"/>
        <v>2.7483305826070334</v>
      </c>
    </row>
    <row r="55" spans="2:16">
      <c r="B55">
        <v>30</v>
      </c>
      <c r="C55">
        <f t="shared" si="0"/>
        <v>0.52359877559829882</v>
      </c>
      <c r="D55">
        <f t="shared" si="1"/>
        <v>0.70190985814397955</v>
      </c>
      <c r="E55">
        <f t="shared" si="23"/>
        <v>4.312800000000002</v>
      </c>
      <c r="F55">
        <f t="shared" si="2"/>
        <v>1.312800000000002</v>
      </c>
      <c r="G55">
        <f t="shared" si="3"/>
        <v>0.85351196532375329</v>
      </c>
      <c r="H55">
        <f t="shared" si="4"/>
        <v>4.2815002714726704</v>
      </c>
      <c r="J55">
        <v>-30</v>
      </c>
      <c r="K55">
        <f t="shared" si="5"/>
        <v>-0.52359877559829882</v>
      </c>
      <c r="L55">
        <f t="shared" si="12"/>
        <v>1.0922088530151051</v>
      </c>
      <c r="M55">
        <f t="shared" si="20"/>
        <v>4.2660000000000027</v>
      </c>
      <c r="N55">
        <f t="shared" si="7"/>
        <v>1.2660000000000027</v>
      </c>
      <c r="O55">
        <f t="shared" si="8"/>
        <v>0.80618804947026035</v>
      </c>
      <c r="P55">
        <f t="shared" si="15"/>
        <v>2.7974132245815002</v>
      </c>
    </row>
    <row r="56" spans="2:16">
      <c r="B56">
        <v>30</v>
      </c>
      <c r="C56">
        <f t="shared" si="0"/>
        <v>0.52359877559829882</v>
      </c>
      <c r="D56">
        <f t="shared" si="1"/>
        <v>0.70190985814397955</v>
      </c>
      <c r="E56">
        <f t="shared" si="23"/>
        <v>4.2128000000000023</v>
      </c>
      <c r="F56">
        <f t="shared" si="2"/>
        <v>1.2128000000000023</v>
      </c>
      <c r="G56">
        <f t="shared" si="3"/>
        <v>0.75315841860647137</v>
      </c>
      <c r="H56">
        <f t="shared" si="4"/>
        <v>4.4319205435371769</v>
      </c>
      <c r="J56">
        <v>-30</v>
      </c>
      <c r="K56">
        <f t="shared" si="5"/>
        <v>-0.52359877559829882</v>
      </c>
      <c r="L56">
        <f t="shared" si="12"/>
        <v>1.0922088530151051</v>
      </c>
      <c r="M56">
        <f t="shared" si="20"/>
        <v>4.2160000000000029</v>
      </c>
      <c r="N56">
        <f t="shared" si="7"/>
        <v>1.2160000000000029</v>
      </c>
      <c r="O56">
        <f t="shared" si="8"/>
        <v>0.75632392229704226</v>
      </c>
      <c r="P56">
        <f t="shared" si="15"/>
        <v>2.8451680835566511</v>
      </c>
    </row>
    <row r="57" spans="2:16">
      <c r="B57">
        <v>30</v>
      </c>
      <c r="C57">
        <f t="shared" si="0"/>
        <v>0.52359877559829882</v>
      </c>
      <c r="D57">
        <f t="shared" si="1"/>
        <v>0.70190985814397955</v>
      </c>
      <c r="E57">
        <f t="shared" si="23"/>
        <v>4.1128000000000027</v>
      </c>
      <c r="F57">
        <f t="shared" si="2"/>
        <v>1.1128000000000027</v>
      </c>
      <c r="G57">
        <f t="shared" si="3"/>
        <v>0.65593193983048603</v>
      </c>
      <c r="H57">
        <f t="shared" si="4"/>
        <v>4.5746287217049719</v>
      </c>
      <c r="J57">
        <v>-30</v>
      </c>
      <c r="K57">
        <f t="shared" si="5"/>
        <v>-0.52359877559829882</v>
      </c>
      <c r="L57">
        <f t="shared" si="12"/>
        <v>1.0922088530151051</v>
      </c>
      <c r="M57">
        <f t="shared" si="20"/>
        <v>4.166000000000003</v>
      </c>
      <c r="N57">
        <f t="shared" si="7"/>
        <v>1.166000000000003</v>
      </c>
      <c r="O57">
        <f t="shared" si="8"/>
        <v>0.70723671094779295</v>
      </c>
      <c r="P57">
        <f t="shared" si="15"/>
        <v>2.8916798512886248</v>
      </c>
    </row>
    <row r="58" spans="2:16">
      <c r="B58">
        <v>30</v>
      </c>
      <c r="C58">
        <f t="shared" si="0"/>
        <v>0.52359877559829882</v>
      </c>
      <c r="D58">
        <f t="shared" si="1"/>
        <v>0.70190985814397955</v>
      </c>
      <c r="E58">
        <f t="shared" si="23"/>
        <v>4.012800000000003</v>
      </c>
      <c r="F58">
        <f t="shared" si="2"/>
        <v>1.012800000000003</v>
      </c>
      <c r="G58">
        <f t="shared" si="3"/>
        <v>0.56235587009441423</v>
      </c>
      <c r="H58">
        <f t="shared" si="4"/>
        <v>4.710592081768926</v>
      </c>
      <c r="J58">
        <v>-30</v>
      </c>
      <c r="K58">
        <f t="shared" si="5"/>
        <v>-0.52359877559829882</v>
      </c>
      <c r="L58">
        <f t="shared" si="12"/>
        <v>1.0922088530151051</v>
      </c>
      <c r="M58">
        <f t="shared" si="20"/>
        <v>4.1160000000000032</v>
      </c>
      <c r="N58">
        <f t="shared" si="7"/>
        <v>1.1160000000000032</v>
      </c>
      <c r="O58">
        <f t="shared" si="8"/>
        <v>0.65898960219621527</v>
      </c>
      <c r="P58">
        <f t="shared" si="15"/>
        <v>2.9370283574225677</v>
      </c>
    </row>
    <row r="59" spans="2:16">
      <c r="B59">
        <v>30</v>
      </c>
      <c r="C59">
        <f t="shared" si="0"/>
        <v>0.52359877559829882</v>
      </c>
      <c r="D59">
        <f t="shared" si="1"/>
        <v>0.70190985814397955</v>
      </c>
      <c r="E59">
        <f t="shared" si="23"/>
        <v>3.9128000000000029</v>
      </c>
      <c r="F59">
        <f t="shared" si="2"/>
        <v>0.91280000000000294</v>
      </c>
      <c r="G59">
        <f t="shared" si="3"/>
        <v>0.4730190339442244</v>
      </c>
      <c r="H59">
        <f t="shared" si="4"/>
        <v>4.8406920188760001</v>
      </c>
      <c r="J59">
        <v>-30</v>
      </c>
      <c r="K59">
        <f t="shared" si="5"/>
        <v>-0.52359877559829882</v>
      </c>
      <c r="L59">
        <f t="shared" si="12"/>
        <v>1.0922088530151051</v>
      </c>
      <c r="M59">
        <f>M58-0.1</f>
        <v>4.0160000000000036</v>
      </c>
      <c r="N59">
        <f t="shared" si="7"/>
        <v>1.0160000000000036</v>
      </c>
      <c r="O59">
        <f t="shared" si="8"/>
        <v>0.5652879668516404</v>
      </c>
      <c r="P59">
        <f t="shared" si="15"/>
        <v>3.0245351271190803</v>
      </c>
    </row>
    <row r="60" spans="2:16">
      <c r="B60">
        <v>30</v>
      </c>
      <c r="C60">
        <f t="shared" si="0"/>
        <v>0.52359877559829882</v>
      </c>
      <c r="D60">
        <f t="shared" si="1"/>
        <v>0.70190985814397955</v>
      </c>
      <c r="E60">
        <f t="shared" si="23"/>
        <v>3.8128000000000029</v>
      </c>
      <c r="F60">
        <f t="shared" si="2"/>
        <v>0.81280000000000285</v>
      </c>
      <c r="G60">
        <f t="shared" si="3"/>
        <v>0.38858301694300884</v>
      </c>
      <c r="H60">
        <f t="shared" si="4"/>
        <v>4.9657488647022907</v>
      </c>
      <c r="J60">
        <v>-30</v>
      </c>
      <c r="K60">
        <f t="shared" ref="K60:K84" si="24">J60*PI()/180</f>
        <v>-0.52359877559829882</v>
      </c>
      <c r="L60">
        <f t="shared" ref="L60:L84" si="25">IF(ABS(J60)&gt;$D$5,IF(J60&gt;0,$H$4+$H$3*SIN(3*J60)+$H$2*POWER(SIN(3*J60),2),$L$4+$L$3*SIN(3*J60)+$L$2*POWER(SIN(3*J60),2)),COS(J60)-SIN($D$3)*SIN(J60)/SQRT(3))</f>
        <v>1.0922088530151051</v>
      </c>
      <c r="M60">
        <f t="shared" ref="M60:M68" si="26">M59-0.1</f>
        <v>3.9160000000000035</v>
      </c>
      <c r="N60">
        <f t="shared" si="7"/>
        <v>0.91600000000000348</v>
      </c>
      <c r="O60">
        <f t="shared" si="8"/>
        <v>0.47580563646882235</v>
      </c>
      <c r="P60">
        <f t="shared" ref="P60:P70" si="27">SQRT(($D$2*COS($D$3)-M60*SIN($D$3))^2-($D$4^2+O60^2))/$L$9</f>
        <v>3.1082563098763769</v>
      </c>
    </row>
    <row r="61" spans="2:16">
      <c r="B61">
        <v>30</v>
      </c>
      <c r="C61">
        <f t="shared" si="0"/>
        <v>0.52359877559829882</v>
      </c>
      <c r="D61">
        <f t="shared" si="1"/>
        <v>0.70190985814397955</v>
      </c>
      <c r="E61">
        <f t="shared" si="23"/>
        <v>3.7128000000000028</v>
      </c>
      <c r="F61">
        <f t="shared" si="2"/>
        <v>0.71280000000000276</v>
      </c>
      <c r="G61">
        <f t="shared" si="3"/>
        <v>0.30979020125428186</v>
      </c>
      <c r="H61">
        <f t="shared" si="4"/>
        <v>5.0865383557265247</v>
      </c>
      <c r="J61">
        <v>-30</v>
      </c>
      <c r="K61">
        <f t="shared" si="24"/>
        <v>-0.52359877559829882</v>
      </c>
      <c r="L61">
        <f t="shared" si="25"/>
        <v>1.0922088530151051</v>
      </c>
      <c r="M61">
        <f t="shared" si="26"/>
        <v>3.8160000000000034</v>
      </c>
      <c r="N61">
        <f t="shared" si="7"/>
        <v>0.81600000000000339</v>
      </c>
      <c r="O61">
        <f t="shared" si="8"/>
        <v>0.39120174803295293</v>
      </c>
      <c r="P61">
        <f t="shared" si="27"/>
        <v>3.1887201593548085</v>
      </c>
    </row>
    <row r="62" spans="2:16">
      <c r="B62">
        <v>30</v>
      </c>
      <c r="C62">
        <f t="shared" si="0"/>
        <v>0.52359877559829882</v>
      </c>
      <c r="D62">
        <f t="shared" si="1"/>
        <v>0.70190985814397955</v>
      </c>
      <c r="E62">
        <f t="shared" si="23"/>
        <v>3.6128000000000027</v>
      </c>
      <c r="F62">
        <f t="shared" si="2"/>
        <v>0.61280000000000268</v>
      </c>
      <c r="G62">
        <f t="shared" si="3"/>
        <v>0.23747263502167942</v>
      </c>
      <c r="H62">
        <f t="shared" si="4"/>
        <v>5.2038010650414037</v>
      </c>
      <c r="J62">
        <v>-30</v>
      </c>
      <c r="K62">
        <f t="shared" si="24"/>
        <v>-0.52359877559829882</v>
      </c>
      <c r="L62">
        <f t="shared" si="25"/>
        <v>1.0922088530151051</v>
      </c>
      <c r="M62">
        <f t="shared" si="26"/>
        <v>3.7160000000000033</v>
      </c>
      <c r="N62">
        <f t="shared" si="7"/>
        <v>0.7160000000000033</v>
      </c>
      <c r="O62">
        <f t="shared" si="8"/>
        <v>0.31221596549949654</v>
      </c>
      <c r="P62">
        <f t="shared" si="27"/>
        <v>3.2664260043399018</v>
      </c>
    </row>
    <row r="63" spans="2:16">
      <c r="B63">
        <v>30</v>
      </c>
      <c r="C63">
        <f t="shared" si="0"/>
        <v>0.52359877559829882</v>
      </c>
      <c r="D63">
        <f t="shared" si="1"/>
        <v>0.70190985814397955</v>
      </c>
      <c r="E63">
        <f t="shared" si="23"/>
        <v>3.5128000000000026</v>
      </c>
      <c r="F63">
        <f t="shared" si="2"/>
        <v>0.51280000000000259</v>
      </c>
      <c r="G63">
        <f t="shared" si="3"/>
        <v>0.17256181869325421</v>
      </c>
      <c r="H63">
        <f t="shared" si="4"/>
        <v>5.3182453005599566</v>
      </c>
      <c r="J63">
        <v>-30</v>
      </c>
      <c r="K63">
        <f t="shared" si="24"/>
        <v>-0.52359877559829882</v>
      </c>
      <c r="L63">
        <f t="shared" si="25"/>
        <v>1.0922088530151051</v>
      </c>
      <c r="M63">
        <f t="shared" si="26"/>
        <v>3.6160000000000032</v>
      </c>
      <c r="N63">
        <f t="shared" si="7"/>
        <v>0.61600000000000321</v>
      </c>
      <c r="O63">
        <f t="shared" si="8"/>
        <v>0.23967732124561847</v>
      </c>
      <c r="P63">
        <f t="shared" si="27"/>
        <v>3.3418504474931319</v>
      </c>
    </row>
    <row r="64" spans="2:16">
      <c r="B64">
        <v>30</v>
      </c>
      <c r="C64">
        <f t="shared" si="0"/>
        <v>0.52359877559829882</v>
      </c>
      <c r="D64">
        <f t="shared" si="1"/>
        <v>0.70190985814397955</v>
      </c>
      <c r="E64">
        <f t="shared" si="23"/>
        <v>3.4128000000000025</v>
      </c>
      <c r="F64">
        <f t="shared" si="2"/>
        <v>0.4128000000000025</v>
      </c>
      <c r="G64">
        <f t="shared" si="3"/>
        <v>0.11609949950507904</v>
      </c>
      <c r="H64">
        <f t="shared" si="4"/>
        <v>5.430543381193818</v>
      </c>
      <c r="J64">
        <v>-30</v>
      </c>
      <c r="K64">
        <f t="shared" si="24"/>
        <v>-0.52359877559829882</v>
      </c>
      <c r="L64">
        <f t="shared" si="25"/>
        <v>1.0922088530151051</v>
      </c>
      <c r="M64">
        <f t="shared" si="26"/>
        <v>3.5160000000000031</v>
      </c>
      <c r="N64">
        <f t="shared" si="7"/>
        <v>0.51600000000000312</v>
      </c>
      <c r="O64">
        <f t="shared" si="8"/>
        <v>0.1745139716844343</v>
      </c>
      <c r="P64">
        <f t="shared" si="27"/>
        <v>3.4154493613590526</v>
      </c>
    </row>
    <row r="65" spans="2:16">
      <c r="B65">
        <v>30</v>
      </c>
      <c r="C65">
        <f t="shared" si="0"/>
        <v>0.52359877559829882</v>
      </c>
      <c r="D65">
        <f t="shared" si="1"/>
        <v>0.70190985814397955</v>
      </c>
      <c r="E65">
        <f t="shared" si="23"/>
        <v>3.3128000000000024</v>
      </c>
      <c r="F65">
        <f t="shared" si="2"/>
        <v>0.31280000000000241</v>
      </c>
      <c r="G65">
        <f t="shared" si="3"/>
        <v>6.9249574172277659E-2</v>
      </c>
      <c r="H65">
        <f t="shared" si="4"/>
        <v>5.5413207305255341</v>
      </c>
      <c r="J65">
        <v>-30</v>
      </c>
      <c r="K65">
        <f t="shared" si="24"/>
        <v>-0.52359877559829882</v>
      </c>
      <c r="L65">
        <f t="shared" si="25"/>
        <v>1.0922088530151051</v>
      </c>
      <c r="M65">
        <f t="shared" si="26"/>
        <v>3.416000000000003</v>
      </c>
      <c r="N65">
        <f t="shared" si="7"/>
        <v>0.41600000000000303</v>
      </c>
      <c r="O65">
        <f t="shared" si="8"/>
        <v>0.11776395798715145</v>
      </c>
      <c r="P65">
        <f t="shared" si="27"/>
        <v>3.4876556355204209</v>
      </c>
    </row>
    <row r="66" spans="2:16">
      <c r="B66">
        <v>30</v>
      </c>
      <c r="C66">
        <f t="shared" si="0"/>
        <v>0.52359877559829882</v>
      </c>
      <c r="D66">
        <f t="shared" si="1"/>
        <v>0.70190985814397955</v>
      </c>
      <c r="E66">
        <f t="shared" si="23"/>
        <v>3.2128000000000023</v>
      </c>
      <c r="F66">
        <f t="shared" si="2"/>
        <v>0.21280000000000232</v>
      </c>
      <c r="G66">
        <f t="shared" si="3"/>
        <v>3.3311209507699127E-2</v>
      </c>
      <c r="H66">
        <f t="shared" si="4"/>
        <v>5.6511368141294209</v>
      </c>
      <c r="J66">
        <v>-30</v>
      </c>
      <c r="K66">
        <f t="shared" si="24"/>
        <v>-0.52359877559829882</v>
      </c>
      <c r="L66">
        <f t="shared" si="25"/>
        <v>1.0922088530151051</v>
      </c>
      <c r="M66">
        <f t="shared" si="26"/>
        <v>3.3160000000000029</v>
      </c>
      <c r="N66">
        <f t="shared" si="7"/>
        <v>0.31600000000000295</v>
      </c>
      <c r="O66">
        <f t="shared" si="8"/>
        <v>7.0587071665964646E-2</v>
      </c>
      <c r="P66">
        <f t="shared" si="27"/>
        <v>3.5588723236660647</v>
      </c>
    </row>
    <row r="67" spans="2:16">
      <c r="B67">
        <v>30</v>
      </c>
      <c r="C67">
        <f t="shared" si="0"/>
        <v>0.52359877559829882</v>
      </c>
      <c r="D67">
        <f t="shared" si="1"/>
        <v>0.70190985814397955</v>
      </c>
      <c r="E67">
        <f t="shared" si="23"/>
        <v>3.1128000000000022</v>
      </c>
      <c r="F67">
        <f t="shared" si="2"/>
        <v>0.11280000000000223</v>
      </c>
      <c r="G67">
        <f t="shared" si="3"/>
        <v>9.7333012776576033E-3</v>
      </c>
      <c r="H67">
        <f t="shared" si="4"/>
        <v>5.7604565488919821</v>
      </c>
      <c r="J67">
        <v>-30</v>
      </c>
      <c r="K67">
        <f t="shared" si="24"/>
        <v>-0.52359877559829882</v>
      </c>
      <c r="L67">
        <f t="shared" si="25"/>
        <v>1.0922088530151051</v>
      </c>
      <c r="M67">
        <f t="shared" si="26"/>
        <v>3.2160000000000029</v>
      </c>
      <c r="N67">
        <f t="shared" si="7"/>
        <v>0.21600000000000286</v>
      </c>
      <c r="O67">
        <f t="shared" si="8"/>
        <v>3.4277934414644218E-2</v>
      </c>
      <c r="P67">
        <f t="shared" si="27"/>
        <v>3.6294605729402893</v>
      </c>
    </row>
    <row r="68" spans="2:16">
      <c r="B68">
        <v>30</v>
      </c>
      <c r="C68">
        <f t="shared" si="0"/>
        <v>0.52359877559829882</v>
      </c>
      <c r="D68">
        <f t="shared" si="1"/>
        <v>0.70190985814397955</v>
      </c>
      <c r="E68">
        <f t="shared" si="23"/>
        <v>3.0128000000000021</v>
      </c>
      <c r="F68">
        <f t="shared" si="2"/>
        <v>1.2800000000002143E-2</v>
      </c>
      <c r="G68">
        <f t="shared" si="3"/>
        <v>1.3040319615719562E-4</v>
      </c>
      <c r="H68">
        <f t="shared" si="4"/>
        <v>5.8696103905235182</v>
      </c>
      <c r="J68">
        <v>-30</v>
      </c>
      <c r="K68">
        <f t="shared" si="24"/>
        <v>-0.52359877559829882</v>
      </c>
      <c r="L68">
        <f t="shared" si="25"/>
        <v>1.0922088530151051</v>
      </c>
      <c r="M68">
        <f t="shared" si="26"/>
        <v>3.1160000000000028</v>
      </c>
      <c r="N68">
        <f t="shared" si="7"/>
        <v>0.11600000000000277</v>
      </c>
      <c r="O68">
        <f t="shared" si="8"/>
        <v>1.028041216233145E-2</v>
      </c>
      <c r="P68">
        <f t="shared" si="27"/>
        <v>3.6997214623608596</v>
      </c>
    </row>
    <row r="69" spans="2:16">
      <c r="B69">
        <v>30</v>
      </c>
      <c r="C69">
        <f t="shared" si="0"/>
        <v>0.52359877559829882</v>
      </c>
      <c r="D69">
        <f t="shared" si="1"/>
        <v>0.70190985814397955</v>
      </c>
      <c r="E69">
        <f>E68-0.5</f>
        <v>2.5128000000000021</v>
      </c>
      <c r="F69">
        <f t="shared" si="2"/>
        <v>-0.48719999999999786</v>
      </c>
      <c r="G69">
        <f t="shared" si="3"/>
        <v>0</v>
      </c>
      <c r="H69">
        <f t="shared" si="4"/>
        <v>6.415296163673986</v>
      </c>
      <c r="J69">
        <v>-30</v>
      </c>
      <c r="K69">
        <f t="shared" si="24"/>
        <v>-0.52359877559829882</v>
      </c>
      <c r="L69">
        <f t="shared" si="25"/>
        <v>1.0922088530151051</v>
      </c>
      <c r="M69">
        <f>M68-0.1</f>
        <v>3.0160000000000027</v>
      </c>
      <c r="N69">
        <f t="shared" si="7"/>
        <v>1.6000000000002679E-2</v>
      </c>
      <c r="O69">
        <f t="shared" si="8"/>
        <v>2.034948545554197E-4</v>
      </c>
      <c r="P69">
        <f t="shared" si="27"/>
        <v>3.7698706067282139</v>
      </c>
    </row>
    <row r="70" spans="2:16">
      <c r="B70">
        <v>30</v>
      </c>
      <c r="C70">
        <f t="shared" ref="C70:C84" si="28">B70*PI()/180</f>
        <v>0.52359877559829882</v>
      </c>
      <c r="D70">
        <f t="shared" ref="D70:D84" si="29">IF(ABS(C70)&gt;$D$5,IF(C70&gt;0,$H$4+$H$3*SIN(3*C70)+$H$2*POWER(SIN(3*C70),2),$L$4+$L$3*SIN(3*C70)+$L$2*POWER(SIN(3*C70),2)),COS(C70)-SIN($D$3)*SIN(C70)/SQRT(3))</f>
        <v>0.70190985814397955</v>
      </c>
      <c r="E70">
        <f t="shared" ref="E70:E84" si="30">E69-0.5</f>
        <v>2.0128000000000021</v>
      </c>
      <c r="F70">
        <f t="shared" si="2"/>
        <v>-0.98719999999999786</v>
      </c>
      <c r="G70">
        <f t="shared" si="3"/>
        <v>0</v>
      </c>
      <c r="H70">
        <f t="shared" ref="H70:H84" si="31">SQRT(($D$2*COS($D$3)-E70*SIN($D$3))^2-($D$4^2+G70^2))/D70</f>
        <v>6.9609819338842698</v>
      </c>
      <c r="J70">
        <v>-30</v>
      </c>
      <c r="K70">
        <f t="shared" si="24"/>
        <v>-0.52359877559829882</v>
      </c>
      <c r="L70">
        <f t="shared" si="25"/>
        <v>1.0922088530151051</v>
      </c>
      <c r="M70">
        <f>M69-0.5</f>
        <v>2.5160000000000027</v>
      </c>
      <c r="N70">
        <f t="shared" si="7"/>
        <v>-0.48399999999999732</v>
      </c>
      <c r="O70">
        <f t="shared" si="8"/>
        <v>0</v>
      </c>
      <c r="P70">
        <f t="shared" si="27"/>
        <v>4.1205564902299878</v>
      </c>
    </row>
    <row r="71" spans="2:16">
      <c r="B71">
        <v>30</v>
      </c>
      <c r="C71">
        <f t="shared" si="28"/>
        <v>0.52359877559829882</v>
      </c>
      <c r="D71">
        <f t="shared" si="29"/>
        <v>0.70190985814397955</v>
      </c>
      <c r="E71">
        <f t="shared" si="30"/>
        <v>1.5128000000000021</v>
      </c>
      <c r="F71">
        <f t="shared" si="2"/>
        <v>-1.4871999999999979</v>
      </c>
      <c r="G71">
        <f t="shared" si="3"/>
        <v>0</v>
      </c>
      <c r="H71">
        <f t="shared" si="31"/>
        <v>7.5066677040945553</v>
      </c>
      <c r="J71">
        <v>-30</v>
      </c>
      <c r="K71">
        <f t="shared" si="24"/>
        <v>-0.52359877559829882</v>
      </c>
      <c r="L71">
        <f t="shared" si="25"/>
        <v>1.0922088530151051</v>
      </c>
      <c r="M71">
        <f t="shared" ref="M71:M84" si="32">M70-0.5</f>
        <v>2.0160000000000027</v>
      </c>
      <c r="N71">
        <f t="shared" si="7"/>
        <v>-0.98399999999999732</v>
      </c>
      <c r="O71">
        <f t="shared" si="8"/>
        <v>0</v>
      </c>
      <c r="P71">
        <f t="shared" ref="P71:P84" si="33">SQRT(($D$2*COS($D$3)-M71*SIN($D$3))^2-($D$4^2+O71^2))/$L$9</f>
        <v>4.4712423691277232</v>
      </c>
    </row>
    <row r="72" spans="2:16">
      <c r="B72">
        <v>30</v>
      </c>
      <c r="C72">
        <f t="shared" si="28"/>
        <v>0.52359877559829882</v>
      </c>
      <c r="D72">
        <f t="shared" si="29"/>
        <v>0.70190985814397955</v>
      </c>
      <c r="E72">
        <f t="shared" si="30"/>
        <v>1.0128000000000021</v>
      </c>
      <c r="F72">
        <f t="shared" si="2"/>
        <v>-1.9871999999999979</v>
      </c>
      <c r="G72">
        <f t="shared" si="3"/>
        <v>0</v>
      </c>
      <c r="H72">
        <f t="shared" si="31"/>
        <v>8.0523534743048408</v>
      </c>
      <c r="J72">
        <v>-30</v>
      </c>
      <c r="K72">
        <f t="shared" si="24"/>
        <v>-0.52359877559829882</v>
      </c>
      <c r="L72">
        <f t="shared" si="25"/>
        <v>1.0922088530151051</v>
      </c>
      <c r="M72">
        <f t="shared" si="32"/>
        <v>1.5160000000000027</v>
      </c>
      <c r="N72">
        <f t="shared" si="7"/>
        <v>-1.4839999999999973</v>
      </c>
      <c r="O72">
        <f t="shared" si="8"/>
        <v>0</v>
      </c>
      <c r="P72">
        <f t="shared" si="33"/>
        <v>4.8219282480254586</v>
      </c>
    </row>
    <row r="73" spans="2:16">
      <c r="B73">
        <v>30</v>
      </c>
      <c r="C73">
        <f t="shared" si="28"/>
        <v>0.52359877559829882</v>
      </c>
      <c r="D73">
        <f t="shared" si="29"/>
        <v>0.70190985814397955</v>
      </c>
      <c r="E73">
        <f t="shared" si="30"/>
        <v>0.51280000000000214</v>
      </c>
      <c r="F73">
        <f t="shared" si="2"/>
        <v>-2.4871999999999979</v>
      </c>
      <c r="G73">
        <f t="shared" si="3"/>
        <v>0</v>
      </c>
      <c r="H73">
        <f t="shared" si="31"/>
        <v>8.5980392445151246</v>
      </c>
      <c r="J73">
        <v>-30</v>
      </c>
      <c r="K73">
        <f t="shared" si="24"/>
        <v>-0.52359877559829882</v>
      </c>
      <c r="L73">
        <f t="shared" si="25"/>
        <v>1.0922088530151051</v>
      </c>
      <c r="M73">
        <f t="shared" si="32"/>
        <v>1.0160000000000027</v>
      </c>
      <c r="N73">
        <f t="shared" si="7"/>
        <v>-1.9839999999999973</v>
      </c>
      <c r="O73">
        <f t="shared" si="8"/>
        <v>0</v>
      </c>
      <c r="P73">
        <f t="shared" si="33"/>
        <v>5.1726141269231931</v>
      </c>
    </row>
    <row r="74" spans="2:16">
      <c r="B74">
        <v>30</v>
      </c>
      <c r="C74">
        <f t="shared" si="28"/>
        <v>0.52359877559829882</v>
      </c>
      <c r="D74">
        <f t="shared" si="29"/>
        <v>0.70190985814397955</v>
      </c>
      <c r="E74">
        <f t="shared" si="30"/>
        <v>1.2800000000002143E-2</v>
      </c>
      <c r="F74">
        <f t="shared" ref="F74:F84" si="34">E74-$N$2</f>
        <v>-2.9871999999999979</v>
      </c>
      <c r="G74">
        <f t="shared" ref="G74:G84" si="35">IF(F74&gt;0,F74*(1-EXP(-F74*$N$3)),0)</f>
        <v>0</v>
      </c>
      <c r="H74">
        <f t="shared" si="31"/>
        <v>9.1437250147254083</v>
      </c>
      <c r="J74">
        <v>-30</v>
      </c>
      <c r="K74">
        <f t="shared" si="24"/>
        <v>-0.52359877559829882</v>
      </c>
      <c r="L74">
        <f t="shared" si="25"/>
        <v>1.0922088530151051</v>
      </c>
      <c r="M74">
        <f t="shared" si="32"/>
        <v>0.51600000000000268</v>
      </c>
      <c r="N74">
        <f t="shared" ref="N74:N84" si="36">M74-$N$2</f>
        <v>-2.4839999999999973</v>
      </c>
      <c r="O74">
        <f t="shared" ref="O74:O84" si="37">IF(N74&gt;0,N74*(1-EXP(-N74*$N$3)),0)</f>
        <v>0</v>
      </c>
      <c r="P74">
        <f t="shared" si="33"/>
        <v>5.5233000058209285</v>
      </c>
    </row>
    <row r="75" spans="2:16">
      <c r="B75">
        <v>30</v>
      </c>
      <c r="C75">
        <f t="shared" si="28"/>
        <v>0.52359877559829882</v>
      </c>
      <c r="D75">
        <f t="shared" si="29"/>
        <v>0.70190985814397955</v>
      </c>
      <c r="E75">
        <f t="shared" si="30"/>
        <v>-0.48719999999999786</v>
      </c>
      <c r="F75">
        <f t="shared" si="34"/>
        <v>-3.4871999999999979</v>
      </c>
      <c r="G75">
        <f t="shared" si="35"/>
        <v>0</v>
      </c>
      <c r="H75">
        <f t="shared" si="31"/>
        <v>9.6894107849356921</v>
      </c>
      <c r="J75">
        <v>-30</v>
      </c>
      <c r="K75">
        <f t="shared" si="24"/>
        <v>-0.52359877559829882</v>
      </c>
      <c r="L75">
        <f t="shared" si="25"/>
        <v>1.0922088530151051</v>
      </c>
      <c r="M75">
        <f t="shared" si="32"/>
        <v>1.6000000000002679E-2</v>
      </c>
      <c r="N75">
        <f t="shared" si="36"/>
        <v>-2.9839999999999973</v>
      </c>
      <c r="O75">
        <f t="shared" si="37"/>
        <v>0</v>
      </c>
      <c r="P75">
        <f t="shared" si="33"/>
        <v>5.8739858847186621</v>
      </c>
    </row>
    <row r="76" spans="2:16">
      <c r="B76">
        <v>30</v>
      </c>
      <c r="C76">
        <f t="shared" si="28"/>
        <v>0.52359877559829882</v>
      </c>
      <c r="D76">
        <f t="shared" si="29"/>
        <v>0.70190985814397955</v>
      </c>
      <c r="E76">
        <f t="shared" si="30"/>
        <v>-0.98719999999999786</v>
      </c>
      <c r="F76">
        <f t="shared" si="34"/>
        <v>-3.9871999999999979</v>
      </c>
      <c r="G76">
        <f t="shared" si="35"/>
        <v>0</v>
      </c>
      <c r="H76">
        <f t="shared" si="31"/>
        <v>10.235096555145978</v>
      </c>
      <c r="J76">
        <v>-30</v>
      </c>
      <c r="K76">
        <f t="shared" si="24"/>
        <v>-0.52359877559829882</v>
      </c>
      <c r="L76">
        <f t="shared" si="25"/>
        <v>1.0922088530151051</v>
      </c>
      <c r="M76">
        <f t="shared" si="32"/>
        <v>-0.48399999999999732</v>
      </c>
      <c r="N76">
        <f t="shared" si="36"/>
        <v>-3.4839999999999973</v>
      </c>
      <c r="O76">
        <f t="shared" si="37"/>
        <v>0</v>
      </c>
      <c r="P76">
        <f t="shared" si="33"/>
        <v>6.2246717636163975</v>
      </c>
    </row>
    <row r="77" spans="2:16">
      <c r="B77">
        <v>30</v>
      </c>
      <c r="C77">
        <f t="shared" si="28"/>
        <v>0.52359877559829882</v>
      </c>
      <c r="D77">
        <f t="shared" si="29"/>
        <v>0.70190985814397955</v>
      </c>
      <c r="E77">
        <f t="shared" si="30"/>
        <v>-1.4871999999999979</v>
      </c>
      <c r="F77">
        <f t="shared" si="34"/>
        <v>-4.4871999999999979</v>
      </c>
      <c r="G77">
        <f t="shared" si="35"/>
        <v>0</v>
      </c>
      <c r="H77">
        <f t="shared" si="31"/>
        <v>10.780782325356261</v>
      </c>
      <c r="J77">
        <v>-30</v>
      </c>
      <c r="K77">
        <f t="shared" si="24"/>
        <v>-0.52359877559829882</v>
      </c>
      <c r="L77">
        <f t="shared" si="25"/>
        <v>1.0922088530151051</v>
      </c>
      <c r="M77">
        <f t="shared" si="32"/>
        <v>-0.98399999999999732</v>
      </c>
      <c r="N77">
        <f t="shared" si="36"/>
        <v>-3.9839999999999973</v>
      </c>
      <c r="O77">
        <f t="shared" si="37"/>
        <v>0</v>
      </c>
      <c r="P77">
        <f t="shared" si="33"/>
        <v>6.575357642514132</v>
      </c>
    </row>
    <row r="78" spans="2:16">
      <c r="B78">
        <v>30</v>
      </c>
      <c r="C78">
        <f t="shared" si="28"/>
        <v>0.52359877559829882</v>
      </c>
      <c r="D78">
        <f t="shared" si="29"/>
        <v>0.70190985814397955</v>
      </c>
      <c r="E78">
        <f t="shared" si="30"/>
        <v>-1.9871999999999979</v>
      </c>
      <c r="F78">
        <f t="shared" si="34"/>
        <v>-4.9871999999999979</v>
      </c>
      <c r="G78">
        <f t="shared" si="35"/>
        <v>0</v>
      </c>
      <c r="H78">
        <f t="shared" si="31"/>
        <v>11.326468095566547</v>
      </c>
      <c r="J78">
        <v>-30</v>
      </c>
      <c r="K78">
        <f t="shared" si="24"/>
        <v>-0.52359877559829882</v>
      </c>
      <c r="L78">
        <f t="shared" si="25"/>
        <v>1.0922088530151051</v>
      </c>
      <c r="M78">
        <f t="shared" si="32"/>
        <v>-1.4839999999999973</v>
      </c>
      <c r="N78">
        <f t="shared" si="36"/>
        <v>-4.4839999999999973</v>
      </c>
      <c r="O78">
        <f t="shared" si="37"/>
        <v>0</v>
      </c>
      <c r="P78">
        <f t="shared" si="33"/>
        <v>6.9260435214118674</v>
      </c>
    </row>
    <row r="79" spans="2:16">
      <c r="B79">
        <v>30</v>
      </c>
      <c r="C79">
        <f t="shared" si="28"/>
        <v>0.52359877559829882</v>
      </c>
      <c r="D79">
        <f t="shared" si="29"/>
        <v>0.70190985814397955</v>
      </c>
      <c r="E79">
        <f t="shared" si="30"/>
        <v>-2.4871999999999979</v>
      </c>
      <c r="F79">
        <f t="shared" si="34"/>
        <v>-5.4871999999999979</v>
      </c>
      <c r="G79">
        <f t="shared" si="35"/>
        <v>0</v>
      </c>
      <c r="H79">
        <f t="shared" si="31"/>
        <v>11.872153865776831</v>
      </c>
      <c r="J79">
        <v>-30</v>
      </c>
      <c r="K79">
        <f t="shared" si="24"/>
        <v>-0.52359877559829882</v>
      </c>
      <c r="L79">
        <f t="shared" si="25"/>
        <v>1.0922088530151051</v>
      </c>
      <c r="M79">
        <f t="shared" si="32"/>
        <v>-1.9839999999999973</v>
      </c>
      <c r="N79">
        <f t="shared" si="36"/>
        <v>-4.9839999999999973</v>
      </c>
      <c r="O79">
        <f t="shared" si="37"/>
        <v>0</v>
      </c>
      <c r="P79">
        <f t="shared" si="33"/>
        <v>7.2767294003096019</v>
      </c>
    </row>
    <row r="80" spans="2:16">
      <c r="B80">
        <v>30</v>
      </c>
      <c r="C80">
        <f t="shared" si="28"/>
        <v>0.52359877559829882</v>
      </c>
      <c r="D80">
        <f t="shared" si="29"/>
        <v>0.70190985814397955</v>
      </c>
      <c r="E80">
        <f t="shared" si="30"/>
        <v>-2.9871999999999979</v>
      </c>
      <c r="F80">
        <f t="shared" si="34"/>
        <v>-5.9871999999999979</v>
      </c>
      <c r="G80">
        <f t="shared" si="35"/>
        <v>0</v>
      </c>
      <c r="H80">
        <f t="shared" si="31"/>
        <v>12.417839635987116</v>
      </c>
      <c r="J80">
        <v>-30</v>
      </c>
      <c r="K80">
        <f t="shared" si="24"/>
        <v>-0.52359877559829882</v>
      </c>
      <c r="L80">
        <f t="shared" si="25"/>
        <v>1.0922088530151051</v>
      </c>
      <c r="M80">
        <f t="shared" si="32"/>
        <v>-2.4839999999999973</v>
      </c>
      <c r="N80">
        <f t="shared" si="36"/>
        <v>-5.4839999999999973</v>
      </c>
      <c r="O80">
        <f t="shared" si="37"/>
        <v>0</v>
      </c>
      <c r="P80">
        <f t="shared" si="33"/>
        <v>7.6274152792073364</v>
      </c>
    </row>
    <row r="81" spans="2:16">
      <c r="B81">
        <v>30</v>
      </c>
      <c r="C81">
        <f t="shared" si="28"/>
        <v>0.52359877559829882</v>
      </c>
      <c r="D81">
        <f t="shared" si="29"/>
        <v>0.70190985814397955</v>
      </c>
      <c r="E81">
        <f t="shared" si="30"/>
        <v>-3.4871999999999979</v>
      </c>
      <c r="F81">
        <f t="shared" si="34"/>
        <v>-6.4871999999999979</v>
      </c>
      <c r="G81">
        <f t="shared" si="35"/>
        <v>0</v>
      </c>
      <c r="H81">
        <f t="shared" si="31"/>
        <v>12.9635254061974</v>
      </c>
      <c r="J81">
        <v>-30</v>
      </c>
      <c r="K81">
        <f t="shared" si="24"/>
        <v>-0.52359877559829882</v>
      </c>
      <c r="L81">
        <f t="shared" si="25"/>
        <v>1.0922088530151051</v>
      </c>
      <c r="M81">
        <f t="shared" si="32"/>
        <v>-2.9839999999999973</v>
      </c>
      <c r="N81">
        <f t="shared" si="36"/>
        <v>-5.9839999999999973</v>
      </c>
      <c r="O81">
        <f t="shared" si="37"/>
        <v>0</v>
      </c>
      <c r="P81">
        <f t="shared" si="33"/>
        <v>7.9781011581050718</v>
      </c>
    </row>
    <row r="82" spans="2:16">
      <c r="B82">
        <v>30</v>
      </c>
      <c r="C82">
        <f t="shared" si="28"/>
        <v>0.52359877559829882</v>
      </c>
      <c r="D82">
        <f t="shared" si="29"/>
        <v>0.70190985814397955</v>
      </c>
      <c r="E82">
        <f t="shared" si="30"/>
        <v>-3.9871999999999979</v>
      </c>
      <c r="F82">
        <f t="shared" si="34"/>
        <v>-6.9871999999999979</v>
      </c>
      <c r="G82">
        <f t="shared" si="35"/>
        <v>0</v>
      </c>
      <c r="H82">
        <f t="shared" si="31"/>
        <v>13.509211176407685</v>
      </c>
      <c r="J82">
        <v>-30</v>
      </c>
      <c r="K82">
        <f t="shared" si="24"/>
        <v>-0.52359877559829882</v>
      </c>
      <c r="L82">
        <f t="shared" si="25"/>
        <v>1.0922088530151051</v>
      </c>
      <c r="M82">
        <f t="shared" si="32"/>
        <v>-3.4839999999999973</v>
      </c>
      <c r="N82">
        <f t="shared" si="36"/>
        <v>-6.4839999999999973</v>
      </c>
      <c r="O82">
        <f t="shared" si="37"/>
        <v>0</v>
      </c>
      <c r="P82">
        <f t="shared" si="33"/>
        <v>8.3287870370028081</v>
      </c>
    </row>
    <row r="83" spans="2:16">
      <c r="B83">
        <v>30</v>
      </c>
      <c r="C83">
        <f t="shared" si="28"/>
        <v>0.52359877559829882</v>
      </c>
      <c r="D83">
        <f t="shared" si="29"/>
        <v>0.70190985814397955</v>
      </c>
      <c r="E83">
        <f t="shared" si="30"/>
        <v>-4.4871999999999979</v>
      </c>
      <c r="F83">
        <f t="shared" si="34"/>
        <v>-7.4871999999999979</v>
      </c>
      <c r="G83">
        <f t="shared" si="35"/>
        <v>0</v>
      </c>
      <c r="H83">
        <f t="shared" si="31"/>
        <v>14.054896946617967</v>
      </c>
      <c r="J83">
        <v>-30</v>
      </c>
      <c r="K83">
        <f t="shared" si="24"/>
        <v>-0.52359877559829882</v>
      </c>
      <c r="L83">
        <f t="shared" si="25"/>
        <v>1.0922088530151051</v>
      </c>
      <c r="M83">
        <f t="shared" si="32"/>
        <v>-3.9839999999999973</v>
      </c>
      <c r="N83">
        <f t="shared" si="36"/>
        <v>-6.9839999999999973</v>
      </c>
      <c r="O83">
        <f t="shared" si="37"/>
        <v>0</v>
      </c>
      <c r="P83">
        <f t="shared" si="33"/>
        <v>8.6794729159005399</v>
      </c>
    </row>
    <row r="84" spans="2:16">
      <c r="B84">
        <v>30</v>
      </c>
      <c r="C84">
        <f t="shared" si="28"/>
        <v>0.52359877559829882</v>
      </c>
      <c r="D84">
        <f t="shared" si="29"/>
        <v>0.70190985814397955</v>
      </c>
      <c r="E84">
        <f t="shared" si="30"/>
        <v>-4.9871999999999979</v>
      </c>
      <c r="F84">
        <f t="shared" si="34"/>
        <v>-7.9871999999999979</v>
      </c>
      <c r="G84">
        <f t="shared" si="35"/>
        <v>0</v>
      </c>
      <c r="H84">
        <f t="shared" si="31"/>
        <v>14.600582716828253</v>
      </c>
      <c r="J84">
        <v>-30</v>
      </c>
      <c r="K84">
        <f t="shared" si="24"/>
        <v>-0.52359877559829882</v>
      </c>
      <c r="L84">
        <f t="shared" si="25"/>
        <v>1.0922088530151051</v>
      </c>
      <c r="M84">
        <f t="shared" si="32"/>
        <v>-4.4839999999999973</v>
      </c>
      <c r="N84">
        <f t="shared" si="36"/>
        <v>-7.4839999999999973</v>
      </c>
      <c r="O84">
        <f t="shared" si="37"/>
        <v>0</v>
      </c>
      <c r="P84">
        <f t="shared" si="33"/>
        <v>9.0301587947982753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small_deform5</vt:lpstr>
      <vt:lpstr>small_deform6</vt:lpstr>
      <vt:lpstr>expected</vt:lpstr>
      <vt:lpstr>Chart1</vt:lpstr>
      <vt:lpstr>small_deform5!small_deform2</vt:lpstr>
      <vt:lpstr>small_deform6!small_deform2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2014-08-11T01:47:35Z</dcterms:created>
  <dcterms:modified xsi:type="dcterms:W3CDTF">2014-10-27T23:44:29Z</dcterms:modified>
</cp:coreProperties>
</file>