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inazanferrarivalente/Documents/DIO Excel IA/"/>
    </mc:Choice>
  </mc:AlternateContent>
  <xr:revisionPtr revIDLastSave="0" documentId="13_ncr:1_{AEF3F461-5236-5146-B6EC-C36D6E7A6B24}" xr6:coauthVersionLast="47" xr6:coauthVersionMax="47" xr10:uidLastSave="{00000000-0000-0000-0000-000000000000}"/>
  <bookViews>
    <workbookView xWindow="680" yWindow="1000" windowWidth="27840" windowHeight="15380" activeTab="1" xr2:uid="{89C4AD80-8139-2042-994A-F684D382F263}"/>
  </bookViews>
  <sheets>
    <sheet name="BD" sheetId="2" state="hidden" r:id="rId1"/>
    <sheet name="Simulado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3" l="1"/>
  <c r="K14" i="3"/>
  <c r="K15" i="3"/>
  <c r="K16" i="3"/>
  <c r="K12" i="3"/>
  <c r="L13" i="3"/>
  <c r="L14" i="3"/>
  <c r="L12" i="3"/>
  <c r="L15" i="3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  <c r="L33" i="3"/>
  <c r="F33" i="3"/>
  <c r="L16" i="3" l="1"/>
  <c r="Q16" i="3" s="1"/>
  <c r="Q12" i="3"/>
  <c r="Q14" i="3"/>
  <c r="Q13" i="3"/>
  <c r="L17" i="3" l="1"/>
  <c r="Q15" i="3"/>
  <c r="Q33" i="3" s="1"/>
</calcChain>
</file>

<file path=xl/sharedStrings.xml><?xml version="1.0" encoding="utf-8"?>
<sst xmlns="http://schemas.openxmlformats.org/spreadsheetml/2006/main" count="84" uniqueCount="47">
  <si>
    <t>ENTRADAS</t>
  </si>
  <si>
    <t>Salário/faturamento líquido</t>
  </si>
  <si>
    <t>SAÍDAS</t>
  </si>
  <si>
    <t>Aluguel/prestação moradia</t>
  </si>
  <si>
    <t>Condomínio</t>
  </si>
  <si>
    <t>Água</t>
  </si>
  <si>
    <t>Luz</t>
  </si>
  <si>
    <t>Telefone</t>
  </si>
  <si>
    <t>Internet</t>
  </si>
  <si>
    <t>TV/Streamings</t>
  </si>
  <si>
    <t>Gás</t>
  </si>
  <si>
    <t>Prestação automóvel</t>
  </si>
  <si>
    <t>Combustível</t>
  </si>
  <si>
    <t>Manutenção moradia</t>
  </si>
  <si>
    <t>Manutenção automóvel</t>
  </si>
  <si>
    <t>Locomoção</t>
  </si>
  <si>
    <t>Seguro moradia</t>
  </si>
  <si>
    <t>Seguro automóvel</t>
  </si>
  <si>
    <t>IPTU</t>
  </si>
  <si>
    <t>IPVA</t>
  </si>
  <si>
    <t>Estudos/cursos</t>
  </si>
  <si>
    <t>Academia/atividade física</t>
  </si>
  <si>
    <t>Mercado</t>
  </si>
  <si>
    <t>Medicamentos</t>
  </si>
  <si>
    <t>TOTAL A INVESTIR</t>
  </si>
  <si>
    <t>PERFIL INVESTIDOR</t>
  </si>
  <si>
    <t>Investimento</t>
  </si>
  <si>
    <t>Percentual</t>
  </si>
  <si>
    <t>Conservador</t>
  </si>
  <si>
    <t>Renda Fixa</t>
  </si>
  <si>
    <t>Fundos de Investimentos Conservadores</t>
  </si>
  <si>
    <t>Ações e Fundos Imobiliários</t>
  </si>
  <si>
    <t>Perfil investidor</t>
  </si>
  <si>
    <t>Retorno médio carteira</t>
  </si>
  <si>
    <t>Moderado</t>
  </si>
  <si>
    <t>Agressivo</t>
  </si>
  <si>
    <t>Fundos Multimercado</t>
  </si>
  <si>
    <t>Investimentos Alternativos</t>
  </si>
  <si>
    <t>RENDIMENTO MÉDIO MENSAL</t>
  </si>
  <si>
    <t>1. Definição do valor a investir. Preencher os dados abaixo.</t>
  </si>
  <si>
    <t>2. Sugestão distribuição carteira. Selecionar perfil investidor.</t>
  </si>
  <si>
    <t>3. Avaliação do prazo. Inserir por quantos anos deseja investir.</t>
  </si>
  <si>
    <t>PRAZO</t>
  </si>
  <si>
    <t>ALOCAÇÃO INVESTIMENTOS</t>
  </si>
  <si>
    <t>TIPO INVESTIMENTO</t>
  </si>
  <si>
    <t>TOTAL FINAL PERÍODO</t>
  </si>
  <si>
    <t>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</si>
</sst>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\ #,##0.00"/>
    <numFmt numFmtId="165" formatCode="0.0%"/>
    <numFmt numFmtId="166" formatCode="&quot;R$&quot;\ #,##0;;\ 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Century Gothic"/>
      <family val="1"/>
    </font>
    <font>
      <sz val="12"/>
      <color rgb="FF011F4B"/>
      <name val="Century Gothic"/>
      <family val="1"/>
    </font>
    <font>
      <b/>
      <sz val="18"/>
      <color rgb="FFB3CDE0"/>
      <name val="Century Gothic"/>
      <family val="1"/>
    </font>
    <font>
      <sz val="18"/>
      <color rgb="FFB3CDE0"/>
      <name val="Century Gothic"/>
      <family val="1"/>
    </font>
    <font>
      <b/>
      <sz val="18"/>
      <color rgb="FF011F4B"/>
      <name val="Century Gothic"/>
      <family val="1"/>
    </font>
    <font>
      <i/>
      <sz val="10"/>
      <color rgb="FF6497B1"/>
      <name val="Century Gothic"/>
      <family val="1"/>
    </font>
    <font>
      <b/>
      <sz val="12"/>
      <color rgb="FF011F4B"/>
      <name val="Century Gothic"/>
      <family val="1"/>
    </font>
  </fonts>
  <fills count="4">
    <fill>
      <patternFill patternType="none"/>
    </fill>
    <fill>
      <patternFill patternType="gray125"/>
    </fill>
    <fill>
      <patternFill patternType="solid">
        <fgColor rgb="FF011F4B"/>
        <bgColor indexed="64"/>
      </patternFill>
    </fill>
    <fill>
      <patternFill patternType="solid">
        <fgColor rgb="FFB3CDE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hair">
        <color theme="2" tint="-9.9948118533890809E-2"/>
      </bottom>
      <diagonal/>
    </border>
    <border>
      <left/>
      <right/>
      <top style="hair">
        <color theme="2" tint="-9.9948118533890809E-2"/>
      </top>
      <bottom style="hair">
        <color theme="2" tint="-9.9948118533890809E-2"/>
      </bottom>
      <diagonal/>
    </border>
    <border>
      <left/>
      <right/>
      <top style="hair">
        <color theme="2" tint="-9.9948118533890809E-2"/>
      </top>
      <bottom/>
      <diagonal/>
    </border>
    <border>
      <left style="thin">
        <color rgb="FF011F4B"/>
      </left>
      <right style="thin">
        <color rgb="FF011F4B"/>
      </right>
      <top style="thin">
        <color rgb="FF011F4B"/>
      </top>
      <bottom style="thin">
        <color rgb="FF011F4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Continuous"/>
    </xf>
    <xf numFmtId="0" fontId="4" fillId="2" borderId="0" xfId="0" applyFont="1" applyFill="1" applyAlignment="1">
      <alignment horizontal="centerContinuous"/>
    </xf>
    <xf numFmtId="0" fontId="5" fillId="2" borderId="0" xfId="0" applyFont="1" applyFill="1" applyAlignment="1">
      <alignment horizontal="centerContinuous"/>
    </xf>
    <xf numFmtId="0" fontId="4" fillId="2" borderId="0" xfId="0" applyFont="1" applyFill="1"/>
    <xf numFmtId="0" fontId="4" fillId="2" borderId="0" xfId="0" applyFont="1" applyFill="1" applyAlignment="1">
      <alignment horizontal="right"/>
    </xf>
    <xf numFmtId="0" fontId="2" fillId="3" borderId="0" xfId="0" applyFont="1" applyFill="1"/>
    <xf numFmtId="0" fontId="3" fillId="3" borderId="0" xfId="0" applyFont="1" applyFill="1" applyAlignment="1">
      <alignment horizontal="right"/>
    </xf>
    <xf numFmtId="9" fontId="0" fillId="0" borderId="0" xfId="0" applyNumberFormat="1"/>
    <xf numFmtId="10" fontId="0" fillId="0" borderId="0" xfId="0" applyNumberFormat="1"/>
    <xf numFmtId="0" fontId="7" fillId="0" borderId="0" xfId="0" applyFont="1"/>
    <xf numFmtId="0" fontId="2" fillId="3" borderId="1" xfId="0" applyFont="1" applyFill="1" applyBorder="1"/>
    <xf numFmtId="0" fontId="3" fillId="3" borderId="1" xfId="0" applyFont="1" applyFill="1" applyBorder="1" applyAlignment="1">
      <alignment horizontal="right"/>
    </xf>
    <xf numFmtId="0" fontId="2" fillId="3" borderId="2" xfId="0" applyFont="1" applyFill="1" applyBorder="1"/>
    <xf numFmtId="0" fontId="3" fillId="3" borderId="2" xfId="0" applyFont="1" applyFill="1" applyBorder="1" applyAlignment="1">
      <alignment horizontal="right"/>
    </xf>
    <xf numFmtId="0" fontId="2" fillId="3" borderId="3" xfId="0" applyFont="1" applyFill="1" applyBorder="1"/>
    <xf numFmtId="0" fontId="3" fillId="3" borderId="3" xfId="0" applyFont="1" applyFill="1" applyBorder="1" applyAlignment="1">
      <alignment horizontal="right"/>
    </xf>
    <xf numFmtId="164" fontId="6" fillId="3" borderId="0" xfId="0" applyNumberFormat="1" applyFont="1" applyFill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5" fontId="6" fillId="3" borderId="0" xfId="2" applyNumberFormat="1" applyFont="1" applyFill="1" applyAlignment="1">
      <alignment horizontal="center" vertical="center"/>
    </xf>
    <xf numFmtId="166" fontId="3" fillId="0" borderId="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0" xfId="1" applyNumberFormat="1" applyFont="1" applyAlignment="1" applyProtection="1">
      <alignment horizontal="center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B3CDE0"/>
      <color rgb="FF011F4B"/>
      <color rgb="FF03396C"/>
      <color rgb="FF005B96"/>
      <color rgb="FF6497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972222222222216E-2"/>
          <c:y val="4.817512394284048E-2"/>
          <c:w val="0.5488727034120735"/>
          <c:h val="0.914787839020122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B3CDE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0DB-074C-8363-5C7C175819F1}"/>
              </c:ext>
            </c:extLst>
          </c:dPt>
          <c:dPt>
            <c:idx val="1"/>
            <c:bubble3D val="0"/>
            <c:spPr>
              <a:solidFill>
                <a:srgbClr val="6497B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0DB-074C-8363-5C7C175819F1}"/>
              </c:ext>
            </c:extLst>
          </c:dPt>
          <c:dPt>
            <c:idx val="2"/>
            <c:bubble3D val="0"/>
            <c:spPr>
              <a:solidFill>
                <a:srgbClr val="005B9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0DB-074C-8363-5C7C175819F1}"/>
              </c:ext>
            </c:extLst>
          </c:dPt>
          <c:dPt>
            <c:idx val="3"/>
            <c:bubble3D val="0"/>
            <c:spPr>
              <a:solidFill>
                <a:srgbClr val="03396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20DB-074C-8363-5C7C175819F1}"/>
              </c:ext>
            </c:extLst>
          </c:dPt>
          <c:dPt>
            <c:idx val="4"/>
            <c:bubble3D val="0"/>
            <c:spPr>
              <a:solidFill>
                <a:srgbClr val="011F4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0DB-074C-8363-5C7C175819F1}"/>
              </c:ext>
            </c:extLst>
          </c:dPt>
          <c:dLbls>
            <c:dLbl>
              <c:idx val="3"/>
              <c:layout>
                <c:manualLayout>
                  <c:x val="5.5555555555555558E-3"/>
                  <c:y val="-9.259259259259258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0DB-074C-8363-5C7C175819F1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11F4B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Simulador!$J$12:$J$16</c:f>
              <c:strCache>
                <c:ptCount val="5"/>
                <c:pt idx="0">
                  <c:v>Renda Fixa</c:v>
                </c:pt>
                <c:pt idx="1">
                  <c:v>Fundos de Investimentos Conservadores</c:v>
                </c:pt>
                <c:pt idx="2">
                  <c:v>Ações e Fundos Imobiliários</c:v>
                </c:pt>
                <c:pt idx="3">
                  <c:v>Fundos Multimercado</c:v>
                </c:pt>
                <c:pt idx="4">
                  <c:v>Investimentos Alternativos</c:v>
                </c:pt>
              </c:strCache>
            </c:strRef>
          </c:cat>
          <c:val>
            <c:numRef>
              <c:f>Simulador!$L$12:$L$16</c:f>
              <c:numCache>
                <c:formatCode>"R$"\ #,##0;;\ </c:formatCode>
                <c:ptCount val="5"/>
                <c:pt idx="0">
                  <c:v>868</c:v>
                </c:pt>
                <c:pt idx="1">
                  <c:v>248</c:v>
                </c:pt>
                <c:pt idx="2">
                  <c:v>124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B-074C-8363-5C7C17581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42508748906387"/>
          <c:y val="0.20689158646835812"/>
          <c:w val="0.33908245844269469"/>
          <c:h val="0.586216827063283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50" b="0" i="0" u="none" strike="noStrike" kern="1200" baseline="0">
              <a:solidFill>
                <a:srgbClr val="011F4B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3CDE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58D-8C4E-9E8F-EE79C9DED00C}"/>
              </c:ext>
            </c:extLst>
          </c:dPt>
          <c:dPt>
            <c:idx val="1"/>
            <c:invertIfNegative val="0"/>
            <c:bubble3D val="0"/>
            <c:spPr>
              <a:solidFill>
                <a:srgbClr val="6497B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58D-8C4E-9E8F-EE79C9DED00C}"/>
              </c:ext>
            </c:extLst>
          </c:dPt>
          <c:dPt>
            <c:idx val="2"/>
            <c:invertIfNegative val="0"/>
            <c:bubble3D val="0"/>
            <c:spPr>
              <a:solidFill>
                <a:srgbClr val="005B9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58D-8C4E-9E8F-EE79C9DED00C}"/>
              </c:ext>
            </c:extLst>
          </c:dPt>
          <c:dPt>
            <c:idx val="3"/>
            <c:invertIfNegative val="0"/>
            <c:bubble3D val="0"/>
            <c:spPr>
              <a:solidFill>
                <a:srgbClr val="03396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58D-8C4E-9E8F-EE79C9DED00C}"/>
              </c:ext>
            </c:extLst>
          </c:dPt>
          <c:dPt>
            <c:idx val="4"/>
            <c:invertIfNegative val="0"/>
            <c:bubble3D val="0"/>
            <c:spPr>
              <a:solidFill>
                <a:srgbClr val="011F4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58D-8C4E-9E8F-EE79C9DED00C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B3CDE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158D-8C4E-9E8F-EE79C9DED0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11F4B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Simulador!$P$12:$P$16</c:f>
              <c:strCache>
                <c:ptCount val="5"/>
                <c:pt idx="0">
                  <c:v>Renda Fixa</c:v>
                </c:pt>
                <c:pt idx="1">
                  <c:v>Fundos de Investimentos Conservadores</c:v>
                </c:pt>
                <c:pt idx="2">
                  <c:v>Ações e Fundos Imobiliários</c:v>
                </c:pt>
                <c:pt idx="3">
                  <c:v>Fundos Multimercado</c:v>
                </c:pt>
                <c:pt idx="4">
                  <c:v>Investimentos Alternativos</c:v>
                </c:pt>
              </c:strCache>
            </c:strRef>
          </c:cat>
          <c:val>
            <c:numRef>
              <c:f>Simulador!$Q$12:$Q$16</c:f>
              <c:numCache>
                <c:formatCode>"R$"\ #,##0.00</c:formatCode>
                <c:ptCount val="5"/>
                <c:pt idx="0">
                  <c:v>103391.93910377243</c:v>
                </c:pt>
                <c:pt idx="1">
                  <c:v>29540.554029649265</c:v>
                </c:pt>
                <c:pt idx="2">
                  <c:v>14770.277014824633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D-8C4E-9E8F-EE79C9DED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2282720"/>
        <c:axId val="902284432"/>
      </c:barChart>
      <c:catAx>
        <c:axId val="90228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11F4B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2284432"/>
        <c:crosses val="autoZero"/>
        <c:auto val="1"/>
        <c:lblAlgn val="ctr"/>
        <c:lblOffset val="100"/>
        <c:noMultiLvlLbl val="0"/>
      </c:catAx>
      <c:valAx>
        <c:axId val="90228443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90228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127000</xdr:rowOff>
    </xdr:from>
    <xdr:to>
      <xdr:col>18</xdr:col>
      <xdr:colOff>622300</xdr:colOff>
      <xdr:row>6</xdr:row>
      <xdr:rowOff>88900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6C2F5F83-EB87-3F09-C630-9B59E689AE2B}"/>
            </a:ext>
          </a:extLst>
        </xdr:cNvPr>
        <xdr:cNvGrpSpPr/>
      </xdr:nvGrpSpPr>
      <xdr:grpSpPr>
        <a:xfrm>
          <a:off x="114300" y="330200"/>
          <a:ext cx="16954500" cy="977900"/>
          <a:chOff x="114300" y="330200"/>
          <a:chExt cx="16700500" cy="977900"/>
        </a:xfrm>
      </xdr:grpSpPr>
      <xdr:sp macro="" textlink="">
        <xdr:nvSpPr>
          <xdr:cNvPr id="2" name="Retângulo Arredondado 1">
            <a:extLst>
              <a:ext uri="{FF2B5EF4-FFF2-40B4-BE49-F238E27FC236}">
                <a16:creationId xmlns:a16="http://schemas.microsoft.com/office/drawing/2014/main" id="{5B4A224D-2786-5D83-FA3D-C2B8DA685E72}"/>
              </a:ext>
            </a:extLst>
          </xdr:cNvPr>
          <xdr:cNvSpPr/>
        </xdr:nvSpPr>
        <xdr:spPr>
          <a:xfrm>
            <a:off x="114300" y="330200"/>
            <a:ext cx="16700500" cy="977900"/>
          </a:xfrm>
          <a:prstGeom prst="roundRect">
            <a:avLst/>
          </a:prstGeom>
          <a:solidFill>
            <a:srgbClr val="B3CDE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800" b="1">
                <a:solidFill>
                  <a:srgbClr val="011F4B"/>
                </a:solidFill>
                <a:effectLst>
                  <a:outerShdw blurRad="50800" dist="38100" algn="l" rotWithShape="0">
                    <a:prstClr val="black">
                      <a:alpha val="40000"/>
                    </a:prstClr>
                  </a:outerShdw>
                </a:effectLst>
                <a:latin typeface="Century Gothic" panose="020B0502020202020204" pitchFamily="34" charset="0"/>
              </a:rPr>
              <a:t>MZV INVEST</a:t>
            </a:r>
          </a:p>
        </xdr:txBody>
      </xdr:sp>
      <xdr:pic>
        <xdr:nvPicPr>
          <xdr:cNvPr id="3" name="Imagem 2">
            <a:extLst>
              <a:ext uri="{FF2B5EF4-FFF2-40B4-BE49-F238E27FC236}">
                <a16:creationId xmlns:a16="http://schemas.microsoft.com/office/drawing/2014/main" id="{0932BC77-1D9F-BC67-6A7E-878CA11AAB7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0000" l="10000" r="90000">
                        <a14:foregroundMark x1="35156" y1="33203" x2="35156" y2="33203"/>
                        <a14:foregroundMark x1="34766" y1="34375" x2="38086" y2="31250"/>
                        <a14:foregroundMark x1="41992" y1="39063" x2="41992" y2="43164"/>
                        <a14:foregroundMark x1="49805" y1="42188" x2="49805" y2="42188"/>
                        <a14:foregroundMark x1="33398" y1="44922" x2="33398" y2="44922"/>
                        <a14:foregroundMark x1="59570" y1="34180" x2="59570" y2="34180"/>
                        <a14:foregroundMark x1="63672" y1="31641" x2="63672" y2="31641"/>
                        <a14:foregroundMark x1="59180" y1="42383" x2="59180" y2="42383"/>
                      </a14:backgroundRemoval>
                    </a14:imgEffect>
                  </a14:imgLayer>
                </a14:imgProps>
              </a:ext>
            </a:extLst>
          </a:blip>
          <a:srcRect l="21146" t="16740" r="23789" b="33921"/>
          <a:stretch>
            <a:fillRect/>
          </a:stretch>
        </xdr:blipFill>
        <xdr:spPr>
          <a:xfrm>
            <a:off x="264981" y="381000"/>
            <a:ext cx="1030419" cy="925170"/>
          </a:xfrm>
          <a:prstGeom prst="rect">
            <a:avLst/>
          </a:prstGeom>
          <a:effectLst/>
        </xdr:spPr>
      </xdr:pic>
    </xdr:grpSp>
    <xdr:clientData/>
  </xdr:twoCellAnchor>
  <xdr:twoCellAnchor>
    <xdr:from>
      <xdr:col>6</xdr:col>
      <xdr:colOff>800100</xdr:colOff>
      <xdr:row>17</xdr:row>
      <xdr:rowOff>19050</xdr:rowOff>
    </xdr:from>
    <xdr:to>
      <xdr:col>12</xdr:col>
      <xdr:colOff>88900</xdr:colOff>
      <xdr:row>31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CCF1366-59E9-9586-7997-1E4490223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</xdr:colOff>
      <xdr:row>17</xdr:row>
      <xdr:rowOff>57150</xdr:rowOff>
    </xdr:from>
    <xdr:to>
      <xdr:col>16</xdr:col>
      <xdr:colOff>1549400</xdr:colOff>
      <xdr:row>30</xdr:row>
      <xdr:rowOff>158750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BB1AA85-7FCE-8127-BAAB-56A692132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CE82D-FC61-0F4C-8AD8-0A319136B32D}">
  <dimension ref="A1:G16"/>
  <sheetViews>
    <sheetView workbookViewId="0">
      <selection activeCell="C2" sqref="C2:C16"/>
    </sheetView>
  </sheetViews>
  <sheetFormatPr baseColWidth="10" defaultRowHeight="16" x14ac:dyDescent="0.2"/>
  <cols>
    <col min="2" max="2" width="34.1640625" bestFit="1" customWidth="1"/>
    <col min="3" max="3" width="34.1640625" customWidth="1"/>
  </cols>
  <sheetData>
    <row r="1" spans="1:7" x14ac:dyDescent="0.2">
      <c r="A1" t="s">
        <v>32</v>
      </c>
      <c r="B1" t="s">
        <v>26</v>
      </c>
      <c r="C1" t="s">
        <v>46</v>
      </c>
      <c r="D1" t="s">
        <v>27</v>
      </c>
      <c r="F1" t="s">
        <v>32</v>
      </c>
      <c r="G1" t="s">
        <v>33</v>
      </c>
    </row>
    <row r="2" spans="1:7" x14ac:dyDescent="0.2">
      <c r="A2" t="s">
        <v>28</v>
      </c>
      <c r="B2" t="s">
        <v>29</v>
      </c>
      <c r="C2" t="str">
        <f>A2&amp;B2</f>
        <v>ConservadorRenda Fixa</v>
      </c>
      <c r="D2" s="9">
        <v>0.7</v>
      </c>
      <c r="F2" t="s">
        <v>28</v>
      </c>
      <c r="G2" s="10">
        <v>8.0000000000000002E-3</v>
      </c>
    </row>
    <row r="3" spans="1:7" x14ac:dyDescent="0.2">
      <c r="A3" t="s">
        <v>28</v>
      </c>
      <c r="B3" t="s">
        <v>30</v>
      </c>
      <c r="C3" t="str">
        <f t="shared" ref="C3:C16" si="0">A3&amp;B3</f>
        <v>ConservadorFundos de Investimentos Conservadores</v>
      </c>
      <c r="D3" s="9">
        <v>0.2</v>
      </c>
      <c r="F3" t="s">
        <v>34</v>
      </c>
      <c r="G3" s="10">
        <v>0.01</v>
      </c>
    </row>
    <row r="4" spans="1:7" x14ac:dyDescent="0.2">
      <c r="A4" t="s">
        <v>28</v>
      </c>
      <c r="B4" t="s">
        <v>31</v>
      </c>
      <c r="C4" t="str">
        <f t="shared" si="0"/>
        <v>ConservadorAções e Fundos Imobiliários</v>
      </c>
      <c r="D4" s="9">
        <v>0.1</v>
      </c>
      <c r="F4" t="s">
        <v>35</v>
      </c>
      <c r="G4" s="10">
        <v>1.2E-2</v>
      </c>
    </row>
    <row r="5" spans="1:7" x14ac:dyDescent="0.2">
      <c r="A5" t="s">
        <v>28</v>
      </c>
      <c r="B5" t="s">
        <v>36</v>
      </c>
      <c r="C5" t="str">
        <f t="shared" si="0"/>
        <v>ConservadorFundos Multimercado</v>
      </c>
      <c r="D5" s="9">
        <v>0</v>
      </c>
    </row>
    <row r="6" spans="1:7" x14ac:dyDescent="0.2">
      <c r="A6" t="s">
        <v>28</v>
      </c>
      <c r="B6" t="s">
        <v>37</v>
      </c>
      <c r="C6" t="str">
        <f t="shared" si="0"/>
        <v>ConservadorInvestimentos Alternativos</v>
      </c>
      <c r="D6" s="9">
        <v>0</v>
      </c>
    </row>
    <row r="7" spans="1:7" x14ac:dyDescent="0.2">
      <c r="A7" t="s">
        <v>34</v>
      </c>
      <c r="B7" t="s">
        <v>29</v>
      </c>
      <c r="C7" t="str">
        <f t="shared" si="0"/>
        <v>ModeradoRenda Fixa</v>
      </c>
      <c r="D7" s="9">
        <v>0.5</v>
      </c>
    </row>
    <row r="8" spans="1:7" x14ac:dyDescent="0.2">
      <c r="A8" t="s">
        <v>34</v>
      </c>
      <c r="B8" t="s">
        <v>30</v>
      </c>
      <c r="C8" t="str">
        <f t="shared" si="0"/>
        <v>ModeradoFundos de Investimentos Conservadores</v>
      </c>
      <c r="D8" s="9">
        <v>0</v>
      </c>
    </row>
    <row r="9" spans="1:7" x14ac:dyDescent="0.2">
      <c r="A9" t="s">
        <v>34</v>
      </c>
      <c r="B9" t="s">
        <v>31</v>
      </c>
      <c r="C9" t="str">
        <f t="shared" si="0"/>
        <v>ModeradoAções e Fundos Imobiliários</v>
      </c>
      <c r="D9" s="9">
        <v>0.3</v>
      </c>
    </row>
    <row r="10" spans="1:7" x14ac:dyDescent="0.2">
      <c r="A10" t="s">
        <v>34</v>
      </c>
      <c r="B10" t="s">
        <v>36</v>
      </c>
      <c r="C10" t="str">
        <f t="shared" si="0"/>
        <v>ModeradoFundos Multimercado</v>
      </c>
      <c r="D10" s="9">
        <v>0.2</v>
      </c>
    </row>
    <row r="11" spans="1:7" x14ac:dyDescent="0.2">
      <c r="A11" t="s">
        <v>34</v>
      </c>
      <c r="B11" t="s">
        <v>37</v>
      </c>
      <c r="C11" t="str">
        <f t="shared" si="0"/>
        <v>ModeradoInvestimentos Alternativos</v>
      </c>
      <c r="D11" s="9">
        <v>0</v>
      </c>
    </row>
    <row r="12" spans="1:7" x14ac:dyDescent="0.2">
      <c r="A12" t="s">
        <v>35</v>
      </c>
      <c r="B12" t="s">
        <v>29</v>
      </c>
      <c r="C12" t="str">
        <f t="shared" si="0"/>
        <v>AgressivoRenda Fixa</v>
      </c>
      <c r="D12" s="9">
        <v>0.3</v>
      </c>
    </row>
    <row r="13" spans="1:7" x14ac:dyDescent="0.2">
      <c r="A13" t="s">
        <v>35</v>
      </c>
      <c r="B13" t="s">
        <v>30</v>
      </c>
      <c r="C13" t="str">
        <f t="shared" si="0"/>
        <v>AgressivoFundos de Investimentos Conservadores</v>
      </c>
      <c r="D13" s="9">
        <v>0</v>
      </c>
    </row>
    <row r="14" spans="1:7" x14ac:dyDescent="0.2">
      <c r="A14" t="s">
        <v>35</v>
      </c>
      <c r="B14" t="s">
        <v>31</v>
      </c>
      <c r="C14" t="str">
        <f t="shared" si="0"/>
        <v>AgressivoAções e Fundos Imobiliários</v>
      </c>
      <c r="D14" s="9">
        <v>0.5</v>
      </c>
    </row>
    <row r="15" spans="1:7" x14ac:dyDescent="0.2">
      <c r="A15" t="s">
        <v>35</v>
      </c>
      <c r="B15" t="s">
        <v>36</v>
      </c>
      <c r="C15" t="str">
        <f t="shared" si="0"/>
        <v>AgressivoFundos Multimercado</v>
      </c>
      <c r="D15" s="9">
        <v>0</v>
      </c>
    </row>
    <row r="16" spans="1:7" x14ac:dyDescent="0.2">
      <c r="A16" t="s">
        <v>35</v>
      </c>
      <c r="B16" t="s">
        <v>37</v>
      </c>
      <c r="C16" t="str">
        <f t="shared" si="0"/>
        <v>AgressivoInvestimentos Alternativos</v>
      </c>
      <c r="D16" s="9">
        <v>0.2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AA387-C083-9C44-80A0-390E46A5F437}">
  <dimension ref="C8:Q33"/>
  <sheetViews>
    <sheetView showGridLines="0" showRowColHeaders="0" tabSelected="1" workbookViewId="0">
      <selection activeCell="F12" sqref="F12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baseColWidth="10" defaultRowHeight="16" x14ac:dyDescent="0.2"/>
  <cols>
    <col min="1" max="1" width="14.1640625" style="1" customWidth="1"/>
    <col min="2" max="2" width="2.5" style="1" customWidth="1"/>
    <col min="3" max="5" width="10.83203125" style="1"/>
    <col min="6" max="6" width="17.6640625" style="1" bestFit="1" customWidth="1"/>
    <col min="7" max="7" width="10.83203125" style="1"/>
    <col min="8" max="10" width="14.83203125" style="1" customWidth="1"/>
    <col min="11" max="11" width="21.83203125" style="1" hidden="1" customWidth="1"/>
    <col min="12" max="12" width="14" style="1" bestFit="1" customWidth="1"/>
    <col min="13" max="13" width="10.83203125" style="1"/>
    <col min="14" max="16" width="14.6640625" style="1" customWidth="1"/>
    <col min="17" max="17" width="20.83203125" style="1" bestFit="1" customWidth="1"/>
    <col min="18" max="18" width="4" style="1" customWidth="1"/>
    <col min="19" max="16384" width="10.83203125" style="1"/>
  </cols>
  <sheetData>
    <row r="8" spans="3:17" x14ac:dyDescent="0.2">
      <c r="C8" s="11" t="s">
        <v>39</v>
      </c>
      <c r="H8" s="11" t="s">
        <v>40</v>
      </c>
      <c r="N8" s="11" t="s">
        <v>41</v>
      </c>
    </row>
    <row r="9" spans="3:17" ht="23" x14ac:dyDescent="0.25">
      <c r="C9" s="3" t="s">
        <v>0</v>
      </c>
      <c r="D9" s="3"/>
      <c r="E9" s="3"/>
      <c r="F9" s="4"/>
      <c r="H9" s="3" t="s">
        <v>25</v>
      </c>
      <c r="I9" s="2"/>
      <c r="J9" s="2"/>
      <c r="K9" s="2"/>
      <c r="L9" s="27" t="s">
        <v>28</v>
      </c>
      <c r="N9" s="3" t="s">
        <v>42</v>
      </c>
      <c r="O9" s="27">
        <v>7</v>
      </c>
    </row>
    <row r="10" spans="3:17" x14ac:dyDescent="0.2">
      <c r="C10" s="7"/>
      <c r="D10" s="7"/>
      <c r="E10" s="8" t="s">
        <v>1</v>
      </c>
      <c r="F10" s="25">
        <v>10000</v>
      </c>
    </row>
    <row r="11" spans="3:17" ht="23" x14ac:dyDescent="0.25">
      <c r="C11" s="3" t="s">
        <v>2</v>
      </c>
      <c r="D11" s="3"/>
      <c r="E11" s="3"/>
      <c r="F11" s="3"/>
      <c r="H11" s="3" t="s">
        <v>43</v>
      </c>
      <c r="I11" s="3"/>
      <c r="J11" s="3"/>
      <c r="K11" s="3"/>
      <c r="L11" s="3"/>
      <c r="N11" s="3" t="s">
        <v>44</v>
      </c>
      <c r="O11" s="3"/>
      <c r="P11" s="3"/>
    </row>
    <row r="12" spans="3:17" x14ac:dyDescent="0.2">
      <c r="C12" s="12"/>
      <c r="D12" s="12"/>
      <c r="E12" s="13" t="s">
        <v>3</v>
      </c>
      <c r="F12" s="26">
        <v>6000</v>
      </c>
      <c r="H12" s="13"/>
      <c r="I12" s="13"/>
      <c r="J12" s="13" t="s">
        <v>29</v>
      </c>
      <c r="K12" s="13" t="str">
        <f>$L$9&amp;J12</f>
        <v>ConservadorRenda Fixa</v>
      </c>
      <c r="L12" s="23">
        <f>VLOOKUP(K12,BD!$C$1:$D$16,2,)*$F$33</f>
        <v>868</v>
      </c>
      <c r="N12" s="12"/>
      <c r="O12" s="12"/>
      <c r="P12" s="13" t="s">
        <v>29</v>
      </c>
      <c r="Q12" s="19">
        <f>FV($L$33,$O$9*12,L12,,)*-1</f>
        <v>103391.93910377243</v>
      </c>
    </row>
    <row r="13" spans="3:17" x14ac:dyDescent="0.2">
      <c r="C13" s="14"/>
      <c r="D13" s="14"/>
      <c r="E13" s="15" t="s">
        <v>4</v>
      </c>
      <c r="F13" s="26">
        <v>600</v>
      </c>
      <c r="H13" s="15"/>
      <c r="I13" s="15"/>
      <c r="J13" s="15" t="s">
        <v>30</v>
      </c>
      <c r="K13" s="13" t="str">
        <f t="shared" ref="K13:K16" si="0">$L$9&amp;J13</f>
        <v>ConservadorFundos de Investimentos Conservadores</v>
      </c>
      <c r="L13" s="23">
        <f>VLOOKUP(K13,BD!$C$1:$D$16,2,)*$F$33</f>
        <v>248</v>
      </c>
      <c r="N13" s="14"/>
      <c r="O13" s="14"/>
      <c r="P13" s="15" t="s">
        <v>30</v>
      </c>
      <c r="Q13" s="20">
        <f t="shared" ref="Q13:Q16" si="1">FV($L$33,$O$9*12,L13,,)*-1</f>
        <v>29540.554029649265</v>
      </c>
    </row>
    <row r="14" spans="3:17" x14ac:dyDescent="0.2">
      <c r="C14" s="14"/>
      <c r="D14" s="14"/>
      <c r="E14" s="15" t="s">
        <v>5</v>
      </c>
      <c r="F14" s="26">
        <v>60</v>
      </c>
      <c r="H14" s="15"/>
      <c r="I14" s="15"/>
      <c r="J14" s="15" t="s">
        <v>31</v>
      </c>
      <c r="K14" s="13" t="str">
        <f t="shared" si="0"/>
        <v>ConservadorAções e Fundos Imobiliários</v>
      </c>
      <c r="L14" s="23">
        <f>VLOOKUP(K14,BD!$C$1:$D$16,2,)*$F$33</f>
        <v>124</v>
      </c>
      <c r="N14" s="14"/>
      <c r="O14" s="14"/>
      <c r="P14" s="15" t="s">
        <v>31</v>
      </c>
      <c r="Q14" s="20">
        <f t="shared" si="1"/>
        <v>14770.277014824633</v>
      </c>
    </row>
    <row r="15" spans="3:17" x14ac:dyDescent="0.2">
      <c r="C15" s="14"/>
      <c r="D15" s="14"/>
      <c r="E15" s="15" t="s">
        <v>10</v>
      </c>
      <c r="F15" s="26">
        <v>60</v>
      </c>
      <c r="H15" s="15"/>
      <c r="I15" s="15"/>
      <c r="J15" s="15" t="s">
        <v>36</v>
      </c>
      <c r="K15" s="13" t="str">
        <f t="shared" si="0"/>
        <v>ConservadorFundos Multimercado</v>
      </c>
      <c r="L15" s="23">
        <f>VLOOKUP(K15,BD!$C$1:$D$16,2,)*$F$33</f>
        <v>0</v>
      </c>
      <c r="N15" s="14"/>
      <c r="O15" s="14"/>
      <c r="P15" s="15" t="s">
        <v>36</v>
      </c>
      <c r="Q15" s="20">
        <f t="shared" si="1"/>
        <v>0</v>
      </c>
    </row>
    <row r="16" spans="3:17" x14ac:dyDescent="0.2">
      <c r="C16" s="14"/>
      <c r="D16" s="14"/>
      <c r="E16" s="15" t="s">
        <v>6</v>
      </c>
      <c r="F16" s="26">
        <v>60</v>
      </c>
      <c r="H16" s="17"/>
      <c r="I16" s="17"/>
      <c r="J16" s="17" t="s">
        <v>37</v>
      </c>
      <c r="K16" s="13" t="str">
        <f t="shared" si="0"/>
        <v>ConservadorInvestimentos Alternativos</v>
      </c>
      <c r="L16" s="23">
        <f>VLOOKUP(K16,BD!$C$1:$D$16,2,)*$F$33</f>
        <v>0</v>
      </c>
      <c r="N16" s="16"/>
      <c r="O16" s="16"/>
      <c r="P16" s="17" t="s">
        <v>37</v>
      </c>
      <c r="Q16" s="21">
        <f t="shared" si="1"/>
        <v>0</v>
      </c>
    </row>
    <row r="17" spans="3:12" x14ac:dyDescent="0.2">
      <c r="C17" s="14"/>
      <c r="D17" s="14"/>
      <c r="E17" s="15" t="s">
        <v>7</v>
      </c>
      <c r="F17" s="26">
        <v>60</v>
      </c>
      <c r="L17" s="24">
        <f>SUM(L12:L16)</f>
        <v>1240</v>
      </c>
    </row>
    <row r="18" spans="3:12" x14ac:dyDescent="0.2">
      <c r="C18" s="14"/>
      <c r="D18" s="14"/>
      <c r="E18" s="15" t="s">
        <v>8</v>
      </c>
      <c r="F18" s="26">
        <v>60</v>
      </c>
    </row>
    <row r="19" spans="3:12" x14ac:dyDescent="0.2">
      <c r="C19" s="14"/>
      <c r="D19" s="14"/>
      <c r="E19" s="15" t="s">
        <v>9</v>
      </c>
      <c r="F19" s="26">
        <v>60</v>
      </c>
    </row>
    <row r="20" spans="3:12" x14ac:dyDescent="0.2">
      <c r="C20" s="14"/>
      <c r="D20" s="14"/>
      <c r="E20" s="15" t="s">
        <v>13</v>
      </c>
      <c r="F20" s="26">
        <v>60</v>
      </c>
    </row>
    <row r="21" spans="3:12" x14ac:dyDescent="0.2">
      <c r="C21" s="14"/>
      <c r="D21" s="14"/>
      <c r="E21" s="15" t="s">
        <v>16</v>
      </c>
      <c r="F21" s="26">
        <v>60</v>
      </c>
    </row>
    <row r="22" spans="3:12" x14ac:dyDescent="0.2">
      <c r="C22" s="14"/>
      <c r="D22" s="14"/>
      <c r="E22" s="15" t="s">
        <v>18</v>
      </c>
      <c r="F22" s="26">
        <v>60</v>
      </c>
    </row>
    <row r="23" spans="3:12" x14ac:dyDescent="0.2">
      <c r="C23" s="14"/>
      <c r="D23" s="14"/>
      <c r="E23" s="15" t="s">
        <v>11</v>
      </c>
      <c r="F23" s="26">
        <v>300</v>
      </c>
    </row>
    <row r="24" spans="3:12" x14ac:dyDescent="0.2">
      <c r="C24" s="14"/>
      <c r="D24" s="14"/>
      <c r="E24" s="15" t="s">
        <v>15</v>
      </c>
      <c r="F24" s="26">
        <v>0</v>
      </c>
    </row>
    <row r="25" spans="3:12" x14ac:dyDescent="0.2">
      <c r="C25" s="14"/>
      <c r="D25" s="14"/>
      <c r="E25" s="15" t="s">
        <v>12</v>
      </c>
      <c r="F25" s="26">
        <v>30</v>
      </c>
    </row>
    <row r="26" spans="3:12" x14ac:dyDescent="0.2">
      <c r="C26" s="14"/>
      <c r="D26" s="14"/>
      <c r="E26" s="15" t="s">
        <v>14</v>
      </c>
      <c r="F26" s="26">
        <v>30</v>
      </c>
    </row>
    <row r="27" spans="3:12" x14ac:dyDescent="0.2">
      <c r="C27" s="14"/>
      <c r="D27" s="14"/>
      <c r="E27" s="15" t="s">
        <v>17</v>
      </c>
      <c r="F27" s="26">
        <v>30</v>
      </c>
    </row>
    <row r="28" spans="3:12" x14ac:dyDescent="0.2">
      <c r="C28" s="14"/>
      <c r="D28" s="14"/>
      <c r="E28" s="15" t="s">
        <v>19</v>
      </c>
      <c r="F28" s="26">
        <v>30</v>
      </c>
    </row>
    <row r="29" spans="3:12" x14ac:dyDescent="0.2">
      <c r="C29" s="14"/>
      <c r="D29" s="14"/>
      <c r="E29" s="15" t="s">
        <v>22</v>
      </c>
      <c r="F29" s="26">
        <v>600</v>
      </c>
    </row>
    <row r="30" spans="3:12" x14ac:dyDescent="0.2">
      <c r="C30" s="14"/>
      <c r="D30" s="14"/>
      <c r="E30" s="15" t="s">
        <v>20</v>
      </c>
      <c r="F30" s="26">
        <v>300</v>
      </c>
    </row>
    <row r="31" spans="3:12" x14ac:dyDescent="0.2">
      <c r="C31" s="14"/>
      <c r="D31" s="14"/>
      <c r="E31" s="15" t="s">
        <v>21</v>
      </c>
      <c r="F31" s="26">
        <v>150</v>
      </c>
    </row>
    <row r="32" spans="3:12" x14ac:dyDescent="0.2">
      <c r="C32" s="16"/>
      <c r="D32" s="16"/>
      <c r="E32" s="17" t="s">
        <v>23</v>
      </c>
      <c r="F32" s="26">
        <v>150</v>
      </c>
    </row>
    <row r="33" spans="3:17" ht="23" x14ac:dyDescent="0.25">
      <c r="C33" s="5"/>
      <c r="D33" s="5"/>
      <c r="E33" s="6" t="s">
        <v>24</v>
      </c>
      <c r="F33" s="18">
        <f>F10-SUM(F12:F32)</f>
        <v>1240</v>
      </c>
      <c r="H33" s="6"/>
      <c r="I33" s="6"/>
      <c r="J33" s="6" t="s">
        <v>38</v>
      </c>
      <c r="K33" s="6"/>
      <c r="L33" s="22">
        <f>VLOOKUP(L9,BD!F1:G4,2,)</f>
        <v>8.0000000000000002E-3</v>
      </c>
      <c r="N33" s="6"/>
      <c r="O33" s="6"/>
      <c r="P33" s="6" t="s">
        <v>45</v>
      </c>
      <c r="Q33" s="18">
        <f>SUM(Q12:Q16)</f>
        <v>147702.77014824632</v>
      </c>
    </row>
  </sheetData>
  <sheetProtection sheet="1" objects="1" scenarios="1" selectLockedCell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Atenção" error="Selecionar uma das opções da lista." promptTitle="Selecionar seu perfil investidor" prompt="Utilizar teste de verificação de perfil de investidor para fazer a seleção correta." xr:uid="{C8911871-62E1-9E49-80EC-58C834CBEB4F}">
          <x14:formula1>
            <xm:f>BD!$F$2:$F$4</xm:f>
          </x14:formula1>
          <xm:sqref>L9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BD</vt:lpstr>
      <vt:lpstr>Simulador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Zanferrari (Webcor Group - Angola)</dc:creator>
  <cp:lastModifiedBy>Marina Zanferrari (Webcor Group - Angola)</cp:lastModifiedBy>
  <dcterms:created xsi:type="dcterms:W3CDTF">2025-05-26T15:52:59Z</dcterms:created>
  <dcterms:modified xsi:type="dcterms:W3CDTF">2025-05-26T18:44:08Z</dcterms:modified>
</cp:coreProperties>
</file>