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slicers/slicer1.xml" ContentType="application/vnd.ms-excel.slicer+xml"/>
  <Override PartName="/xl/webextensions/webextension1.xml" ContentType="application/vnd.ms-office.webextension+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Excel Project data\"/>
    </mc:Choice>
  </mc:AlternateContent>
  <xr:revisionPtr revIDLastSave="0" documentId="13_ncr:1_{262ECC03-F549-42D8-BC27-3D0CFE7FEC76}" xr6:coauthVersionLast="47" xr6:coauthVersionMax="47" xr10:uidLastSave="{00000000-0000-0000-0000-000000000000}"/>
  <bookViews>
    <workbookView xWindow="-110" yWindow="-110" windowWidth="19420" windowHeight="10300" activeTab="1" xr2:uid="{EBA54524-FABE-4034-9108-E8118679D5E8}"/>
  </bookViews>
  <sheets>
    <sheet name="Sheet2" sheetId="6" r:id="rId1"/>
    <sheet name="Dashboard 1" sheetId="7" r:id="rId2"/>
    <sheet name="Dashboard 2" sheetId="8" r:id="rId3"/>
    <sheet name="Dashboard 3" sheetId="9" r:id="rId4"/>
  </sheets>
  <definedNames>
    <definedName name="Slicer_Full_Name">#N/A</definedName>
    <definedName name="Slicer_Gender">#N/A</definedName>
    <definedName name="Slicer_Month_Name">#N/A</definedName>
    <definedName name="Slicer_Payment_Method">#N/A</definedName>
    <definedName name="Slicer_Store_Name">#N/A</definedName>
  </definedNames>
  <calcPr calcId="191029"/>
  <pivotCaches>
    <pivotCache cacheId="2638" r:id="rId5"/>
    <pivotCache cacheId="2641" r:id="rId6"/>
    <pivotCache cacheId="2644" r:id="rId7"/>
    <pivotCache cacheId="2647" r:id="rId8"/>
    <pivotCache cacheId="2650" r:id="rId9"/>
    <pivotCache cacheId="2653" r:id="rId10"/>
    <pivotCache cacheId="2656" r:id="rId11"/>
    <pivotCache cacheId="2659" r:id="rId12"/>
    <pivotCache cacheId="2662" r:id="rId13"/>
    <pivotCache cacheId="2665" r:id="rId14"/>
    <pivotCache cacheId="2668" r:id="rId15"/>
    <pivotCache cacheId="2671" r:id="rId16"/>
    <pivotCache cacheId="2674" r:id="rId17"/>
    <pivotCache cacheId="2677" r:id="rId18"/>
    <pivotCache cacheId="2680" r:id="rId19"/>
    <pivotCache cacheId="2683" r:id="rId20"/>
    <pivotCache cacheId="2686" r:id="rId21"/>
    <pivotCache cacheId="2689" r:id="rId22"/>
    <pivotCache cacheId="2692" r:id="rId23"/>
    <pivotCache cacheId="2695" r:id="rId24"/>
    <pivotCache cacheId="2698" r:id="rId25"/>
  </pivotCaches>
  <extLst>
    <ext xmlns:x14="http://schemas.microsoft.com/office/spreadsheetml/2009/9/main" uri="{876F7934-8845-4945-9796-88D515C7AA90}">
      <x14:pivotCaches>
        <pivotCache cacheId="20" r:id="rId26"/>
      </x14:pivotCaches>
    </ext>
    <ext xmlns:x14="http://schemas.microsoft.com/office/spreadsheetml/2009/9/main" uri="{BBE1A952-AA13-448e-AADC-164F8A28A991}">
      <x14:slicerCaches>
        <x14:slicerCache r:id="rId27"/>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54ee11ff-7384-4ec3-af00-8e0e65017f16" name="Dim_customers" connection="Query - Dim_customers"/>
          <x15:modelTable id="fact_table_30f27d7b-5ea2-4954-a502-68c54bb70f47" name="fact_table" connection="Query - fact_table"/>
          <x15:modelTable id="monthly_store_targets_1acde1bb-f260-487b-80a7-c3ebb2883eb7" name="monthly_store_targets" connection="Query - monthly_store_targets"/>
          <x15:modelTable id="products_table_cad0792d-e99a-4076-8972-44a945a0e90d" name="products_table" connection="Query - Dim_products"/>
          <x15:modelTable id="Dim_sales_persons_f0016e6e-18bd-48b8-9278-a07efcf19b2b" name="Dim_sales_persons" connection="Query - Dim_sales_persons"/>
          <x15:modelTable id="Date Table_742300eb-ee9c-4cca-995f-502c88d4715c" name="Date Table" connection="Query - Date Table"/>
          <x15:modelTable id="Calculations_8545b30e-82d2-4de2-8516-2472099d75db" name="Calculations" connection="Query - Calculations"/>
        </x15:modelTables>
        <x15:modelRelationships>
          <x15:modelRelationship fromTable="fact_table" fromColumn="Order Date" toTable="Date Table" toColumn="Order Date"/>
          <x15:modelRelationship fromTable="fact_table" fromColumn="Sales Person ID" toTable="Dim_sales_persons" toColumn="Sales Person ID"/>
          <x15:modelRelationship fromTable="fact_table" fromColumn="Product ID" toTable="products_table" toColumn="Product ID"/>
          <x15:modelRelationship fromTable="fact_table" fromColumn="Customer ID" toTable="Dim_customers" toColumn="Customer ID"/>
          <x15:modelRelationship fromTable="monthly_store_targets" fromColumn="Date" toTable="Date Table" toColumn="Order Date"/>
          <x15:modelRelationship fromTable="monthly_store_targets" fromColumn="Store ID" toTable="Dim_sales_persons"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6" l="1"/>
  <c r="CS13" i="6"/>
  <c r="CQ10" i="6"/>
  <c r="CP11" i="6"/>
  <c r="CP12" i="6"/>
  <c r="CP13" i="6"/>
  <c r="CP14" i="6"/>
  <c r="CP15" i="6"/>
  <c r="CP10" i="6"/>
  <c r="CR5" i="6"/>
  <c r="CQ12" i="6" s="1"/>
  <c r="CR6" i="6"/>
  <c r="CQ13" i="6" s="1"/>
  <c r="CR7" i="6"/>
  <c r="CQ14" i="6" s="1"/>
  <c r="CR8" i="6"/>
  <c r="CQ15" i="6" s="1"/>
  <c r="CR4" i="6"/>
  <c r="CQ11" i="6" s="1"/>
  <c r="CL5" i="6"/>
  <c r="CM5" i="6" s="1"/>
  <c r="CL6" i="6"/>
  <c r="CM6" i="6" s="1"/>
  <c r="CL7" i="6"/>
  <c r="CM7" i="6" s="1"/>
  <c r="CL8" i="6"/>
  <c r="CM8" i="6" s="1"/>
  <c r="CL9" i="6"/>
  <c r="CM9" i="6" s="1"/>
  <c r="CL10" i="6"/>
  <c r="CM10" i="6" s="1"/>
  <c r="CL11" i="6"/>
  <c r="CM11" i="6" s="1"/>
  <c r="CL12" i="6"/>
  <c r="CM12" i="6" s="1"/>
  <c r="CL13" i="6"/>
  <c r="CM13" i="6" s="1"/>
  <c r="CL14" i="6"/>
  <c r="CM14" i="6" s="1"/>
  <c r="CL15" i="6"/>
  <c r="CM15" i="6" s="1"/>
  <c r="CL4" i="6"/>
  <c r="CM4" i="6" s="1"/>
  <c r="CL3" i="6"/>
  <c r="CK4" i="6"/>
  <c r="CK5" i="6"/>
  <c r="CK6" i="6"/>
  <c r="CK7" i="6"/>
  <c r="CK8" i="6"/>
  <c r="CK9" i="6"/>
  <c r="CK10" i="6"/>
  <c r="CK11" i="6"/>
  <c r="CK12" i="6"/>
  <c r="CK13" i="6"/>
  <c r="CK14" i="6"/>
  <c r="CK15" i="6"/>
  <c r="CK3" i="6"/>
  <c r="BS9" i="6"/>
  <c r="BS10" i="6"/>
  <c r="BR10" i="6"/>
  <c r="BR9" i="6"/>
  <c r="BH5" i="6"/>
  <c r="BH3" i="6"/>
  <c r="BH4" i="6"/>
  <c r="BC19" i="6"/>
  <c r="BC20" i="6"/>
  <c r="BC21" i="6"/>
  <c r="BC22" i="6"/>
  <c r="BC23" i="6"/>
  <c r="BC24" i="6"/>
  <c r="BB20" i="6"/>
  <c r="BB21" i="6"/>
  <c r="BB22" i="6"/>
  <c r="BB23" i="6"/>
  <c r="BB24" i="6"/>
  <c r="BB19" i="6"/>
  <c r="AX19" i="6"/>
  <c r="AX20" i="6"/>
  <c r="AX21" i="6"/>
  <c r="AX22" i="6"/>
  <c r="AX23" i="6"/>
  <c r="AX24" i="6"/>
  <c r="AW24" i="6"/>
  <c r="AW20" i="6"/>
  <c r="AW21" i="6"/>
  <c r="AW22" i="6"/>
  <c r="AW23" i="6"/>
  <c r="AW19" i="6"/>
  <c r="AO19" i="6"/>
  <c r="AP19" i="6"/>
  <c r="AO17" i="6"/>
  <c r="AP17" i="6"/>
  <c r="AO18" i="6"/>
  <c r="AP18" i="6"/>
  <c r="AO13" i="6"/>
  <c r="AP13" i="6"/>
  <c r="AO14" i="6"/>
  <c r="AP14" i="6"/>
  <c r="AO15" i="6"/>
  <c r="AP15" i="6"/>
  <c r="AO16" i="6"/>
  <c r="AP16" i="6"/>
  <c r="AP12" i="6"/>
  <c r="AO12" i="6"/>
  <c r="AH11" i="6"/>
  <c r="AI11" i="6"/>
  <c r="AH12" i="6"/>
  <c r="AI12" i="6"/>
  <c r="AH13" i="6"/>
  <c r="AI13" i="6"/>
  <c r="AH14" i="6"/>
  <c r="AI14" i="6"/>
  <c r="AI10" i="6"/>
  <c r="AH10" i="6"/>
  <c r="AC4" i="6"/>
  <c r="AD4" i="6"/>
  <c r="AC5" i="6"/>
  <c r="AD5" i="6"/>
  <c r="AC6" i="6"/>
  <c r="AD6" i="6"/>
  <c r="AD3" i="6"/>
  <c r="AE3" i="6"/>
  <c r="AC3" i="6"/>
  <c r="AA5" i="6"/>
  <c r="AE5" i="6" s="1"/>
  <c r="AA4" i="6"/>
  <c r="V5" i="6"/>
  <c r="V6" i="6"/>
  <c r="V7" i="6"/>
  <c r="V8" i="6"/>
  <c r="V9" i="6"/>
  <c r="V10" i="6"/>
  <c r="V11" i="6"/>
  <c r="V12" i="6"/>
  <c r="V13" i="6"/>
  <c r="V14" i="6"/>
  <c r="V15" i="6"/>
  <c r="V4" i="6"/>
  <c r="U4" i="6"/>
  <c r="U5" i="6"/>
  <c r="U6" i="6"/>
  <c r="U7" i="6"/>
  <c r="U8" i="6"/>
  <c r="U9" i="6"/>
  <c r="U10" i="6"/>
  <c r="U11" i="6"/>
  <c r="U12" i="6"/>
  <c r="U13" i="6"/>
  <c r="U14" i="6"/>
  <c r="U15" i="6"/>
  <c r="U3" i="6"/>
  <c r="J8" i="6"/>
  <c r="K8" i="6"/>
  <c r="L8" i="6"/>
  <c r="I8" i="6"/>
  <c r="BE24" i="6" l="1"/>
  <c r="BE22" i="6"/>
  <c r="BF19" i="6"/>
  <c r="BF20" i="6"/>
  <c r="AR14" i="6"/>
  <c r="AR19" i="6"/>
  <c r="AQ17" i="6" s="1"/>
  <c r="AR16" i="6"/>
  <c r="AQ14" i="6" s="1"/>
  <c r="AR13" i="6"/>
  <c r="AR18" i="6"/>
  <c r="AQ16" i="6" s="1"/>
  <c r="AR17" i="6"/>
  <c r="AQ15" i="6" s="1"/>
  <c r="AR15" i="6"/>
  <c r="AQ13" i="6" s="1"/>
  <c r="BE19" i="6"/>
  <c r="BF22" i="6"/>
  <c r="BE23" i="6"/>
  <c r="BF21" i="6"/>
  <c r="BF24" i="6"/>
  <c r="BE21" i="6"/>
  <c r="BE20" i="6"/>
  <c r="BF23" i="6"/>
  <c r="AK13" i="6"/>
  <c r="AJ12" i="6" s="1"/>
  <c r="AK12" i="6"/>
  <c r="AK11" i="6"/>
  <c r="AK14" i="6"/>
  <c r="AA6" i="6"/>
  <c r="AE6" i="6" s="1"/>
  <c r="AE4" i="6"/>
  <c r="F8" i="6"/>
  <c r="G8" i="6"/>
  <c r="AQ18" i="6" l="1"/>
  <c r="AQ19" i="6"/>
  <c r="AJ11" i="6"/>
  <c r="AJ13" i="6"/>
  <c r="AJ14" i="6"/>
  <c r="H8"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E8530F-EE15-4245-A506-BB4B2B045403}" name="Query - Calculations" description="Connection to the 'Calculations' query in the workbook." type="100" refreshedVersion="8" minRefreshableVersion="5">
    <extLst>
      <ext xmlns:x15="http://schemas.microsoft.com/office/spreadsheetml/2010/11/main" uri="{DE250136-89BD-433C-8126-D09CA5730AF9}">
        <x15:connection id="0e51bf3a-d5c2-405a-8b26-bb1759abe141">
          <x15:oledbPr connection="Provider=Microsoft.Mashup.OleDb.1;Data Source=$Workbook$;Location=Calculations;Extended Properties=&quot;&quot;">
            <x15:dbTables>
              <x15:dbTable name="Calculations"/>
            </x15:dbTables>
          </x15:oledbPr>
        </x15:connection>
      </ext>
    </extLst>
  </connection>
  <connection id="2" xr16:uid="{AD4DB96A-EB78-42BE-A494-D6B62B07F6A3}" name="Query - Date Table" description="Connection to the 'Date Table' query in the workbook." type="100" refreshedVersion="8" minRefreshableVersion="5">
    <extLst>
      <ext xmlns:x15="http://schemas.microsoft.com/office/spreadsheetml/2010/11/main" uri="{DE250136-89BD-433C-8126-D09CA5730AF9}">
        <x15:connection id="64bda890-5bb2-4e34-a865-4fb744db0c66">
          <x15:oledbPr connection="Provider=Microsoft.Mashup.OleDb.1;Data Source=$Workbook$;Location=&quot;Date Table&quot;;Extended Properties=&quot;&quot;">
            <x15:dbTables>
              <x15:dbTable name="Date Table"/>
            </x15:dbTables>
          </x15:oledbPr>
        </x15:connection>
      </ext>
    </extLst>
  </connection>
  <connection id="3" xr16:uid="{DD57C845-0F0C-41B8-8DE1-39FFD8A2BB12}" name="Query - Dim_customers" description="Connection to the 'Dim_customers' query in the workbook." type="100" refreshedVersion="8" minRefreshableVersion="5">
    <extLst>
      <ext xmlns:x15="http://schemas.microsoft.com/office/spreadsheetml/2010/11/main" uri="{DE250136-89BD-433C-8126-D09CA5730AF9}">
        <x15:connection id="32035165-34c4-43b5-a1f6-23595a3c46ab"/>
      </ext>
    </extLst>
  </connection>
  <connection id="4" xr16:uid="{A382051B-0F29-4B49-A9EE-8B0517C2CB08}" name="Query - Dim_products" description="Connection to the 'Dim_products' query in the workbook." type="100" refreshedVersion="8" minRefreshableVersion="5">
    <extLst>
      <ext xmlns:x15="http://schemas.microsoft.com/office/spreadsheetml/2010/11/main" uri="{DE250136-89BD-433C-8126-D09CA5730AF9}">
        <x15:connection id="1565a6e8-90c2-45a4-8375-e79319355726">
          <x15:oledbPr connection="Provider=Microsoft.Mashup.OleDb.1;Data Source=$Workbook$;Location=Dim_products;Extended Properties=&quot;&quot;">
            <x15:dbTables>
              <x15:dbTable name="Dim_products"/>
            </x15:dbTables>
          </x15:oledbPr>
        </x15:connection>
      </ext>
    </extLst>
  </connection>
  <connection id="5" xr16:uid="{2BD63CBE-E588-49D9-AA7C-7FBDF9E01706}" name="Query - Dim_sales_persons" description="Connection to the 'Dim_sales_persons' query in the workbook." type="100" refreshedVersion="8" minRefreshableVersion="5">
    <extLst>
      <ext xmlns:x15="http://schemas.microsoft.com/office/spreadsheetml/2010/11/main" uri="{DE250136-89BD-433C-8126-D09CA5730AF9}">
        <x15:connection id="847d0a6f-3361-49bf-a4f2-dc7ec62fcf3f">
          <x15:oledbPr connection="Provider=Microsoft.Mashup.OleDb.1;Data Source=$Workbook$;Location=Dim_sales_persons;Extended Properties=&quot;&quot;">
            <x15:dbTables>
              <x15:dbTable name="Dim_sales_persons"/>
            </x15:dbTables>
          </x15:oledbPr>
        </x15:connection>
      </ext>
    </extLst>
  </connection>
  <connection id="6" xr16:uid="{8313468A-FD79-4FC2-B70A-6461C6E3EBF5}" name="Query - fact_table" description="Connection to the 'fact_table' query in the workbook." type="100" refreshedVersion="8" minRefreshableVersion="5">
    <extLst>
      <ext xmlns:x15="http://schemas.microsoft.com/office/spreadsheetml/2010/11/main" uri="{DE250136-89BD-433C-8126-D09CA5730AF9}">
        <x15:connection id="d7719fc4-6342-437a-90c1-10f52fea385a">
          <x15:oledbPr connection="Provider=Microsoft.Mashup.OleDb.1;Data Source=$Workbook$;Location=fact_table;Extended Properties=&quot;&quot;">
            <x15:dbTables>
              <x15:dbTable name="fact_table"/>
            </x15:dbTables>
          </x15:oledbPr>
        </x15:connection>
      </ext>
    </extLst>
  </connection>
  <connection id="7" xr16:uid="{62BAF5F0-26FA-40B5-B99C-847665CF284E}"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2bfa42f9-260d-4267-84ca-b7d61054e9b3">
          <x15:oledbPr connection="Provider=Microsoft.Mashup.OleDb.1;Data Source=$Workbook$;Location=monthly_store_targets;Extended Properties=&quot;&quot;">
            <x15:dbTables>
              <x15:dbTable name="monthly_store_targets"/>
            </x15:dbTables>
          </x15:oledbPr>
        </x15:connection>
      </ext>
    </extLst>
  </connection>
  <connection id="8" xr16:uid="{3BBF8790-B6CA-449F-B01E-693F8AD3D15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<sst xmlns="http://schemas.openxmlformats.org/spreadsheetml/2006/main" count="286" uniqueCount="217">
  <si>
    <t>Total Revenue</t>
  </si>
  <si>
    <t>COGS</t>
  </si>
  <si>
    <t>Profit Margin</t>
  </si>
  <si>
    <t>%Profit Margin</t>
  </si>
  <si>
    <t>Transactions</t>
  </si>
  <si>
    <t>Total Refund</t>
  </si>
  <si>
    <t>Refund Rate</t>
  </si>
  <si>
    <t>Products</t>
  </si>
  <si>
    <t>Total qty</t>
  </si>
  <si>
    <t>Qty returned</t>
  </si>
  <si>
    <t>Total Target</t>
  </si>
  <si>
    <t>Row Labels</t>
  </si>
  <si>
    <t>Miller</t>
  </si>
  <si>
    <t>Grand Total</t>
  </si>
  <si>
    <t>Revenue</t>
  </si>
  <si>
    <t>Target</t>
  </si>
  <si>
    <t>Varience</t>
  </si>
  <si>
    <t>Jul</t>
  </si>
  <si>
    <t>Month Name</t>
  </si>
  <si>
    <t>Weekday</t>
  </si>
  <si>
    <t>Weekend</t>
  </si>
  <si>
    <t>WeekType</t>
  </si>
  <si>
    <t>Q-3</t>
  </si>
  <si>
    <t>Quarter</t>
  </si>
  <si>
    <t>Highlight</t>
  </si>
  <si>
    <t>Average</t>
  </si>
  <si>
    <t>Total Revenue2</t>
  </si>
  <si>
    <t>Week Day</t>
  </si>
  <si>
    <t>Sun</t>
  </si>
  <si>
    <t>Mon</t>
  </si>
  <si>
    <t>Tue</t>
  </si>
  <si>
    <t>Wed</t>
  </si>
  <si>
    <t>Thu</t>
  </si>
  <si>
    <t>Fri</t>
  </si>
  <si>
    <t>Sat</t>
  </si>
  <si>
    <t>Option</t>
  </si>
  <si>
    <t>Combo Box</t>
  </si>
  <si>
    <t>Customer</t>
  </si>
  <si>
    <t>Location</t>
  </si>
  <si>
    <t>Full Name</t>
  </si>
  <si>
    <t>Florida</t>
  </si>
  <si>
    <t>Michigan</t>
  </si>
  <si>
    <t>New York</t>
  </si>
  <si>
    <t>Virginia</t>
  </si>
  <si>
    <t>Washington</t>
  </si>
  <si>
    <t>Wisconsin</t>
  </si>
  <si>
    <t>Top 5 customers</t>
  </si>
  <si>
    <t>Bottom 5 customers</t>
  </si>
  <si>
    <t>Top 5 Location</t>
  </si>
  <si>
    <t>Bottom 5 Location</t>
  </si>
  <si>
    <t>Customer Table</t>
  </si>
  <si>
    <t>Location Table</t>
  </si>
  <si>
    <t>Chart</t>
  </si>
  <si>
    <t xml:space="preserve"> </t>
  </si>
  <si>
    <t>Caption:</t>
  </si>
  <si>
    <t>customers</t>
  </si>
  <si>
    <t>Locations</t>
  </si>
  <si>
    <t>0-20</t>
  </si>
  <si>
    <t>21-30</t>
  </si>
  <si>
    <t>31-40</t>
  </si>
  <si>
    <t>41-50</t>
  </si>
  <si>
    <t>50 +</t>
  </si>
  <si>
    <t>Age groups</t>
  </si>
  <si>
    <t>Gender</t>
  </si>
  <si>
    <t>Female</t>
  </si>
  <si>
    <t>Male</t>
  </si>
  <si>
    <t>Product Name</t>
  </si>
  <si>
    <t>A Splash</t>
  </si>
  <si>
    <t>Above Brew</t>
  </si>
  <si>
    <t>Against Rush</t>
  </si>
  <si>
    <t>Alone Splash</t>
  </si>
  <si>
    <t>Animal Breeze</t>
  </si>
  <si>
    <t>Any Brew</t>
  </si>
  <si>
    <t>Assume Mist</t>
  </si>
  <si>
    <t>Attorney Mist</t>
  </si>
  <si>
    <t>Audience Fusion</t>
  </si>
  <si>
    <t>Bar Drop</t>
  </si>
  <si>
    <t>Begin Brew</t>
  </si>
  <si>
    <t>Build Brew</t>
  </si>
  <si>
    <t>Center Mist</t>
  </si>
  <si>
    <t>Century Dew</t>
  </si>
  <si>
    <t>Choice Mist</t>
  </si>
  <si>
    <t>Clearly Brew</t>
  </si>
  <si>
    <t>Common Splash</t>
  </si>
  <si>
    <t>Dark Brew</t>
  </si>
  <si>
    <t>Debate Rush</t>
  </si>
  <si>
    <t>Democrat Dew</t>
  </si>
  <si>
    <t>Despite Rush</t>
  </si>
  <si>
    <t>Develop Breeze</t>
  </si>
  <si>
    <t>Different Dew</t>
  </si>
  <si>
    <t>Discussion Fusion</t>
  </si>
  <si>
    <t>Door Brew</t>
  </si>
  <si>
    <t>Eight Brew</t>
  </si>
  <si>
    <t>Few Dew</t>
  </si>
  <si>
    <t>For Splash</t>
  </si>
  <si>
    <t>Friend Splash</t>
  </si>
  <si>
    <t>Heavy Rush</t>
  </si>
  <si>
    <t>Hold Brew</t>
  </si>
  <si>
    <t>Hotel Splash</t>
  </si>
  <si>
    <t>Husband Rush</t>
  </si>
  <si>
    <t>Include Breeze</t>
  </si>
  <si>
    <t>Indeed Splash</t>
  </si>
  <si>
    <t>Into Mist</t>
  </si>
  <si>
    <t>Its Dew</t>
  </si>
  <si>
    <t>Large Fusion</t>
  </si>
  <si>
    <t>Left Breeze</t>
  </si>
  <si>
    <t>Let Dew</t>
  </si>
  <si>
    <t>Level Splash</t>
  </si>
  <si>
    <t>Majority Rush</t>
  </si>
  <si>
    <t>Management Drop</t>
  </si>
  <si>
    <t>Method Mist</t>
  </si>
  <si>
    <t>Might Mist</t>
  </si>
  <si>
    <t>Mind Dew</t>
  </si>
  <si>
    <t>Minute Rush</t>
  </si>
  <si>
    <t>Name Rush</t>
  </si>
  <si>
    <t>Nice Mist</t>
  </si>
  <si>
    <t>Note Splash</t>
  </si>
  <si>
    <t>Now Mist</t>
  </si>
  <si>
    <t>Of Rush</t>
  </si>
  <si>
    <t>Only Dew</t>
  </si>
  <si>
    <t>Over Splash</t>
  </si>
  <si>
    <t>Own Drop</t>
  </si>
  <si>
    <t>Pay Mist</t>
  </si>
  <si>
    <t>Pm Fusion</t>
  </si>
  <si>
    <t>Point Splash</t>
  </si>
  <si>
    <t>Poor Breeze</t>
  </si>
  <si>
    <t>Property Mist</t>
  </si>
  <si>
    <t>Protect Rush</t>
  </si>
  <si>
    <t>Race Rush</t>
  </si>
  <si>
    <t>Recent Splash</t>
  </si>
  <si>
    <t>Record Fusion</t>
  </si>
  <si>
    <t>Relate Mist</t>
  </si>
  <si>
    <t>Represent Drop</t>
  </si>
  <si>
    <t>Reveal Rush</t>
  </si>
  <si>
    <t>Sea Drop</t>
  </si>
  <si>
    <t>Second Splash</t>
  </si>
  <si>
    <t>Side Brew</t>
  </si>
  <si>
    <t>Soldier Splash</t>
  </si>
  <si>
    <t>Somebody Fusion</t>
  </si>
  <si>
    <t>Sometimes Dew</t>
  </si>
  <si>
    <t>Street Breeze</t>
  </si>
  <si>
    <t>Threat Mist</t>
  </si>
  <si>
    <t>Throughout Fusion</t>
  </si>
  <si>
    <t>Training Mist</t>
  </si>
  <si>
    <t>Tv Breeze</t>
  </si>
  <si>
    <t>Two Breeze</t>
  </si>
  <si>
    <t>Value Fusion</t>
  </si>
  <si>
    <t>Wait Drop</t>
  </si>
  <si>
    <t>Way Splash</t>
  </si>
  <si>
    <t>West Rush</t>
  </si>
  <si>
    <t>What Rush</t>
  </si>
  <si>
    <t>Window Dew</t>
  </si>
  <si>
    <t>Woman Dew</t>
  </si>
  <si>
    <t>Would Rush</t>
  </si>
  <si>
    <t>Category</t>
  </si>
  <si>
    <t>Alcoholic Beverage</t>
  </si>
  <si>
    <t>Coffee</t>
  </si>
  <si>
    <t>Energy Drink</t>
  </si>
  <si>
    <t>Juice</t>
  </si>
  <si>
    <t>Soft Drink</t>
  </si>
  <si>
    <t>Sports Drink</t>
  </si>
  <si>
    <t>Tea</t>
  </si>
  <si>
    <t>Water</t>
  </si>
  <si>
    <t>Return Rate</t>
  </si>
  <si>
    <t>New Chart</t>
  </si>
  <si>
    <t>Quantity</t>
  </si>
  <si>
    <t>option</t>
  </si>
  <si>
    <t>Barron-Fleming</t>
  </si>
  <si>
    <t>Berg-Trujillo</t>
  </si>
  <si>
    <t>Lee-Myers</t>
  </si>
  <si>
    <t>Lopez</t>
  </si>
  <si>
    <t>Martinez</t>
  </si>
  <si>
    <t>Myers-Lopez</t>
  </si>
  <si>
    <t>Novak PLC</t>
  </si>
  <si>
    <t>Thomas</t>
  </si>
  <si>
    <t>Valdez</t>
  </si>
  <si>
    <t>Indiana</t>
  </si>
  <si>
    <t>Maryland</t>
  </si>
  <si>
    <t>Administration Fusion</t>
  </si>
  <si>
    <t>Boy Splash</t>
  </si>
  <si>
    <t>Ground Rush</t>
  </si>
  <si>
    <t>Itself Breeze</t>
  </si>
  <si>
    <t>Leg Rush</t>
  </si>
  <si>
    <t>Onto Dew</t>
  </si>
  <si>
    <t>Piece Dew</t>
  </si>
  <si>
    <t>Question Breeze</t>
  </si>
  <si>
    <t>Result Splash</t>
  </si>
  <si>
    <t>Return Mist</t>
  </si>
  <si>
    <t>Series Mist</t>
  </si>
  <si>
    <t>Society Rush</t>
  </si>
  <si>
    <t>Too Splash</t>
  </si>
  <si>
    <t>Jan</t>
  </si>
  <si>
    <t>Feb</t>
  </si>
  <si>
    <t>Mar</t>
  </si>
  <si>
    <t>Apr</t>
  </si>
  <si>
    <t>May</t>
  </si>
  <si>
    <t>Jun</t>
  </si>
  <si>
    <t>Aug</t>
  </si>
  <si>
    <t>Sep</t>
  </si>
  <si>
    <t>Oct</t>
  </si>
  <si>
    <t>Nov</t>
  </si>
  <si>
    <t>Dec</t>
  </si>
  <si>
    <t>Q-1</t>
  </si>
  <si>
    <t>Q-2</t>
  </si>
  <si>
    <t>Q-4</t>
  </si>
  <si>
    <t>John Brown</t>
  </si>
  <si>
    <t>Paul Noble</t>
  </si>
  <si>
    <t>Laura Gross</t>
  </si>
  <si>
    <t>Judith Simmons</t>
  </si>
  <si>
    <t>Kristine Barrett</t>
  </si>
  <si>
    <t>Travis Ewing</t>
  </si>
  <si>
    <t>Lisa West</t>
  </si>
  <si>
    <t>Bobby Abbott</t>
  </si>
  <si>
    <t>Christine Hawkins</t>
  </si>
  <si>
    <t>Jeffery Powell</t>
  </si>
  <si>
    <t>California</t>
  </si>
  <si>
    <t>Missouri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</si>
</sst>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4" formatCode="_(&quot;$&quot;* #,##0.00_);_(&quot;$&quot;* \(#,##0.00\);_(&quot;$&quot;* &quot;-&quot;??_);_(@_)"/>
    <numFmt numFmtId="164" formatCode="\$#,##0;\(\$#,##0\);\$#,##0"/>
    <numFmt numFmtId="165" formatCode="0%;\-0%;0%"/>
    <numFmt numFmtId="166" formatCode="[&gt;1000000]&quot;$&quot;0.0,,&quot;M&quot;;[&gt;1000]\ &quot;$&quot;0.0,&quot;K&quot;;0"/>
    <numFmt numFmtId="167" formatCode="\+0.0%;\-0.0%"/>
    <numFmt numFmtId="168" formatCode="[&gt;1000000]&quot;$&quot;0,,&quot;M&quot;;[&gt;1000]\ &quot;$&quot;0,&quot;K&quot;;0"/>
    <numFmt numFmtId="169" formatCode="0.00%;\-0.00%;0.00%"/>
    <numFmt numFmtId="170" formatCode="\+0.00%;\-0.00%"/>
    <numFmt numFmtId="172" formatCode="_(&quot;$&quot;* #,##0_);_(&quot;$&quot;* \(#,##0\);_(&quot;$&quot;* &quot;-&quot;??_);_(@_)"/>
  </numFmts>
  <fonts count="9" x14ac:knownFonts="1">
    <font>
      <sz val="11"/>
      <color theme="1"/>
      <name val="Aptos Narrow"/>
      <family val="2"/>
      <scheme val="minor"/>
    </font>
    <font>
      <sz val="12"/>
      <color rgb="FF000000"/>
      <name val="Calibri"/>
      <family val="2"/>
    </font>
    <font>
      <sz val="10"/>
      <color rgb="FF000000"/>
      <name val="Calibri"/>
      <family val="2"/>
    </font>
    <font>
      <sz val="11"/>
      <color theme="1"/>
      <name val="Aptos Narrow"/>
      <family val="2"/>
      <scheme val="minor"/>
    </font>
    <font>
      <sz val="11"/>
      <color rgb="FFFF0000"/>
      <name val="Aptos Narrow"/>
      <family val="2"/>
      <scheme val="minor"/>
    </font>
    <font>
      <b/>
      <sz val="11"/>
      <color theme="1"/>
      <name val="Aptos Narrow"/>
      <family val="2"/>
      <scheme val="minor"/>
    </font>
    <font>
      <i/>
      <sz val="11"/>
      <color theme="1"/>
      <name val="Aptos Narrow"/>
      <family val="2"/>
      <scheme val="minor"/>
    </font>
    <font>
      <sz val="8"/>
      <color rgb="FF000000"/>
      <name val="Segoe UI"/>
      <family val="2"/>
    </font>
    <font>
      <sz val="11"/>
      <color theme="0"/>
      <name val="Aptos Narrow"/>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C00000"/>
        <bgColor indexed="64"/>
      </patternFill>
    </fill>
    <fill>
      <patternFill patternType="solid">
        <fgColor theme="4" tint="0.39997558519241921"/>
        <bgColor indexed="64"/>
      </patternFill>
    </fill>
    <fill>
      <patternFill patternType="solid">
        <fgColor rgb="FF020D27"/>
        <bgColor indexed="64"/>
      </patternFill>
    </fill>
    <fill>
      <patternFill patternType="solid">
        <fgColor theme="4" tint="-0.499984740745262"/>
        <bgColor indexed="64"/>
      </patternFill>
    </fill>
    <fill>
      <patternFill patternType="solid">
        <fgColor theme="3"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3">
    <xf numFmtId="0" fontId="0" fillId="0" borderId="0"/>
    <xf numFmtId="9" fontId="3" fillId="0" borderId="0" applyFont="0" applyFill="0" applyBorder="0" applyAlignment="0" applyProtection="0"/>
    <xf numFmtId="44" fontId="3" fillId="0" borderId="0" applyFont="0" applyFill="0" applyBorder="0" applyAlignment="0" applyProtection="0"/>
  </cellStyleXfs>
  <cellXfs count="45">
    <xf numFmtId="0" fontId="0" fillId="0" borderId="0" xfId="0"/>
    <xf numFmtId="164" fontId="0" fillId="0" borderId="0" xfId="0" applyNumberForma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left" vertical="center" wrapText="1"/>
    </xf>
    <xf numFmtId="0" fontId="2" fillId="0" borderId="0" xfId="0" applyFont="1" applyAlignment="1">
      <alignment horizontal="left" vertical="center" indent="2"/>
    </xf>
    <xf numFmtId="0" fontId="2" fillId="0" borderId="0" xfId="0" applyFont="1" applyAlignment="1">
      <alignment vertical="center"/>
    </xf>
    <xf numFmtId="166" fontId="0" fillId="0" borderId="0" xfId="0" applyNumberFormat="1"/>
    <xf numFmtId="167" fontId="0" fillId="0" borderId="0" xfId="0" applyNumberFormat="1"/>
    <xf numFmtId="0" fontId="0" fillId="2" borderId="0" xfId="0" applyFill="1"/>
    <xf numFmtId="0" fontId="0" fillId="0" borderId="1" xfId="0" applyBorder="1"/>
    <xf numFmtId="0" fontId="0" fillId="3" borderId="1" xfId="0" applyFill="1" applyBorder="1"/>
    <xf numFmtId="166" fontId="0" fillId="0" borderId="1" xfId="0" applyNumberFormat="1" applyBorder="1"/>
    <xf numFmtId="9" fontId="0" fillId="0" borderId="1" xfId="1" applyFont="1" applyBorder="1"/>
    <xf numFmtId="167" fontId="0" fillId="0" borderId="1" xfId="1" applyNumberFormat="1" applyFont="1" applyBorder="1"/>
    <xf numFmtId="0" fontId="0" fillId="0" borderId="1" xfId="0" pivotButton="1" applyBorder="1"/>
    <xf numFmtId="9" fontId="0" fillId="0" borderId="1" xfId="0" applyNumberFormat="1" applyBorder="1"/>
    <xf numFmtId="0" fontId="4" fillId="3" borderId="0" xfId="0" applyFont="1" applyFill="1"/>
    <xf numFmtId="0" fontId="5" fillId="0" borderId="0" xfId="0" applyFont="1"/>
    <xf numFmtId="0" fontId="0" fillId="4" borderId="1" xfId="0" applyFill="1" applyBorder="1"/>
    <xf numFmtId="0" fontId="6" fillId="0" borderId="0" xfId="0" applyFont="1"/>
    <xf numFmtId="168" fontId="0" fillId="0" borderId="0" xfId="0" applyNumberFormat="1"/>
    <xf numFmtId="1" fontId="0" fillId="0" borderId="0" xfId="0" applyNumberFormat="1"/>
    <xf numFmtId="169" fontId="0" fillId="0" borderId="0" xfId="0" applyNumberFormat="1"/>
    <xf numFmtId="9" fontId="0" fillId="0" borderId="0" xfId="0" applyNumberFormat="1"/>
    <xf numFmtId="170" fontId="0" fillId="0" borderId="0" xfId="0" applyNumberFormat="1"/>
    <xf numFmtId="0" fontId="0" fillId="5" borderId="0" xfId="0" applyFill="1"/>
    <xf numFmtId="0" fontId="8" fillId="6" borderId="0" xfId="0" applyFont="1" applyFill="1"/>
    <xf numFmtId="167" fontId="0" fillId="7" borderId="0" xfId="0" applyNumberFormat="1" applyFill="1"/>
    <xf numFmtId="0" fontId="0" fillId="7" borderId="0" xfId="0" applyFill="1"/>
    <xf numFmtId="0" fontId="0" fillId="6"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8" borderId="0" xfId="0" applyFill="1"/>
    <xf numFmtId="37" fontId="0" fillId="0" borderId="0" xfId="0" applyNumberFormat="1"/>
    <xf numFmtId="172" fontId="0" fillId="0" borderId="0" xfId="2" applyNumberFormat="1" applyFont="1"/>
  </cellXfs>
  <cellStyles count="3">
    <cellStyle name="Currency" xfId="2" builtinId="4"/>
    <cellStyle name="Normal" xfId="0" builtinId="0"/>
    <cellStyle name="Percent" xfId="1" builtinId="5"/>
  </cellStyles>
  <dxfs count="44">
    <dxf>
      <numFmt numFmtId="5" formatCode="#,##0_);\(#,##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numFmt numFmtId="169" formatCode="0.00%;\-0.00%;0.00%"/>
    </dxf>
    <dxf>
      <numFmt numFmtId="169" formatCode="0.00%;\-0.00%;0.00%"/>
    </dxf>
    <dxf>
      <numFmt numFmtId="166" formatCode="[&gt;1000000]&quot;$&quot;0.0,,&quot;M&quot;;[&gt;1000]\ &quot;$&quot;0.0,&quot;K&quot;;0"/>
    </dxf>
    <dxf>
      <numFmt numFmtId="166" formatCode="[&gt;1000000]&quot;$&quot;0.0,,&quot;M&quot;;[&gt;1000]\ &quot;$&quot;0.0,&quot;K&quot;;0"/>
    </dxf>
    <dxf>
      <numFmt numFmtId="166" formatCode="[&gt;1000000]&quot;$&quot;0.0,,&quot;M&quot;;[&gt;1000]\ &quot;$&quot;0.0,&quot;K&quot;;0"/>
    </dxf>
    <dxf>
      <numFmt numFmtId="166" formatCode="[&gt;1000000]&quot;$&quot;0.0,,&quot;M&quot;;[&gt;1000]\ &quot;$&quot;0.0,&quot;K&quot;;0"/>
    </dxf>
    <dxf>
      <numFmt numFmtId="166" formatCode="[&gt;1000000]&quot;$&quot;0.0,,&quot;M&quot;;[&gt;1000]\ &quot;$&quot;0.0,&quot;K&quot;;0"/>
    </dxf>
    <dxf>
      <numFmt numFmtId="166" formatCode="[&gt;1000000]&quot;$&quot;0.0,,&quot;M&quot;;[&gt;1000]\ &quot;$&quot;0.0,&quot;K&quot;;0"/>
    </dxf>
    <dxf>
      <numFmt numFmtId="166" formatCode="[&gt;1000000]&quot;$&quot;0.0,,&quot;M&quot;;[&gt;1000]\ &quot;$&quot;0.0,&quot;K&quot;;0"/>
    </dxf>
    <dxf>
      <numFmt numFmtId="168" formatCode="[&gt;1000000]&quot;$&quot;0,,&quot;M&quot;;[&gt;1000]\ &quot;$&quot;0,&quot;K&quot;;0"/>
    </dxf>
    <dxf>
      <numFmt numFmtId="168" formatCode="[&gt;1000000]&quot;$&quot;0,,&quot;M&quot;;[&gt;1000]\ &quot;$&quot;0,&quot;K&quot;;0"/>
    </dxf>
    <dxf>
      <numFmt numFmtId="167" formatCode="\+0.0%;\-0.0%"/>
    </dxf>
    <dxf>
      <numFmt numFmtId="14" formatCode="0.00%"/>
    </dxf>
    <dxf>
      <numFmt numFmtId="166" formatCode="[&gt;1000000]&quot;$&quot;0.0,,&quot;M&quot;;[&gt;1000]\ &quot;$&quot;0.0,&quot;K&quot;;0"/>
    </dxf>
    <dxf>
      <numFmt numFmtId="168" formatCode="[&gt;1000000]&quot;$&quot;0,,&quot;M&quot;;[&gt;1000]\ &quot;$&quot;0,&quot;K&quot;;0"/>
    </dxf>
    <dxf>
      <numFmt numFmtId="170" formatCode="\+0.00%;\-0.00%"/>
    </dxf>
    <dxf>
      <numFmt numFmtId="14" formatCode="0.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gt;1000000]&quot;$&quot;0.0,,&quot;M&quot;;[&gt;1000]\ &quot;$&quot;0.0,&quot;K&quot;;0"/>
    </dxf>
    <dxf>
      <numFmt numFmtId="168" formatCode="[&gt;1000000]&quot;$&quot;0,,&quot;M&quot;;[&gt;1000]\ &quot;$&quot;0,&quot;K&quot;;0"/>
    </dxf>
    <dxf>
      <numFmt numFmtId="166" formatCode="[&gt;1000000]&quot;$&quot;0.0,,&quot;M&quot;;[&gt;1000]\ &quot;$&quot;0.0,&quot;K&quot;;0"/>
    </dxf>
    <dxf>
      <numFmt numFmtId="168" formatCode="[&gt;1000000]&quot;$&quot;0,,&quot;M&quot;;[&gt;1000]\ &quot;$&quot;0,&quot;K&quot;;0"/>
    </dxf>
    <dxf>
      <numFmt numFmtId="167" formatCode="\+0.0%;\-0.0%"/>
    </dxf>
    <dxf>
      <numFmt numFmtId="14" formatCode="0.00%"/>
    </dxf>
    <dxf>
      <numFmt numFmtId="166" formatCode="[&gt;1000000]&quot;$&quot;0.0,,&quot;M&quot;;[&gt;1000]\ &quot;$&quot;0.0,&quot;K&quot;;0"/>
    </dxf>
    <dxf>
      <numFmt numFmtId="168" formatCode="[&gt;1000000]&quot;$&quot;0,,&quot;M&quot;;[&gt;1000]\ &quot;$&quot;0,&quot;K&quot;;0"/>
    </dxf>
    <dxf>
      <numFmt numFmtId="13" formatCode="0%"/>
    </dxf>
    <dxf>
      <numFmt numFmtId="168" formatCode="[&gt;1000000]&quot;$&quot;0,,&quot;M&quot;;[&gt;1000]\ &quot;$&quot;0,&quot;K&quot;;0"/>
    </dxf>
    <dxf>
      <font>
        <b/>
        <i val="0"/>
        <sz val="12"/>
        <color theme="0"/>
      </font>
      <fill>
        <patternFill>
          <bgColor theme="1"/>
        </patternFill>
      </fill>
    </dxf>
    <dxf>
      <fill>
        <patternFill patternType="none">
          <bgColor auto="1"/>
        </patternFill>
      </fill>
    </dxf>
    <dxf>
      <font>
        <b/>
        <i val="0"/>
        <sz val="12"/>
        <color theme="0"/>
      </font>
      <fill>
        <patternFill>
          <bgColor theme="1"/>
        </patternFill>
      </fill>
    </dxf>
    <dxf>
      <fill>
        <patternFill>
          <bgColor theme="3"/>
        </patternFill>
      </fill>
    </dxf>
    <dxf>
      <fill>
        <patternFill patternType="none">
          <bgColor auto="1"/>
        </patternFill>
      </fill>
    </dxf>
  </dxfs>
  <tableStyles count="4" defaultTableStyle="TableStyleMedium2" defaultPivotStyle="PivotStyleLight16">
    <tableStyle name="Slicer Style 1" pivot="0" table="0" count="2" xr9:uid="{36BFE652-963B-48E2-ABE9-6154F5BA16DF}">
      <tableStyleElement type="wholeTable" dxfId="43"/>
    </tableStyle>
    <tableStyle name="Slicer Style 2" pivot="0" table="0" count="2" xr9:uid="{B974ECFD-BA90-436C-9B04-F56F3AF9CC31}"/>
    <tableStyle name="Slicer Style 2 2" pivot="0" table="0" count="5" xr9:uid="{29146A07-EEBE-4906-BD7D-E8ACCC9B3FE8}">
      <tableStyleElement type="wholeTable" dxfId="42"/>
      <tableStyleElement type="headerRow" dxfId="41"/>
    </tableStyle>
    <tableStyle name="Slicer Style 2 2 2" pivot="0" table="0" count="5" xr9:uid="{E671F0AC-0673-434A-95D1-B7B5861891CD}">
      <tableStyleElement type="wholeTable" dxfId="40"/>
      <tableStyleElement type="headerRow" dxfId="39"/>
    </tableStyle>
  </tableStyles>
  <colors>
    <mruColors>
      <color rgb="FF07F2F2"/>
      <color rgb="FF041538"/>
      <color rgb="FF60CCFE"/>
      <color rgb="FF020D27"/>
      <color rgb="FF8BEFFD"/>
    </mruColors>
  </colors>
  <extLst>
    <ext xmlns:x14="http://schemas.microsoft.com/office/spreadsheetml/2009/9/main" uri="{46F421CA-312F-682f-3DD2-61675219B42D}">
      <x14:dxfs count="9">
        <dxf>
          <fill>
            <patternFill>
              <bgColor rgb="FF07F2F2"/>
            </patternFill>
          </fill>
        </dxf>
        <dxf>
          <fill>
            <patternFill patternType="none">
              <bgColor auto="1"/>
            </patternFill>
          </fill>
        </dxf>
        <dxf>
          <fill>
            <patternFill patternType="none">
              <bgColor auto="1"/>
            </patternFill>
          </fill>
          <border>
            <left style="thin">
              <color auto="1"/>
            </left>
            <right style="thin">
              <color auto="1"/>
            </right>
            <top style="thin">
              <color auto="1"/>
            </top>
            <bottom style="thin">
              <color auto="1"/>
            </bottom>
          </border>
        </dxf>
        <dxf>
          <fill>
            <patternFill>
              <bgColor rgb="FF07F2F2"/>
            </patternFill>
          </fill>
        </dxf>
        <dxf>
          <fill>
            <patternFill patternType="none">
              <bgColor auto="1"/>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dxf>
        <dxf>
          <fill>
            <patternFill patternType="none">
              <bgColor auto="1"/>
            </patternFill>
          </fill>
          <border>
            <left style="thin">
              <color auto="1"/>
            </left>
            <right style="thin">
              <color auto="1"/>
            </right>
            <top style="thin">
              <color auto="1"/>
            </top>
            <bottom style="thin">
              <color auto="1"/>
            </bottom>
          </border>
        </dxf>
        <dxf>
          <fill>
            <patternFill patternType="none">
              <bgColor auto="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hoveredUnselectedItemWithData" dxfId="8"/>
          </x14:slicerStyleElements>
        </x14:slicerStyle>
        <x14:slicerStyle name="Slicer Style 2">
          <x14:slicerStyleElements>
            <x14:slicerStyleElement type="unselectedItemWithData" dxfId="7"/>
            <x14:slicerStyleElement type="unselectedItemWithNoData" dxfId="6"/>
          </x14:slicerStyleElements>
        </x14:slicerStyle>
        <x14:slicerStyle name="Slicer Style 2 2">
          <x14:slicerStyleElements>
            <x14:slicerStyleElement type="unselectedItemWithData" dxfId="5"/>
            <x14:slicerStyleElement type="unselectedItemWithNoData" dxfId="4"/>
            <x14:slicerStyleElement type="selectedItemWithData" dxfId="3"/>
          </x14:slicerStyleElements>
        </x14:slicerStyle>
        <x14:slicerStyle name="Slicer Style 2 2 2">
          <x14:slicerStyleElements>
            <x14:slicerStyleElement type="unselectedItemWithData" dxfId="2"/>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2.xml"/><Relationship Id="rId21" Type="http://schemas.openxmlformats.org/officeDocument/2006/relationships/pivotCacheDefinition" Target="pivotCache/pivotCacheDefinition17.xml"/><Relationship Id="rId42" Type="http://schemas.openxmlformats.org/officeDocument/2006/relationships/customXml" Target="../customXml/item5.xml"/><Relationship Id="rId47" Type="http://schemas.openxmlformats.org/officeDocument/2006/relationships/customXml" Target="../customXml/item10.xml"/><Relationship Id="rId63" Type="http://schemas.openxmlformats.org/officeDocument/2006/relationships/customXml" Target="../customXml/item26.xml"/><Relationship Id="rId68" Type="http://schemas.openxmlformats.org/officeDocument/2006/relationships/customXml" Target="../customXml/item31.xml"/><Relationship Id="rId16" Type="http://schemas.openxmlformats.org/officeDocument/2006/relationships/pivotCacheDefinition" Target="pivotCache/pivotCacheDefinition12.xml"/><Relationship Id="rId11" Type="http://schemas.openxmlformats.org/officeDocument/2006/relationships/pivotCacheDefinition" Target="pivotCache/pivotCacheDefinition7.xml"/><Relationship Id="rId24" Type="http://schemas.openxmlformats.org/officeDocument/2006/relationships/pivotCacheDefinition" Target="pivotCache/pivotCacheDefinition20.xml"/><Relationship Id="rId32" Type="http://schemas.openxmlformats.org/officeDocument/2006/relationships/theme" Target="theme/theme1.xml"/><Relationship Id="rId37" Type="http://schemas.openxmlformats.org/officeDocument/2006/relationships/calcChain" Target="calcChain.xml"/><Relationship Id="rId40" Type="http://schemas.openxmlformats.org/officeDocument/2006/relationships/customXml" Target="../customXml/item3.xml"/><Relationship Id="rId45" Type="http://schemas.openxmlformats.org/officeDocument/2006/relationships/customXml" Target="../customXml/item8.xml"/><Relationship Id="rId53" Type="http://schemas.openxmlformats.org/officeDocument/2006/relationships/customXml" Target="../customXml/item16.xml"/><Relationship Id="rId58" Type="http://schemas.openxmlformats.org/officeDocument/2006/relationships/customXml" Target="../customXml/item21.xml"/><Relationship Id="rId66" Type="http://schemas.openxmlformats.org/officeDocument/2006/relationships/customXml" Target="../customXml/item29.xml"/><Relationship Id="rId74" Type="http://schemas.openxmlformats.org/officeDocument/2006/relationships/customXml" Target="../customXml/item37.xml"/><Relationship Id="rId79" Type="http://schemas.openxmlformats.org/officeDocument/2006/relationships/customXml" Target="../customXml/item42.xml"/><Relationship Id="rId5" Type="http://schemas.openxmlformats.org/officeDocument/2006/relationships/pivotCacheDefinition" Target="pivotCache/pivotCacheDefinition1.xml"/><Relationship Id="rId61" Type="http://schemas.openxmlformats.org/officeDocument/2006/relationships/customXml" Target="../customXml/item24.xml"/><Relationship Id="rId19" Type="http://schemas.openxmlformats.org/officeDocument/2006/relationships/pivotCacheDefinition" Target="pivotCache/pivotCacheDefinition1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sharedStrings" Target="sharedStrings.xml"/><Relationship Id="rId43" Type="http://schemas.openxmlformats.org/officeDocument/2006/relationships/customXml" Target="../customXml/item6.xml"/><Relationship Id="rId48" Type="http://schemas.openxmlformats.org/officeDocument/2006/relationships/customXml" Target="../customXml/item11.xml"/><Relationship Id="rId56" Type="http://schemas.openxmlformats.org/officeDocument/2006/relationships/customXml" Target="../customXml/item19.xml"/><Relationship Id="rId64" Type="http://schemas.openxmlformats.org/officeDocument/2006/relationships/customXml" Target="../customXml/item27.xml"/><Relationship Id="rId69" Type="http://schemas.openxmlformats.org/officeDocument/2006/relationships/customXml" Target="../customXml/item32.xml"/><Relationship Id="rId77" Type="http://schemas.openxmlformats.org/officeDocument/2006/relationships/customXml" Target="../customXml/item40.xml"/><Relationship Id="rId8" Type="http://schemas.openxmlformats.org/officeDocument/2006/relationships/pivotCacheDefinition" Target="pivotCache/pivotCacheDefinition4.xml"/><Relationship Id="rId51" Type="http://schemas.openxmlformats.org/officeDocument/2006/relationships/customXml" Target="../customXml/item14.xml"/><Relationship Id="rId72" Type="http://schemas.openxmlformats.org/officeDocument/2006/relationships/customXml" Target="../customXml/item35.xml"/><Relationship Id="rId80" Type="http://schemas.openxmlformats.org/officeDocument/2006/relationships/customXml" Target="../customXml/item43.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pivotCacheDefinition" Target="pivotCache/pivotCacheDefinition21.xml"/><Relationship Id="rId33" Type="http://schemas.openxmlformats.org/officeDocument/2006/relationships/connections" Target="connections.xml"/><Relationship Id="rId38" Type="http://schemas.openxmlformats.org/officeDocument/2006/relationships/customXml" Target="../customXml/item1.xml"/><Relationship Id="rId46" Type="http://schemas.openxmlformats.org/officeDocument/2006/relationships/customXml" Target="../customXml/item9.xml"/><Relationship Id="rId59" Type="http://schemas.openxmlformats.org/officeDocument/2006/relationships/customXml" Target="../customXml/item22.xml"/><Relationship Id="rId67" Type="http://schemas.openxmlformats.org/officeDocument/2006/relationships/customXml" Target="../customXml/item30.xml"/><Relationship Id="rId20" Type="http://schemas.openxmlformats.org/officeDocument/2006/relationships/pivotCacheDefinition" Target="pivotCache/pivotCacheDefinition16.xml"/><Relationship Id="rId41" Type="http://schemas.openxmlformats.org/officeDocument/2006/relationships/customXml" Target="../customXml/item4.xml"/><Relationship Id="rId54" Type="http://schemas.openxmlformats.org/officeDocument/2006/relationships/customXml" Target="../customXml/item17.xml"/><Relationship Id="rId62" Type="http://schemas.openxmlformats.org/officeDocument/2006/relationships/customXml" Target="../customXml/item25.xml"/><Relationship Id="rId70" Type="http://schemas.openxmlformats.org/officeDocument/2006/relationships/customXml" Target="../customXml/item33.xml"/><Relationship Id="rId75"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2.xml"/><Relationship Id="rId36" Type="http://schemas.openxmlformats.org/officeDocument/2006/relationships/powerPivotData" Target="model/item.data"/><Relationship Id="rId49" Type="http://schemas.openxmlformats.org/officeDocument/2006/relationships/customXml" Target="../customXml/item12.xml"/><Relationship Id="rId57" Type="http://schemas.openxmlformats.org/officeDocument/2006/relationships/customXml" Target="../customXml/item20.xml"/><Relationship Id="rId10" Type="http://schemas.openxmlformats.org/officeDocument/2006/relationships/pivotCacheDefinition" Target="pivotCache/pivotCacheDefinition6.xml"/><Relationship Id="rId31" Type="http://schemas.microsoft.com/office/2007/relationships/slicerCache" Target="slicerCaches/slicerCache5.xml"/><Relationship Id="rId44" Type="http://schemas.openxmlformats.org/officeDocument/2006/relationships/customXml" Target="../customXml/item7.xml"/><Relationship Id="rId52" Type="http://schemas.openxmlformats.org/officeDocument/2006/relationships/customXml" Target="../customXml/item15.xml"/><Relationship Id="rId60" Type="http://schemas.openxmlformats.org/officeDocument/2006/relationships/customXml" Target="../customXml/item23.xml"/><Relationship Id="rId65" Type="http://schemas.openxmlformats.org/officeDocument/2006/relationships/customXml" Target="../customXml/item28.xml"/><Relationship Id="rId73" Type="http://schemas.openxmlformats.org/officeDocument/2006/relationships/customXml" Target="../customXml/item36.xml"/><Relationship Id="rId78" Type="http://schemas.openxmlformats.org/officeDocument/2006/relationships/customXml" Target="../customXml/item4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39" Type="http://schemas.openxmlformats.org/officeDocument/2006/relationships/customXml" Target="../customXml/item2.xml"/><Relationship Id="rId34" Type="http://schemas.openxmlformats.org/officeDocument/2006/relationships/styles" Target="styles.xml"/><Relationship Id="rId50" Type="http://schemas.openxmlformats.org/officeDocument/2006/relationships/customXml" Target="../customXml/item13.xml"/><Relationship Id="rId55" Type="http://schemas.openxmlformats.org/officeDocument/2006/relationships/customXml" Target="../customXml/item18.xml"/><Relationship Id="rId76" Type="http://schemas.openxmlformats.org/officeDocument/2006/relationships/customXml" Target="../customXml/item39.xml"/><Relationship Id="rId7" Type="http://schemas.openxmlformats.org/officeDocument/2006/relationships/pivotCacheDefinition" Target="pivotCache/pivotCacheDefinition3.xml"/><Relationship Id="rId71" Type="http://schemas.openxmlformats.org/officeDocument/2006/relationships/customXml" Target="../customXml/item34.xml"/><Relationship Id="rId2" Type="http://schemas.openxmlformats.org/officeDocument/2006/relationships/worksheet" Target="worksheets/sheet2.xml"/><Relationship Id="rId2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Sheet2!$CQ$10</c:f>
              <c:strCache>
                <c:ptCount val="1"/>
                <c:pt idx="0">
                  <c:v>Quantity</c:v>
                </c:pt>
              </c:strCache>
            </c:strRef>
          </c:tx>
          <c:spPr>
            <a:solidFill>
              <a:srgbClr val="07F2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Sheet2!$CP$11:$CP$15</c:f>
              <c:strCache>
                <c:ptCount val="5"/>
                <c:pt idx="0">
                  <c:v>Attorney Mist</c:v>
                </c:pt>
                <c:pt idx="1">
                  <c:v>Begin Brew</c:v>
                </c:pt>
                <c:pt idx="2">
                  <c:v>Common Splash</c:v>
                </c:pt>
                <c:pt idx="3">
                  <c:v>Eight Brew</c:v>
                </c:pt>
                <c:pt idx="4">
                  <c:v>Onto Dew</c:v>
                </c:pt>
              </c:strCache>
            </c:strRef>
          </c:cat>
          <c:val>
            <c:numRef>
              <c:f>Sheet2!$CQ$11:$CQ$15</c:f>
              <c:numCache>
                <c:formatCode>[&gt;1000000]"$"0,,"M";[&gt;1000]\ "$"0,"K";0</c:formatCode>
                <c:ptCount val="5"/>
                <c:pt idx="0">
                  <c:v>6545</c:v>
                </c:pt>
                <c:pt idx="1">
                  <c:v>6861</c:v>
                </c:pt>
                <c:pt idx="2">
                  <c:v>6137</c:v>
                </c:pt>
                <c:pt idx="3">
                  <c:v>6671</c:v>
                </c:pt>
                <c:pt idx="4">
                  <c:v>6262</c:v>
                </c:pt>
              </c:numCache>
            </c:numRef>
          </c:val>
          <c:extLst>
            <c:ext xmlns:c16="http://schemas.microsoft.com/office/drawing/2014/chart" uri="{C3380CC4-5D6E-409C-BE32-E72D297353CC}">
              <c16:uniqueId val="{00000000-9ABA-43A3-97DB-73DFD20FBD90}"/>
            </c:ext>
          </c:extLst>
        </c:ser>
        <c:dLbls>
          <c:dLblPos val="outEnd"/>
          <c:showLegendKey val="0"/>
          <c:showVal val="1"/>
          <c:showCatName val="0"/>
          <c:showSerName val="0"/>
          <c:showPercent val="0"/>
          <c:showBubbleSize val="0"/>
        </c:dLbls>
        <c:gapWidth val="102"/>
        <c:axId val="766303680"/>
        <c:axId val="766308480"/>
      </c:barChart>
      <c:catAx>
        <c:axId val="76630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66308480"/>
        <c:crosses val="autoZero"/>
        <c:auto val="1"/>
        <c:lblAlgn val="ctr"/>
        <c:lblOffset val="100"/>
        <c:noMultiLvlLbl val="0"/>
      </c:catAx>
      <c:valAx>
        <c:axId val="766308480"/>
        <c:scaling>
          <c:orientation val="minMax"/>
        </c:scaling>
        <c:delete val="1"/>
        <c:axPos val="b"/>
        <c:numFmt formatCode="[&gt;1000000]&quot;$&quot;0,,&quot;M&quot;;[&gt;1000]\ &quot;$&quot;0,&quot;K&quot;;0" sourceLinked="1"/>
        <c:majorTickMark val="none"/>
        <c:minorTickMark val="none"/>
        <c:tickLblPos val="nextTo"/>
        <c:crossAx val="76630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in progress (version 1).xlsb - Copy.xlsx]Sheet2!PivotTable14</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7F2F2"/>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Sheet2!$BX$3</c:f>
              <c:strCache>
                <c:ptCount val="1"/>
                <c:pt idx="0">
                  <c:v>Total</c:v>
                </c:pt>
              </c:strCache>
            </c:strRef>
          </c:tx>
          <c:spPr>
            <a:solidFill>
              <a:srgbClr val="07F2F2"/>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Sheet2!$BW$4:$BW$10</c:f>
              <c:strCache>
                <c:ptCount val="7"/>
                <c:pt idx="0">
                  <c:v>Sun</c:v>
                </c:pt>
                <c:pt idx="1">
                  <c:v>Fri</c:v>
                </c:pt>
                <c:pt idx="2">
                  <c:v>Wed</c:v>
                </c:pt>
                <c:pt idx="3">
                  <c:v>Tue</c:v>
                </c:pt>
                <c:pt idx="4">
                  <c:v>Sat</c:v>
                </c:pt>
                <c:pt idx="5">
                  <c:v>Thu</c:v>
                </c:pt>
                <c:pt idx="6">
                  <c:v>Mon</c:v>
                </c:pt>
              </c:strCache>
            </c:strRef>
          </c:cat>
          <c:val>
            <c:numRef>
              <c:f>Sheet2!$BX$4:$BX$10</c:f>
              <c:numCache>
                <c:formatCode>[&gt;1000000]"$"0,,"M";[&gt;1000]\ "$"0,"K";0</c:formatCode>
                <c:ptCount val="7"/>
                <c:pt idx="0">
                  <c:v>313403.34999999951</c:v>
                </c:pt>
                <c:pt idx="1">
                  <c:v>319564.96000000124</c:v>
                </c:pt>
                <c:pt idx="2">
                  <c:v>324189.0599999979</c:v>
                </c:pt>
                <c:pt idx="3">
                  <c:v>324340.81999999884</c:v>
                </c:pt>
                <c:pt idx="4">
                  <c:v>332458.74000000069</c:v>
                </c:pt>
                <c:pt idx="5">
                  <c:v>340665.27999999869</c:v>
                </c:pt>
                <c:pt idx="6">
                  <c:v>342889.85000000324</c:v>
                </c:pt>
              </c:numCache>
            </c:numRef>
          </c:val>
          <c:extLst>
            <c:ext xmlns:c16="http://schemas.microsoft.com/office/drawing/2014/chart" uri="{C3380CC4-5D6E-409C-BE32-E72D297353CC}">
              <c16:uniqueId val="{00000000-DC50-4634-AF2D-19895D8BF543}"/>
            </c:ext>
          </c:extLst>
        </c:ser>
        <c:dLbls>
          <c:dLblPos val="outEnd"/>
          <c:showLegendKey val="0"/>
          <c:showVal val="1"/>
          <c:showCatName val="0"/>
          <c:showSerName val="0"/>
          <c:showPercent val="0"/>
          <c:showBubbleSize val="0"/>
        </c:dLbls>
        <c:gapWidth val="97"/>
        <c:axId val="396851840"/>
        <c:axId val="396855680"/>
      </c:barChart>
      <c:catAx>
        <c:axId val="39685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6855680"/>
        <c:crosses val="autoZero"/>
        <c:auto val="1"/>
        <c:lblAlgn val="ctr"/>
        <c:lblOffset val="100"/>
        <c:noMultiLvlLbl val="0"/>
      </c:catAx>
      <c:valAx>
        <c:axId val="396855680"/>
        <c:scaling>
          <c:orientation val="minMax"/>
        </c:scaling>
        <c:delete val="1"/>
        <c:axPos val="b"/>
        <c:numFmt formatCode="[&gt;1000000]&quot;$&quot;0,,&quot;M&quot;;[&gt;1000]\ &quot;$&quot;0,&quot;K&quot;;0" sourceLinked="1"/>
        <c:majorTickMark val="none"/>
        <c:minorTickMark val="none"/>
        <c:tickLblPos val="nextTo"/>
        <c:crossAx val="3968518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01600">
        <a:schemeClr val="accent4">
          <a:satMod val="175000"/>
          <a:alpha val="41000"/>
        </a:schemeClr>
      </a:glow>
      <a:outerShdw blurRad="63500" sx="102000" sy="102000" algn="ctr" rotWithShape="0">
        <a:schemeClr val="bg2">
          <a:lumMod val="90000"/>
          <a:alpha val="40000"/>
        </a:scheme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in progress (version 1).xlsb - Copy.xlsx]Sheet2!PivotTable15</c:name>
    <c:fmtId val="4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7F2F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Sheet2!$CB$3</c:f>
              <c:strCache>
                <c:ptCount val="1"/>
                <c:pt idx="0">
                  <c:v>Total</c:v>
                </c:pt>
              </c:strCache>
            </c:strRef>
          </c:tx>
          <c:spPr>
            <a:solidFill>
              <a:srgbClr val="07F2F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Sheet2!$CA$4:$CA$11</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Sheet2!$CB$4:$CB$11</c:f>
              <c:numCache>
                <c:formatCode>[&gt;1000000]"$"0,,"M";[&gt;1000]\ "$"0,"K";0</c:formatCode>
                <c:ptCount val="8"/>
                <c:pt idx="0">
                  <c:v>86449.160000000033</c:v>
                </c:pt>
                <c:pt idx="1">
                  <c:v>142236.05999999901</c:v>
                </c:pt>
                <c:pt idx="2">
                  <c:v>174072.76000000042</c:v>
                </c:pt>
                <c:pt idx="3">
                  <c:v>52455.239999999467</c:v>
                </c:pt>
                <c:pt idx="4">
                  <c:v>718216.26999999932</c:v>
                </c:pt>
                <c:pt idx="5">
                  <c:v>417457.830000002</c:v>
                </c:pt>
                <c:pt idx="6">
                  <c:v>367414.25000000041</c:v>
                </c:pt>
                <c:pt idx="7">
                  <c:v>339210.4900000029</c:v>
                </c:pt>
              </c:numCache>
            </c:numRef>
          </c:val>
          <c:extLst>
            <c:ext xmlns:c16="http://schemas.microsoft.com/office/drawing/2014/chart" uri="{C3380CC4-5D6E-409C-BE32-E72D297353CC}">
              <c16:uniqueId val="{00000000-D6DC-417A-84F1-D62DBA4FE724}"/>
            </c:ext>
          </c:extLst>
        </c:ser>
        <c:dLbls>
          <c:dLblPos val="outEnd"/>
          <c:showLegendKey val="0"/>
          <c:showVal val="1"/>
          <c:showCatName val="0"/>
          <c:showSerName val="0"/>
          <c:showPercent val="0"/>
          <c:showBubbleSize val="0"/>
        </c:dLbls>
        <c:gapWidth val="55"/>
        <c:overlap val="-20"/>
        <c:axId val="396852800"/>
        <c:axId val="396850880"/>
      </c:barChart>
      <c:catAx>
        <c:axId val="39685280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6850880"/>
        <c:crosses val="autoZero"/>
        <c:auto val="1"/>
        <c:lblAlgn val="ctr"/>
        <c:lblOffset val="100"/>
        <c:noMultiLvlLbl val="0"/>
      </c:catAx>
      <c:valAx>
        <c:axId val="396850880"/>
        <c:scaling>
          <c:orientation val="minMax"/>
        </c:scaling>
        <c:delete val="1"/>
        <c:axPos val="b"/>
        <c:numFmt formatCode="[&gt;1000000]&quot;$&quot;0,,&quot;M&quot;;[&gt;1000]\ &quot;$&quot;0,&quot;K&quot;;0" sourceLinked="1"/>
        <c:majorTickMark val="none"/>
        <c:minorTickMark val="none"/>
        <c:tickLblPos val="nextTo"/>
        <c:crossAx val="39685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bg2">
          <a:lumMod val="90000"/>
          <a:alpha val="40000"/>
        </a:schemeClr>
      </a:outerShdw>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1"/>
          <c:order val="1"/>
          <c:tx>
            <c:strRef>
              <c:f>Sheet2!$CM$3</c:f>
              <c:strCache>
                <c:ptCount val="1"/>
                <c:pt idx="0">
                  <c:v>New Chart</c:v>
                </c:pt>
              </c:strCache>
            </c:strRef>
          </c:tx>
          <c:spPr>
            <a:solidFill>
              <a:schemeClr val="accent1">
                <a:lumMod val="75000"/>
              </a:schemeClr>
            </a:solidFill>
            <a:ln>
              <a:noFill/>
            </a:ln>
            <a:effectLst/>
          </c:spPr>
          <c:dPt>
            <c:idx val="7"/>
            <c:bubble3D val="0"/>
            <c:extLst>
              <c:ext xmlns:c16="http://schemas.microsoft.com/office/drawing/2014/chart" uri="{C3380CC4-5D6E-409C-BE32-E72D297353CC}">
                <c16:uniqueId val="{00000000-965B-4447-AA96-394E7E85203B}"/>
              </c:ext>
            </c:extLst>
          </c:dPt>
          <c:val>
            <c:numRef>
              <c:f>Sheet2!$CM$4:$CM$15</c:f>
              <c:numCache>
                <c:formatCode>[&gt;1000000]"$"0,,"M";[&gt;1000]\ "$"0,"K";0</c:formatCode>
                <c:ptCount val="12"/>
                <c:pt idx="0">
                  <c:v>177715.37999999989</c:v>
                </c:pt>
                <c:pt idx="1">
                  <c:v>177756.56999999966</c:v>
                </c:pt>
                <c:pt idx="2">
                  <c:v>204515.86999999953</c:v>
                </c:pt>
                <c:pt idx="3">
                  <c:v>192977.03999999998</c:v>
                </c:pt>
                <c:pt idx="4">
                  <c:v>205642.8500000005</c:v>
                </c:pt>
                <c:pt idx="5">
                  <c:v>195489.95000000036</c:v>
                </c:pt>
                <c:pt idx="6">
                  <c:v>182737.19000000064</c:v>
                </c:pt>
                <c:pt idx="7">
                  <c:v>208599.36000000022</c:v>
                </c:pt>
                <c:pt idx="8">
                  <c:v>190084.82000000018</c:v>
                </c:pt>
                <c:pt idx="9">
                  <c:v>190384.21999999986</c:v>
                </c:pt>
                <c:pt idx="10">
                  <c:v>192253.24999999942</c:v>
                </c:pt>
                <c:pt idx="11">
                  <c:v>179355.55999999988</c:v>
                </c:pt>
              </c:numCache>
            </c:numRef>
          </c:val>
          <c:extLst>
            <c:ext xmlns:c16="http://schemas.microsoft.com/office/drawing/2014/chart" uri="{C3380CC4-5D6E-409C-BE32-E72D297353CC}">
              <c16:uniqueId val="{00000001-965B-4447-AA96-394E7E85203B}"/>
            </c:ext>
          </c:extLst>
        </c:ser>
        <c:dLbls>
          <c:showLegendKey val="0"/>
          <c:showVal val="0"/>
          <c:showCatName val="0"/>
          <c:showSerName val="0"/>
          <c:showPercent val="0"/>
          <c:showBubbleSize val="0"/>
        </c:dLbls>
        <c:axId val="397129312"/>
        <c:axId val="397131712"/>
      </c:areaChart>
      <c:lineChart>
        <c:grouping val="standard"/>
        <c:varyColors val="0"/>
        <c:ser>
          <c:idx val="0"/>
          <c:order val="0"/>
          <c:tx>
            <c:strRef>
              <c:f>Sheet2!$CL$3</c:f>
              <c:strCache>
                <c:ptCount val="1"/>
                <c:pt idx="0">
                  <c:v>Profit Margin</c:v>
                </c:pt>
              </c:strCache>
            </c:strRef>
          </c:tx>
          <c:spPr>
            <a:ln w="28575" cap="rnd">
              <a:solidFill>
                <a:srgbClr val="07F2F2"/>
              </a:solidFill>
              <a:round/>
            </a:ln>
            <a:effectLst/>
          </c:spPr>
          <c:marker>
            <c:symbol val="circle"/>
            <c:size val="5"/>
            <c:spPr>
              <a:solidFill>
                <a:schemeClr val="accent1"/>
              </a:solidFill>
              <a:ln w="9525">
                <a:solidFill>
                  <a:schemeClr val="accent1"/>
                </a:solidFill>
              </a:ln>
              <a:effectLst/>
            </c:spPr>
          </c:marker>
          <c:dLbls>
            <c:dLbl>
              <c:idx val="0"/>
              <c:tx>
                <c:rich>
                  <a:bodyPr/>
                  <a:lstStyle/>
                  <a:p>
                    <a:fld id="{62C631D1-C81F-4511-8041-2B7C2199D14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965B-4447-AA96-394E7E85203B}"/>
                </c:ext>
              </c:extLst>
            </c:dLbl>
            <c:dLbl>
              <c:idx val="1"/>
              <c:tx>
                <c:rich>
                  <a:bodyPr/>
                  <a:lstStyle/>
                  <a:p>
                    <a:fld id="{2197F410-50A0-4897-A30A-41F8EB0A6FD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65B-4447-AA96-394E7E85203B}"/>
                </c:ext>
              </c:extLst>
            </c:dLbl>
            <c:dLbl>
              <c:idx val="2"/>
              <c:tx>
                <c:rich>
                  <a:bodyPr/>
                  <a:lstStyle/>
                  <a:p>
                    <a:fld id="{1B6CD0CD-87ED-431B-8A3C-8B50D53A44C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65B-4447-AA96-394E7E85203B}"/>
                </c:ext>
              </c:extLst>
            </c:dLbl>
            <c:dLbl>
              <c:idx val="3"/>
              <c:tx>
                <c:rich>
                  <a:bodyPr/>
                  <a:lstStyle/>
                  <a:p>
                    <a:fld id="{7D45B2FD-E2E3-4C7F-98F9-B2F48DE47A3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65B-4447-AA96-394E7E85203B}"/>
                </c:ext>
              </c:extLst>
            </c:dLbl>
            <c:dLbl>
              <c:idx val="4"/>
              <c:tx>
                <c:rich>
                  <a:bodyPr/>
                  <a:lstStyle/>
                  <a:p>
                    <a:fld id="{B099FA20-89FB-4365-8720-5A30796ACD9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65B-4447-AA96-394E7E85203B}"/>
                </c:ext>
              </c:extLst>
            </c:dLbl>
            <c:dLbl>
              <c:idx val="5"/>
              <c:tx>
                <c:rich>
                  <a:bodyPr/>
                  <a:lstStyle/>
                  <a:p>
                    <a:fld id="{BA63C02B-FFAF-496D-B2F7-57C4EDD9002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65B-4447-AA96-394E7E85203B}"/>
                </c:ext>
              </c:extLst>
            </c:dLbl>
            <c:dLbl>
              <c:idx val="6"/>
              <c:tx>
                <c:rich>
                  <a:bodyPr/>
                  <a:lstStyle/>
                  <a:p>
                    <a:fld id="{DD50D557-D7C6-45CB-9273-BBF68723A56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65B-4447-AA96-394E7E85203B}"/>
                </c:ext>
              </c:extLst>
            </c:dLbl>
            <c:dLbl>
              <c:idx val="7"/>
              <c:tx>
                <c:rich>
                  <a:bodyPr/>
                  <a:lstStyle/>
                  <a:p>
                    <a:fld id="{1B104F48-1BC4-4419-809E-17708838BD1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65B-4447-AA96-394E7E85203B}"/>
                </c:ext>
              </c:extLst>
            </c:dLbl>
            <c:dLbl>
              <c:idx val="8"/>
              <c:tx>
                <c:rich>
                  <a:bodyPr/>
                  <a:lstStyle/>
                  <a:p>
                    <a:fld id="{4424FA69-2788-4139-B8B5-7A632979AA3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65B-4447-AA96-394E7E85203B}"/>
                </c:ext>
              </c:extLst>
            </c:dLbl>
            <c:dLbl>
              <c:idx val="9"/>
              <c:tx>
                <c:rich>
                  <a:bodyPr/>
                  <a:lstStyle/>
                  <a:p>
                    <a:fld id="{F47829FC-EC59-4619-B553-4467987517E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65B-4447-AA96-394E7E85203B}"/>
                </c:ext>
              </c:extLst>
            </c:dLbl>
            <c:dLbl>
              <c:idx val="10"/>
              <c:tx>
                <c:rich>
                  <a:bodyPr/>
                  <a:lstStyle/>
                  <a:p>
                    <a:fld id="{7A0B9E5C-07E9-449C-9C68-86C75DFC5E7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65B-4447-AA96-394E7E85203B}"/>
                </c:ext>
              </c:extLst>
            </c:dLbl>
            <c:dLbl>
              <c:idx val="11"/>
              <c:tx>
                <c:rich>
                  <a:bodyPr/>
                  <a:lstStyle/>
                  <a:p>
                    <a:fld id="{A7B5E017-C3BB-4FEE-8EDB-42F57ECB794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65B-4447-AA96-394E7E85203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Sheet2!$CK$4:$CK$15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Sheet2!$CL$4:$CL$15</c:f>
              <c:numCache>
                <c:formatCode>[&gt;1000000]"$"0,,"M";[&gt;1000]\ "$"0,"K";0</c:formatCode>
                <c:ptCount val="12"/>
                <c:pt idx="0">
                  <c:v>177715.37999999989</c:v>
                </c:pt>
                <c:pt idx="1">
                  <c:v>177756.56999999966</c:v>
                </c:pt>
                <c:pt idx="2">
                  <c:v>204515.86999999953</c:v>
                </c:pt>
                <c:pt idx="3">
                  <c:v>192977.03999999998</c:v>
                </c:pt>
                <c:pt idx="4">
                  <c:v>205642.8500000005</c:v>
                </c:pt>
                <c:pt idx="5">
                  <c:v>195489.95000000036</c:v>
                </c:pt>
                <c:pt idx="6">
                  <c:v>182737.19000000064</c:v>
                </c:pt>
                <c:pt idx="7">
                  <c:v>208599.36000000022</c:v>
                </c:pt>
                <c:pt idx="8">
                  <c:v>190084.82000000018</c:v>
                </c:pt>
                <c:pt idx="9">
                  <c:v>190384.21999999986</c:v>
                </c:pt>
                <c:pt idx="10">
                  <c:v>192253.24999999942</c:v>
                </c:pt>
                <c:pt idx="11">
                  <c:v>179355.55999999988</c:v>
                </c:pt>
              </c:numCache>
            </c:numRef>
          </c:val>
          <c:smooth val="1"/>
          <c:extLst>
            <c:ext xmlns:c15="http://schemas.microsoft.com/office/drawing/2012/chart" uri="{02D57815-91ED-43cb-92C2-25804820EDAC}">
              <c15:datalabelsRange>
                <c15:f>Sheet2!$CF$4:$CF$15</c15:f>
                <c15:dlblRangeCache>
                  <c:ptCount val="12"/>
                  <c:pt idx="1">
                    <c:v>+0.02%</c:v>
                  </c:pt>
                  <c:pt idx="2">
                    <c:v>+15.05%</c:v>
                  </c:pt>
                  <c:pt idx="3">
                    <c:v>-5.64%</c:v>
                  </c:pt>
                  <c:pt idx="4">
                    <c:v>+6.56%</c:v>
                  </c:pt>
                  <c:pt idx="5">
                    <c:v>-4.94%</c:v>
                  </c:pt>
                  <c:pt idx="6">
                    <c:v>-6.52%</c:v>
                  </c:pt>
                  <c:pt idx="7">
                    <c:v>+14.15%</c:v>
                  </c:pt>
                  <c:pt idx="8">
                    <c:v>-8.88%</c:v>
                  </c:pt>
                  <c:pt idx="9">
                    <c:v>+0.16%</c:v>
                  </c:pt>
                  <c:pt idx="10">
                    <c:v>+0.98%</c:v>
                  </c:pt>
                  <c:pt idx="11">
                    <c:v>-6.71%</c:v>
                  </c:pt>
                </c15:dlblRangeCache>
              </c15:datalabelsRange>
            </c:ext>
            <c:ext xmlns:c16="http://schemas.microsoft.com/office/drawing/2014/chart" uri="{C3380CC4-5D6E-409C-BE32-E72D297353CC}">
              <c16:uniqueId val="{0000000E-965B-4447-AA96-394E7E85203B}"/>
            </c:ext>
          </c:extLst>
        </c:ser>
        <c:dLbls>
          <c:showLegendKey val="0"/>
          <c:showVal val="0"/>
          <c:showCatName val="0"/>
          <c:showSerName val="0"/>
          <c:showPercent val="0"/>
          <c:showBubbleSize val="0"/>
        </c:dLbls>
        <c:marker val="1"/>
        <c:smooth val="0"/>
        <c:axId val="397129312"/>
        <c:axId val="397131712"/>
      </c:lineChart>
      <c:catAx>
        <c:axId val="39712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97131712"/>
        <c:crosses val="autoZero"/>
        <c:auto val="1"/>
        <c:lblAlgn val="ctr"/>
        <c:lblOffset val="100"/>
        <c:noMultiLvlLbl val="0"/>
      </c:catAx>
      <c:valAx>
        <c:axId val="397131712"/>
        <c:scaling>
          <c:orientation val="minMax"/>
        </c:scaling>
        <c:delete val="1"/>
        <c:axPos val="l"/>
        <c:numFmt formatCode="[&gt;1000000]&quot;$&quot;0,,&quot;M&quot;;[&gt;1000]\ &quot;$&quot;0,&quot;K&quot;;0" sourceLinked="1"/>
        <c:majorTickMark val="none"/>
        <c:minorTickMark val="none"/>
        <c:tickLblPos val="nextTo"/>
        <c:crossAx val="397129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39700">
        <a:schemeClr val="bg2">
          <a:lumMod val="90000"/>
          <a:alpha val="40000"/>
        </a:schemeClr>
      </a:glow>
      <a:outerShdw blurRad="50800" dist="38100" dir="2700000" algn="tl" rotWithShape="0">
        <a:schemeClr val="bg1">
          <a:lumMod val="95000"/>
          <a:alpha val="40000"/>
        </a:schemeClr>
      </a:outerShdw>
      <a:softEdge rad="25400"/>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in progress (version 1).xlsb - Copy.xlsx]Sheet2!PivotTable2</c:name>
    <c:fmtId val="12"/>
  </c:pivotSource>
  <c:chart>
    <c:autoTitleDeleted val="1"/>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solidFill>
            <a:round/>
            <a:tailEnd type="none"/>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7F2F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Sheet2!$Q$3</c:f>
              <c:strCache>
                <c:ptCount val="1"/>
                <c:pt idx="0">
                  <c:v>Total Revenue</c:v>
                </c:pt>
              </c:strCache>
            </c:strRef>
          </c:tx>
          <c:spPr>
            <a:ln w="28575" cap="rnd">
              <a:solidFill>
                <a:schemeClr val="bg1"/>
              </a:solidFill>
              <a:round/>
              <a:tailEnd type="none"/>
            </a:ln>
            <a:effectLst>
              <a:softEdge rad="0"/>
            </a:effectLst>
          </c:spPr>
          <c:marker>
            <c:symbol val="none"/>
          </c:marker>
          <c:cat>
            <c:strRef>
              <c:f>Sheet2!$P$4:$P$15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Sheet2!$Q$4:$Q$15</c:f>
              <c:numCache>
                <c:formatCode>[&gt;1000000]"$"0.0,,"M";[&gt;1000]\ "$"0.0,"K";0</c:formatCode>
                <c:ptCount val="12"/>
                <c:pt idx="0">
                  <c:v>444162.52</c:v>
                </c:pt>
                <c:pt idx="1">
                  <c:v>423741.52</c:v>
                </c:pt>
                <c:pt idx="2">
                  <c:v>468344.26999999955</c:v>
                </c:pt>
                <c:pt idx="3">
                  <c:v>448652.76</c:v>
                </c:pt>
                <c:pt idx="4">
                  <c:v>480720.64000000013</c:v>
                </c:pt>
                <c:pt idx="5">
                  <c:v>455501.1399999999</c:v>
                </c:pt>
                <c:pt idx="6">
                  <c:v>433725.86000000057</c:v>
                </c:pt>
                <c:pt idx="7">
                  <c:v>485766.24999999977</c:v>
                </c:pt>
                <c:pt idx="8">
                  <c:v>443447.43000000028</c:v>
                </c:pt>
                <c:pt idx="9">
                  <c:v>458984.37999999983</c:v>
                </c:pt>
                <c:pt idx="10">
                  <c:v>462537.40999999963</c:v>
                </c:pt>
                <c:pt idx="11">
                  <c:v>441225.28999999992</c:v>
                </c:pt>
              </c:numCache>
            </c:numRef>
          </c:val>
          <c:smooth val="1"/>
          <c:extLst>
            <c:ext xmlns:c16="http://schemas.microsoft.com/office/drawing/2014/chart" uri="{C3380CC4-5D6E-409C-BE32-E72D297353CC}">
              <c16:uniqueId val="{00000000-081B-48FD-8E89-AD6297262759}"/>
            </c:ext>
          </c:extLst>
        </c:ser>
        <c:ser>
          <c:idx val="1"/>
          <c:order val="1"/>
          <c:tx>
            <c:strRef>
              <c:f>Sheet2!$R$3</c:f>
              <c:strCache>
                <c:ptCount val="1"/>
                <c:pt idx="0">
                  <c:v>Total Target</c:v>
                </c:pt>
              </c:strCache>
            </c:strRef>
          </c:tx>
          <c:spPr>
            <a:ln w="28575" cap="rnd">
              <a:solidFill>
                <a:srgbClr val="07F2F2"/>
              </a:solidFill>
              <a:round/>
            </a:ln>
            <a:effectLst/>
          </c:spPr>
          <c:marker>
            <c:symbol val="none"/>
          </c:marker>
          <c:cat>
            <c:strRef>
              <c:f>Sheet2!$P$4:$P$15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Sheet2!$R$4:$R$15</c:f>
              <c:numCache>
                <c:formatCode>[&gt;1000000]"$"0.0,,"M";[&gt;1000]\ "$"0.0,"K";0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01-081B-48FD-8E89-AD6297262759}"/>
            </c:ext>
          </c:extLst>
        </c:ser>
        <c:dLbls>
          <c:showLegendKey val="0"/>
          <c:showVal val="0"/>
          <c:showCatName val="0"/>
          <c:showSerName val="0"/>
          <c:showPercent val="0"/>
          <c:showBubbleSize val="0"/>
        </c:dLbls>
        <c:smooth val="0"/>
        <c:axId val="272935279"/>
        <c:axId val="327645807"/>
      </c:lineChart>
      <c:catAx>
        <c:axId val="272935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27645807"/>
        <c:crosses val="autoZero"/>
        <c:auto val="1"/>
        <c:lblAlgn val="ctr"/>
        <c:lblOffset val="100"/>
        <c:noMultiLvlLbl val="0"/>
      </c:catAx>
      <c:valAx>
        <c:axId val="327645807"/>
        <c:scaling>
          <c:orientation val="minMax"/>
        </c:scaling>
        <c:delete val="0"/>
        <c:axPos val="l"/>
        <c:majorGridlines>
          <c:spPr>
            <a:ln w="9525" cap="flat" cmpd="sng" algn="ctr">
              <a:solidFill>
                <a:schemeClr val="tx1">
                  <a:lumMod val="15000"/>
                  <a:lumOff val="85000"/>
                </a:schemeClr>
              </a:solidFill>
              <a:round/>
            </a:ln>
            <a:effectLst/>
          </c:spPr>
        </c:majorGridlines>
        <c:numFmt formatCode="[&gt;1000000]&quot;$&quot;0.0,,&quot;M&quot;;[&gt;1000]\ &quot;$&quot;0.0,&quot;K&quot;;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72935279"/>
        <c:crosses val="autoZero"/>
        <c:crossBetween val="between"/>
      </c:valAx>
      <c:spPr>
        <a:noFill/>
        <a:ln>
          <a:noFill/>
        </a:ln>
        <a:effectLst>
          <a:outerShdw blurRad="63500" sx="102000" sy="102000" algn="ctr"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schemeClr val="bg1">
          <a:alpha val="40000"/>
        </a:scheme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28708940702915E-2"/>
          <c:y val="2.1074384279504969E-2"/>
          <c:w val="0.98333333333333328"/>
          <c:h val="0.97222222222222221"/>
        </c:manualLayout>
      </c:layout>
      <c:barChart>
        <c:barDir val="col"/>
        <c:grouping val="clustered"/>
        <c:varyColors val="0"/>
        <c:ser>
          <c:idx val="0"/>
          <c:order val="0"/>
          <c:tx>
            <c:strRef>
              <c:f>Sheet2!$V$3</c:f>
              <c:strCache>
                <c:ptCount val="1"/>
                <c:pt idx="0">
                  <c:v>Varience</c:v>
                </c:pt>
              </c:strCache>
            </c:strRef>
          </c:tx>
          <c:spPr>
            <a:solidFill>
              <a:srgbClr val="47D45A"/>
            </a:solidFill>
            <a:ln>
              <a:noFill/>
            </a:ln>
            <a:effectLst/>
          </c:spPr>
          <c:invertIfNegative val="1"/>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Sheet2!$U$4:$U$15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Sheet2!$V$4:$V$15</c:f>
              <c:numCache>
                <c:formatCode>\+0.0%;\-0.0%</c:formatCode>
                <c:ptCount val="12"/>
                <c:pt idx="0">
                  <c:v>1.1662938853230486E-2</c:v>
                </c:pt>
                <c:pt idx="1">
                  <c:v>-1.7477039225188291E-2</c:v>
                </c:pt>
                <c:pt idx="2">
                  <c:v>5.1063127397096335E-2</c:v>
                </c:pt>
                <c:pt idx="3">
                  <c:v>-9.7517607615583216E-3</c:v>
                </c:pt>
                <c:pt idx="4">
                  <c:v>8.2297063942166196E-2</c:v>
                </c:pt>
                <c:pt idx="5">
                  <c:v>7.9440303901378739E-2</c:v>
                </c:pt>
                <c:pt idx="6">
                  <c:v>-5.0342092932618009E-2</c:v>
                </c:pt>
                <c:pt idx="7">
                  <c:v>0.12516995694038077</c:v>
                </c:pt>
                <c:pt idx="8">
                  <c:v>-7.7522420521259575E-3</c:v>
                </c:pt>
                <c:pt idx="9">
                  <c:v>0.10769470991408396</c:v>
                </c:pt>
                <c:pt idx="10">
                  <c:v>0.1189401530344403</c:v>
                </c:pt>
                <c:pt idx="11">
                  <c:v>-3.4038154619471989E-2</c:v>
                </c:pt>
              </c:numCache>
            </c:numRef>
          </c:val>
          <c:extLst>
            <c:ext xmlns:c14="http://schemas.microsoft.com/office/drawing/2007/8/2/chart" uri="{6F2FDCE9-48DA-4B69-8628-5D25D57E5C99}">
              <c14:invertSolidFillFmt>
                <c14:spPr xmlns:c14="http://schemas.microsoft.com/office/drawing/2007/8/2/chart">
                  <a:solidFill>
                    <a:srgbClr val="C00000"/>
                  </a:solidFill>
                  <a:ln>
                    <a:noFill/>
                  </a:ln>
                  <a:effectLst/>
                </c14:spPr>
              </c14:invertSolidFillFmt>
            </c:ext>
            <c:ext xmlns:c16="http://schemas.microsoft.com/office/drawing/2014/chart" uri="{C3380CC4-5D6E-409C-BE32-E72D297353CC}">
              <c16:uniqueId val="{00000000-C8E7-4C5D-B350-5B920B8CFD77}"/>
            </c:ext>
          </c:extLst>
        </c:ser>
        <c:dLbls>
          <c:dLblPos val="outEnd"/>
          <c:showLegendKey val="0"/>
          <c:showVal val="1"/>
          <c:showCatName val="0"/>
          <c:showSerName val="0"/>
          <c:showPercent val="0"/>
          <c:showBubbleSize val="0"/>
        </c:dLbls>
        <c:gapWidth val="23"/>
        <c:overlap val="-27"/>
        <c:axId val="1333219471"/>
        <c:axId val="1333209391"/>
      </c:barChart>
      <c:catAx>
        <c:axId val="1333219471"/>
        <c:scaling>
          <c:orientation val="minMax"/>
        </c:scaling>
        <c:delete val="1"/>
        <c:axPos val="b"/>
        <c:numFmt formatCode="General" sourceLinked="1"/>
        <c:majorTickMark val="none"/>
        <c:minorTickMark val="none"/>
        <c:tickLblPos val="nextTo"/>
        <c:crossAx val="1333209391"/>
        <c:crosses val="autoZero"/>
        <c:auto val="1"/>
        <c:lblAlgn val="ctr"/>
        <c:lblOffset val="100"/>
        <c:noMultiLvlLbl val="0"/>
      </c:catAx>
      <c:valAx>
        <c:axId val="1333209391"/>
        <c:scaling>
          <c:orientation val="minMax"/>
        </c:scaling>
        <c:delete val="1"/>
        <c:axPos val="l"/>
        <c:numFmt formatCode="\+0.0%;\-0.0%" sourceLinked="1"/>
        <c:majorTickMark val="none"/>
        <c:minorTickMark val="none"/>
        <c:tickLblPos val="nextTo"/>
        <c:crossAx val="13332194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18900000" algn="bl" rotWithShape="0">
        <a:schemeClr val="bg1">
          <a:alpha val="40000"/>
        </a:schemeClr>
      </a:outerShdw>
    </a:effectLst>
  </c:spPr>
  <c:txPr>
    <a:bodyPr/>
    <a:lstStyle/>
    <a:p>
      <a:pPr>
        <a:defRPr b="1">
          <a:solidFill>
            <a:schemeClr val="bg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in progress (version 1).xlsb - Copy.xlsx]Sheet2!PivotTable4</c:name>
    <c:fmtId val="8"/>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8BEFFD"/>
          </a:solidFill>
          <a:ln>
            <a:noFill/>
          </a:ln>
          <a:effectLst>
            <a:outerShdw blurRad="254000" sx="102000" sy="102000" algn="ctr" rotWithShape="0">
              <a:prstClr val="black">
                <a:alpha val="20000"/>
              </a:prstClr>
            </a:outerShdw>
          </a:effectLst>
        </c:spPr>
      </c:pivotFmt>
      <c:pivotFmt>
        <c:idx val="8"/>
        <c:spPr>
          <a:solidFill>
            <a:schemeClr val="tx2">
              <a:lumMod val="90000"/>
              <a:lumOff val="10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Sheet2!$Z$3</c:f>
              <c:strCache>
                <c:ptCount val="1"/>
                <c:pt idx="0">
                  <c:v>Total</c:v>
                </c:pt>
              </c:strCache>
            </c:strRef>
          </c:tx>
          <c:dPt>
            <c:idx val="0"/>
            <c:bubble3D val="0"/>
            <c:spPr>
              <a:solidFill>
                <a:srgbClr val="8BEFFD"/>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B49-4FA1-966D-C47D92AF4BE3}"/>
              </c:ext>
            </c:extLst>
          </c:dPt>
          <c:dPt>
            <c:idx val="1"/>
            <c:bubble3D val="0"/>
            <c:spPr>
              <a:solidFill>
                <a:schemeClr val="tx2">
                  <a:lumMod val="90000"/>
                  <a:lumOff val="1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B49-4FA1-966D-C47D92AF4BE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Sheet2!$Y$4:$Y$6</c:f>
              <c:strCache>
                <c:ptCount val="2"/>
                <c:pt idx="0">
                  <c:v>Weekday</c:v>
                </c:pt>
                <c:pt idx="1">
                  <c:v>Weekend</c:v>
                </c:pt>
              </c:strCache>
            </c:strRef>
          </c:cat>
          <c:val>
            <c:numRef>
              <c:f>Sheet2!$Z$4:$Z$6</c:f>
              <c:numCache>
                <c:formatCode>[&gt;1000000]"$"0.0,,"M";[&gt;1000]\ "$"0.0,"K";0</c:formatCode>
                <c:ptCount val="2"/>
                <c:pt idx="0">
                  <c:v>3894278.1300000134</c:v>
                </c:pt>
                <c:pt idx="1">
                  <c:v>1552531.3400000015</c:v>
                </c:pt>
              </c:numCache>
            </c:numRef>
          </c:val>
          <c:extLst>
            <c:ext xmlns:c16="http://schemas.microsoft.com/office/drawing/2014/chart" uri="{C3380CC4-5D6E-409C-BE32-E72D297353CC}">
              <c16:uniqueId val="{00000004-BB49-4FA1-966D-C47D92AF4BE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5911627551410443"/>
          <c:y val="0.33169484567658336"/>
          <c:w val="0.22146624875774024"/>
          <c:h val="0.37262655030639225"/>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bg1">
          <a:lumMod val="95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Sheet2!$AI$10</c:f>
              <c:strCache>
                <c:ptCount val="1"/>
                <c:pt idx="0">
                  <c:v>Total Revenue</c:v>
                </c:pt>
              </c:strCache>
            </c:strRef>
          </c:tx>
          <c:spPr>
            <a:solidFill>
              <a:schemeClr val="accent1"/>
            </a:solidFill>
            <a:ln>
              <a:noFill/>
            </a:ln>
            <a:effectLst/>
          </c:spPr>
          <c:invertIfNegative val="0"/>
          <c:dLbls>
            <c:dLbl>
              <c:idx val="0"/>
              <c:layout>
                <c:manualLayout>
                  <c:x val="8.3333333333333384E-3"/>
                  <c:y val="-6.712962962962965E-2"/>
                </c:manualLayout>
              </c:layout>
              <c:tx>
                <c:rich>
                  <a:bodyPr/>
                  <a:lstStyle/>
                  <a:p>
                    <a:fld id="{76B17C1C-0026-47AC-B05B-9D4F85A17781}" type="CELLRANGE">
                      <a:rPr lang="en-US"/>
                      <a:pPr/>
                      <a:t>[CELLRANGE]</a:t>
                    </a:fld>
                    <a:endParaRPr lang="en-US"/>
                  </a:p>
                  <a:p>
                    <a:fld id="{30CEA848-77CB-4980-AAB3-967CE5DB12F0}"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0.12090266841644795"/>
                      <c:h val="0.12023148148148148"/>
                    </c:manualLayout>
                  </c15:layout>
                  <c15:dlblFieldTable/>
                  <c15:showDataLabelsRange val="1"/>
                </c:ext>
                <c:ext xmlns:c16="http://schemas.microsoft.com/office/drawing/2014/chart" uri="{C3380CC4-5D6E-409C-BE32-E72D297353CC}">
                  <c16:uniqueId val="{00000000-04FC-4A64-8E36-8A47C7682951}"/>
                </c:ext>
              </c:extLst>
            </c:dLbl>
            <c:dLbl>
              <c:idx val="1"/>
              <c:tx>
                <c:rich>
                  <a:bodyPr/>
                  <a:lstStyle/>
                  <a:p>
                    <a:fld id="{009034BF-F167-41EC-98BB-9236FAB0C0F8}" type="CELLRANGE">
                      <a:rPr lang="en-US"/>
                      <a:pPr/>
                      <a:t>[CELLRANGE]</a:t>
                    </a:fld>
                    <a:endParaRPr lang="en-US" baseline="0"/>
                  </a:p>
                  <a:p>
                    <a:fld id="{E56C96E4-B2F6-4223-9163-7AD8555E9135}"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04FC-4A64-8E36-8A47C7682951}"/>
                </c:ext>
              </c:extLst>
            </c:dLbl>
            <c:dLbl>
              <c:idx val="2"/>
              <c:tx>
                <c:rich>
                  <a:bodyPr/>
                  <a:lstStyle/>
                  <a:p>
                    <a:fld id="{B13DAF22-6670-4727-AFA5-28AF5529DA47}" type="CELLRANGE">
                      <a:rPr lang="en-US"/>
                      <a:pPr/>
                      <a:t>[CELLRANGE]</a:t>
                    </a:fld>
                    <a:endParaRPr lang="en-US" baseline="0"/>
                  </a:p>
                  <a:p>
                    <a:fld id="{E77034C8-A3FB-4872-8254-F0E85B1CE4F0}"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04FC-4A64-8E36-8A47C7682951}"/>
                </c:ext>
              </c:extLst>
            </c:dLbl>
            <c:dLbl>
              <c:idx val="3"/>
              <c:tx>
                <c:rich>
                  <a:bodyPr/>
                  <a:lstStyle/>
                  <a:p>
                    <a:fld id="{E3F97A90-F2A8-4283-8B72-6C8425C9D20C}" type="CELLRANGE">
                      <a:rPr lang="en-US"/>
                      <a:pPr/>
                      <a:t>[CELLRANGE]</a:t>
                    </a:fld>
                    <a:endParaRPr lang="en-US" baseline="0"/>
                  </a:p>
                  <a:p>
                    <a:fld id="{1D2AB714-4F61-4BC2-A5AE-1CCC7536F961}" type="VALUE">
                      <a:rPr lang="en-US"/>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04FC-4A64-8E36-8A47C7682951}"/>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Sheet2!$AH$11:$AH$14</c:f>
              <c:strCache>
                <c:ptCount val="4"/>
                <c:pt idx="0">
                  <c:v>Q-1</c:v>
                </c:pt>
                <c:pt idx="1">
                  <c:v>Q-2</c:v>
                </c:pt>
                <c:pt idx="2">
                  <c:v>Q-3</c:v>
                </c:pt>
                <c:pt idx="3">
                  <c:v>Q-4</c:v>
                </c:pt>
              </c:strCache>
            </c:strRef>
          </c:cat>
          <c:val>
            <c:numRef>
              <c:f>Sheet2!$AI$11:$AI$14</c:f>
              <c:numCache>
                <c:formatCode>[&gt;1000000]"$"0.0,,"M";[&gt;1000]\ "$"0.0,"K";0</c:formatCode>
                <c:ptCount val="4"/>
                <c:pt idx="0">
                  <c:v>1336248.3099999984</c:v>
                </c:pt>
                <c:pt idx="1">
                  <c:v>1384874.5400000024</c:v>
                </c:pt>
                <c:pt idx="2">
                  <c:v>1362939.5400000014</c:v>
                </c:pt>
                <c:pt idx="3">
                  <c:v>1362747.0800000008</c:v>
                </c:pt>
              </c:numCache>
            </c:numRef>
          </c:val>
          <c:extLst>
            <c:ext xmlns:c15="http://schemas.microsoft.com/office/drawing/2012/chart" uri="{02D57815-91ED-43cb-92C2-25804820EDAC}">
              <c15:datalabelsRange>
                <c15:f>Sheet2!$AJ$4:$AJ$7</c15:f>
                <c15:dlblRangeCache>
                  <c:ptCount val="4"/>
                  <c:pt idx="1">
                    <c:v>+3.6%</c:v>
                  </c:pt>
                  <c:pt idx="2">
                    <c:v>-1.6%</c:v>
                  </c:pt>
                  <c:pt idx="3">
                    <c:v>-0.0%</c:v>
                  </c:pt>
                </c15:dlblRangeCache>
              </c15:datalabelsRange>
            </c:ext>
            <c:ext xmlns:c16="http://schemas.microsoft.com/office/drawing/2014/chart" uri="{C3380CC4-5D6E-409C-BE32-E72D297353CC}">
              <c16:uniqueId val="{00000004-04FC-4A64-8E36-8A47C7682951}"/>
            </c:ext>
          </c:extLst>
        </c:ser>
        <c:ser>
          <c:idx val="1"/>
          <c:order val="1"/>
          <c:tx>
            <c:strRef>
              <c:f>Sheet2!$AJ$10</c:f>
              <c:strCache>
                <c:ptCount val="1"/>
                <c:pt idx="0">
                  <c:v>Highlight</c:v>
                </c:pt>
              </c:strCache>
            </c:strRef>
          </c:tx>
          <c:spPr>
            <a:solidFill>
              <a:srgbClr val="07F2F2"/>
            </a:solidFill>
            <a:ln>
              <a:noFill/>
            </a:ln>
            <a:effectLst/>
          </c:spPr>
          <c:invertIfNegative val="0"/>
          <c:val>
            <c:numRef>
              <c:f>Sheet2!$AJ$11:$AJ$14</c:f>
              <c:numCache>
                <c:formatCode>[&gt;1000000]"$"0.0,,"M";[&gt;1000]\ "$"0.0,"K";0</c:formatCode>
                <c:ptCount val="4"/>
                <c:pt idx="0">
                  <c:v>0</c:v>
                </c:pt>
                <c:pt idx="1">
                  <c:v>1384874.5400000024</c:v>
                </c:pt>
                <c:pt idx="2">
                  <c:v>1362939.5400000014</c:v>
                </c:pt>
                <c:pt idx="3">
                  <c:v>1362747.0800000008</c:v>
                </c:pt>
              </c:numCache>
            </c:numRef>
          </c:val>
          <c:extLst>
            <c:ext xmlns:c16="http://schemas.microsoft.com/office/drawing/2014/chart" uri="{C3380CC4-5D6E-409C-BE32-E72D297353CC}">
              <c16:uniqueId val="{00000005-04FC-4A64-8E36-8A47C7682951}"/>
            </c:ext>
          </c:extLst>
        </c:ser>
        <c:dLbls>
          <c:showLegendKey val="0"/>
          <c:showVal val="0"/>
          <c:showCatName val="0"/>
          <c:showSerName val="0"/>
          <c:showPercent val="0"/>
          <c:showBubbleSize val="0"/>
        </c:dLbls>
        <c:gapWidth val="219"/>
        <c:overlap val="100"/>
        <c:axId val="1248654367"/>
        <c:axId val="1248655327"/>
      </c:barChart>
      <c:lineChart>
        <c:grouping val="standard"/>
        <c:varyColors val="0"/>
        <c:ser>
          <c:idx val="2"/>
          <c:order val="2"/>
          <c:tx>
            <c:strRef>
              <c:f>Sheet2!$AK$10</c:f>
              <c:strCache>
                <c:ptCount val="1"/>
                <c:pt idx="0">
                  <c:v>Average</c:v>
                </c:pt>
              </c:strCache>
            </c:strRef>
          </c:tx>
          <c:spPr>
            <a:ln w="28575" cap="rnd">
              <a:solidFill>
                <a:schemeClr val="accent3"/>
              </a:solidFill>
              <a:round/>
            </a:ln>
            <a:effectLst/>
          </c:spPr>
          <c:marker>
            <c:symbol val="none"/>
          </c:marker>
          <c:val>
            <c:numRef>
              <c:f>Sheet2!$AK$11:$AK$14</c:f>
              <c:numCache>
                <c:formatCode>[&gt;1000000]"$"0.0,,"M";[&gt;1000]\ "$"0.0,"K";0</c:formatCode>
                <c:ptCount val="4"/>
                <c:pt idx="0">
                  <c:v>1361702.3675000006</c:v>
                </c:pt>
                <c:pt idx="1">
                  <c:v>1361702.3675000006</c:v>
                </c:pt>
                <c:pt idx="2">
                  <c:v>1361702.3675000006</c:v>
                </c:pt>
                <c:pt idx="3">
                  <c:v>1361702.3675000006</c:v>
                </c:pt>
              </c:numCache>
            </c:numRef>
          </c:val>
          <c:smooth val="0"/>
          <c:extLst>
            <c:ext xmlns:c16="http://schemas.microsoft.com/office/drawing/2014/chart" uri="{C3380CC4-5D6E-409C-BE32-E72D297353CC}">
              <c16:uniqueId val="{00000006-04FC-4A64-8E36-8A47C7682951}"/>
            </c:ext>
          </c:extLst>
        </c:ser>
        <c:dLbls>
          <c:showLegendKey val="0"/>
          <c:showVal val="0"/>
          <c:showCatName val="0"/>
          <c:showSerName val="0"/>
          <c:showPercent val="0"/>
          <c:showBubbleSize val="0"/>
        </c:dLbls>
        <c:marker val="1"/>
        <c:smooth val="0"/>
        <c:axId val="1248654367"/>
        <c:axId val="1248655327"/>
      </c:lineChart>
      <c:catAx>
        <c:axId val="124865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248655327"/>
        <c:crosses val="autoZero"/>
        <c:auto val="1"/>
        <c:lblAlgn val="ctr"/>
        <c:lblOffset val="100"/>
        <c:noMultiLvlLbl val="0"/>
      </c:catAx>
      <c:valAx>
        <c:axId val="1248655327"/>
        <c:scaling>
          <c:orientation val="minMax"/>
        </c:scaling>
        <c:delete val="1"/>
        <c:axPos val="l"/>
        <c:numFmt formatCode="[&gt;1000000]&quot;$&quot;0.0,,&quot;M&quot;;[&gt;1000]\ &quot;$&quot;0.0,&quot;K&quot;;0" sourceLinked="1"/>
        <c:majorTickMark val="none"/>
        <c:minorTickMark val="none"/>
        <c:tickLblPos val="nextTo"/>
        <c:crossAx val="124865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bg1">
          <a:lumMod val="85000"/>
          <a:alpha val="40000"/>
        </a:schemeClr>
      </a:outerShdw>
    </a:effectLst>
  </c:spPr>
  <c:txPr>
    <a:bodyPr/>
    <a:lstStyle/>
    <a:p>
      <a:pPr>
        <a:defRPr b="1">
          <a:solidFill>
            <a:schemeClr val="bg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9.2592592592592587E-3"/>
          <c:w val="0.93888888888888888"/>
          <c:h val="0.84204505686789155"/>
        </c:manualLayout>
      </c:layout>
      <c:barChart>
        <c:barDir val="col"/>
        <c:grouping val="clustered"/>
        <c:varyColors val="0"/>
        <c:ser>
          <c:idx val="0"/>
          <c:order val="0"/>
          <c:tx>
            <c:strRef>
              <c:f>Sheet2!$AP$12</c:f>
              <c:strCache>
                <c:ptCount val="1"/>
                <c:pt idx="0">
                  <c:v>Total Revenue</c:v>
                </c:pt>
              </c:strCache>
            </c:strRef>
          </c:tx>
          <c:spPr>
            <a:solidFill>
              <a:srgbClr val="07F2F2"/>
            </a:solidFill>
            <a:ln>
              <a:noFill/>
            </a:ln>
            <a:effectLst/>
          </c:spPr>
          <c:invertIfNegative val="0"/>
          <c:dLbls>
            <c:dLbl>
              <c:idx val="0"/>
              <c:layout>
                <c:manualLayout>
                  <c:x val="0"/>
                  <c:y val="-6.4814814814814839E-2"/>
                </c:manualLayout>
              </c:layout>
              <c:tx>
                <c:rich>
                  <a:bodyPr/>
                  <a:lstStyle/>
                  <a:p>
                    <a:fld id="{DA3BB89A-0EE9-4AEA-8344-990C5D4F1F0E}" type="CELLRANGE">
                      <a:rPr lang="en-US"/>
                      <a:pPr/>
                      <a:t>[CELLRANGE]</a:t>
                    </a:fld>
                    <a:endParaRPr lang="en-US" baseline="0"/>
                  </a:p>
                  <a:p>
                    <a:fld id="{E11A91BC-701F-41DC-B947-1C44363F35E0}"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ADCC-4644-BB08-5EA2E018B3DA}"/>
                </c:ext>
              </c:extLst>
            </c:dLbl>
            <c:dLbl>
              <c:idx val="1"/>
              <c:tx>
                <c:rich>
                  <a:bodyPr/>
                  <a:lstStyle/>
                  <a:p>
                    <a:fld id="{259D54BD-8F63-45D2-9139-082A759BFD37}" type="CELLRANGE">
                      <a:rPr lang="en-US"/>
                      <a:pPr/>
                      <a:t>[CELLRANGE]</a:t>
                    </a:fld>
                    <a:endParaRPr lang="en-US" baseline="0"/>
                  </a:p>
                  <a:p>
                    <a:fld id="{3531CA98-CDBC-42BA-857B-AA3130D1EB22}"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ADCC-4644-BB08-5EA2E018B3DA}"/>
                </c:ext>
              </c:extLst>
            </c:dLbl>
            <c:dLbl>
              <c:idx val="2"/>
              <c:tx>
                <c:rich>
                  <a:bodyPr/>
                  <a:lstStyle/>
                  <a:p>
                    <a:fld id="{2514023E-437F-4381-8FD9-B736E4095902}" type="CELLRANGE">
                      <a:rPr lang="en-US"/>
                      <a:pPr/>
                      <a:t>[CELLRANGE]</a:t>
                    </a:fld>
                    <a:endParaRPr lang="en-US" baseline="0"/>
                  </a:p>
                  <a:p>
                    <a:fld id="{0D83FD8E-565A-41BC-B7D4-AA44883E7598}"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ADCC-4644-BB08-5EA2E018B3DA}"/>
                </c:ext>
              </c:extLst>
            </c:dLbl>
            <c:dLbl>
              <c:idx val="3"/>
              <c:layout>
                <c:manualLayout>
                  <c:x val="5.0925337632079971E-17"/>
                  <c:y val="-6.4814814814814811E-2"/>
                </c:manualLayout>
              </c:layout>
              <c:tx>
                <c:rich>
                  <a:bodyPr/>
                  <a:lstStyle/>
                  <a:p>
                    <a:fld id="{86357202-2A8B-4093-9651-97EFBE04A5F4}" type="CELLRANGE">
                      <a:rPr lang="en-US"/>
                      <a:pPr/>
                      <a:t>[CELLRANGE]</a:t>
                    </a:fld>
                    <a:endParaRPr lang="en-US" baseline="0"/>
                  </a:p>
                  <a:p>
                    <a:fld id="{D3014294-3064-4B37-8C16-4DBCFFE69C03}"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ADCC-4644-BB08-5EA2E018B3DA}"/>
                </c:ext>
              </c:extLst>
            </c:dLbl>
            <c:dLbl>
              <c:idx val="4"/>
              <c:tx>
                <c:rich>
                  <a:bodyPr/>
                  <a:lstStyle/>
                  <a:p>
                    <a:fld id="{4561B000-1A5E-4DB4-A0BE-439930860F31}" type="CELLRANGE">
                      <a:rPr lang="en-US"/>
                      <a:pPr/>
                      <a:t>[CELLRANGE]</a:t>
                    </a:fld>
                    <a:endParaRPr lang="en-US" baseline="0"/>
                  </a:p>
                  <a:p>
                    <a:fld id="{11AECB1B-C63B-4A8A-8B9D-1B7306DBE46F}"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ADCC-4644-BB08-5EA2E018B3DA}"/>
                </c:ext>
              </c:extLst>
            </c:dLbl>
            <c:dLbl>
              <c:idx val="5"/>
              <c:layout>
                <c:manualLayout>
                  <c:x val="-5.5555555555556572E-3"/>
                  <c:y val="-8.7962962962962965E-2"/>
                </c:manualLayout>
              </c:layout>
              <c:tx>
                <c:rich>
                  <a:bodyPr/>
                  <a:lstStyle/>
                  <a:p>
                    <a:fld id="{B28D31CC-9390-48D3-921E-E6980C4BF7F3}" type="CELLRANGE">
                      <a:rPr lang="en-US"/>
                      <a:pPr/>
                      <a:t>[CELLRANGE]</a:t>
                    </a:fld>
                    <a:endParaRPr lang="en-US" baseline="0"/>
                  </a:p>
                  <a:p>
                    <a:fld id="{3FBD9BDC-85AF-4F5D-AA81-FD3EC84BA3B3}"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ADCC-4644-BB08-5EA2E018B3DA}"/>
                </c:ext>
              </c:extLst>
            </c:dLbl>
            <c:dLbl>
              <c:idx val="6"/>
              <c:tx>
                <c:rich>
                  <a:bodyPr/>
                  <a:lstStyle/>
                  <a:p>
                    <a:fld id="{AEEF0F07-01E1-42CE-8DC0-63009B01EB52}" type="CELLRANGE">
                      <a:rPr lang="en-US"/>
                      <a:pPr/>
                      <a:t>[CELLRANGE]</a:t>
                    </a:fld>
                    <a:endParaRPr lang="en-US" baseline="0"/>
                  </a:p>
                  <a:p>
                    <a:fld id="{5AE759FB-1ACD-4F55-8999-25A745EC98C5}"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ADCC-4644-BB08-5EA2E018B3D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Sheet2!$AO$13:$AO$19</c:f>
              <c:strCache>
                <c:ptCount val="7"/>
                <c:pt idx="0">
                  <c:v>Sun</c:v>
                </c:pt>
                <c:pt idx="1">
                  <c:v>Mon</c:v>
                </c:pt>
                <c:pt idx="2">
                  <c:v>Tue</c:v>
                </c:pt>
                <c:pt idx="3">
                  <c:v>Wed</c:v>
                </c:pt>
                <c:pt idx="4">
                  <c:v>Thu</c:v>
                </c:pt>
                <c:pt idx="5">
                  <c:v>Fri</c:v>
                </c:pt>
                <c:pt idx="6">
                  <c:v>Sat</c:v>
                </c:pt>
              </c:strCache>
            </c:strRef>
          </c:cat>
          <c:val>
            <c:numRef>
              <c:f>Sheet2!$AP$13:$AP$19</c:f>
              <c:numCache>
                <c:formatCode>[&gt;1000000]"$"0.0,,"M";[&gt;1000]\ "$"0.0,"K";0</c:formatCode>
                <c:ptCount val="7"/>
                <c:pt idx="0">
                  <c:v>765868.27999999898</c:v>
                </c:pt>
                <c:pt idx="1">
                  <c:v>789470.8800000028</c:v>
                </c:pt>
                <c:pt idx="2">
                  <c:v>772166.82999999914</c:v>
                </c:pt>
                <c:pt idx="3">
                  <c:v>774303.62999999756</c:v>
                </c:pt>
                <c:pt idx="4">
                  <c:v>795985.00999999966</c:v>
                </c:pt>
                <c:pt idx="5">
                  <c:v>762351.78000000084</c:v>
                </c:pt>
                <c:pt idx="6">
                  <c:v>786663.06000000041</c:v>
                </c:pt>
              </c:numCache>
            </c:numRef>
          </c:val>
          <c:extLst>
            <c:ext xmlns:c15="http://schemas.microsoft.com/office/drawing/2012/chart" uri="{02D57815-91ED-43cb-92C2-25804820EDAC}">
              <c15:datalabelsRange>
                <c15:f>Sheet2!$AO$4:$AO$10</c15:f>
                <c15:dlblRangeCache>
                  <c:ptCount val="7"/>
                  <c:pt idx="1">
                    <c:v>+3.1%</c:v>
                  </c:pt>
                  <c:pt idx="2">
                    <c:v>-2.2%</c:v>
                  </c:pt>
                  <c:pt idx="3">
                    <c:v>+0.3%</c:v>
                  </c:pt>
                  <c:pt idx="4">
                    <c:v>+2.8%</c:v>
                  </c:pt>
                  <c:pt idx="5">
                    <c:v>-4.2%</c:v>
                  </c:pt>
                  <c:pt idx="6">
                    <c:v>+3.2%</c:v>
                  </c:pt>
                </c15:dlblRangeCache>
              </c15:datalabelsRange>
            </c:ext>
            <c:ext xmlns:c16="http://schemas.microsoft.com/office/drawing/2014/chart" uri="{C3380CC4-5D6E-409C-BE32-E72D297353CC}">
              <c16:uniqueId val="{00000000-ADCC-4644-BB08-5EA2E018B3DA}"/>
            </c:ext>
          </c:extLst>
        </c:ser>
        <c:ser>
          <c:idx val="1"/>
          <c:order val="1"/>
          <c:tx>
            <c:strRef>
              <c:f>Sheet2!$AQ$12</c:f>
              <c:strCache>
                <c:ptCount val="1"/>
                <c:pt idx="0">
                  <c:v>Highlight</c:v>
                </c:pt>
              </c:strCache>
            </c:strRef>
          </c:tx>
          <c:spPr>
            <a:solidFill>
              <a:schemeClr val="bg1"/>
            </a:solidFill>
            <a:ln>
              <a:noFill/>
            </a:ln>
            <a:effectLst/>
          </c:spPr>
          <c:invertIfNegative val="0"/>
          <c:val>
            <c:numRef>
              <c:f>Sheet2!$AQ$13:$AQ$19</c:f>
              <c:numCache>
                <c:formatCode>[&gt;1000000]"$"0.0,,"M";[&gt;1000]\ "$"0.0,"K";0</c:formatCode>
                <c:ptCount val="7"/>
                <c:pt idx="0">
                  <c:v>0</c:v>
                </c:pt>
                <c:pt idx="1">
                  <c:v>789470.8800000028</c:v>
                </c:pt>
                <c:pt idx="2">
                  <c:v>0</c:v>
                </c:pt>
                <c:pt idx="3">
                  <c:v>0</c:v>
                </c:pt>
                <c:pt idx="4">
                  <c:v>795985.00999999966</c:v>
                </c:pt>
                <c:pt idx="5">
                  <c:v>0</c:v>
                </c:pt>
                <c:pt idx="6">
                  <c:v>786663.06000000041</c:v>
                </c:pt>
              </c:numCache>
            </c:numRef>
          </c:val>
          <c:extLst>
            <c:ext xmlns:c16="http://schemas.microsoft.com/office/drawing/2014/chart" uri="{C3380CC4-5D6E-409C-BE32-E72D297353CC}">
              <c16:uniqueId val="{00000001-ADCC-4644-BB08-5EA2E018B3DA}"/>
            </c:ext>
          </c:extLst>
        </c:ser>
        <c:dLbls>
          <c:showLegendKey val="0"/>
          <c:showVal val="0"/>
          <c:showCatName val="0"/>
          <c:showSerName val="0"/>
          <c:showPercent val="0"/>
          <c:showBubbleSize val="0"/>
        </c:dLbls>
        <c:gapWidth val="219"/>
        <c:overlap val="100"/>
        <c:axId val="679596319"/>
        <c:axId val="679597759"/>
      </c:barChart>
      <c:lineChart>
        <c:grouping val="standard"/>
        <c:varyColors val="0"/>
        <c:ser>
          <c:idx val="2"/>
          <c:order val="2"/>
          <c:tx>
            <c:strRef>
              <c:f>Sheet2!$AR$12</c:f>
              <c:strCache>
                <c:ptCount val="1"/>
                <c:pt idx="0">
                  <c:v>Average</c:v>
                </c:pt>
              </c:strCache>
            </c:strRef>
          </c:tx>
          <c:spPr>
            <a:ln w="28575" cap="rnd">
              <a:solidFill>
                <a:schemeClr val="accent3"/>
              </a:solidFill>
              <a:round/>
            </a:ln>
            <a:effectLst/>
          </c:spPr>
          <c:marker>
            <c:symbol val="none"/>
          </c:marker>
          <c:val>
            <c:numRef>
              <c:f>Sheet2!$AR$13:$AR$19</c:f>
              <c:numCache>
                <c:formatCode>[&gt;1000000]"$"0.0,,"M";[&gt;1000]\ "$"0.0,"K";0</c:formatCode>
                <c:ptCount val="7"/>
                <c:pt idx="0">
                  <c:v>778115.63857142848</c:v>
                </c:pt>
                <c:pt idx="1">
                  <c:v>778115.63857142848</c:v>
                </c:pt>
                <c:pt idx="2">
                  <c:v>778115.63857142848</c:v>
                </c:pt>
                <c:pt idx="3">
                  <c:v>778115.63857142848</c:v>
                </c:pt>
                <c:pt idx="4">
                  <c:v>778115.63857142848</c:v>
                </c:pt>
                <c:pt idx="5">
                  <c:v>778115.63857142848</c:v>
                </c:pt>
                <c:pt idx="6">
                  <c:v>778115.63857142848</c:v>
                </c:pt>
              </c:numCache>
            </c:numRef>
          </c:val>
          <c:smooth val="0"/>
          <c:extLst>
            <c:ext xmlns:c16="http://schemas.microsoft.com/office/drawing/2014/chart" uri="{C3380CC4-5D6E-409C-BE32-E72D297353CC}">
              <c16:uniqueId val="{00000002-ADCC-4644-BB08-5EA2E018B3DA}"/>
            </c:ext>
          </c:extLst>
        </c:ser>
        <c:dLbls>
          <c:showLegendKey val="0"/>
          <c:showVal val="0"/>
          <c:showCatName val="0"/>
          <c:showSerName val="0"/>
          <c:showPercent val="0"/>
          <c:showBubbleSize val="0"/>
        </c:dLbls>
        <c:marker val="1"/>
        <c:smooth val="0"/>
        <c:axId val="679596319"/>
        <c:axId val="679597759"/>
      </c:lineChart>
      <c:catAx>
        <c:axId val="679596319"/>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79597759"/>
        <c:crosses val="autoZero"/>
        <c:auto val="1"/>
        <c:lblAlgn val="ctr"/>
        <c:lblOffset val="100"/>
        <c:noMultiLvlLbl val="0"/>
      </c:catAx>
      <c:valAx>
        <c:axId val="679597759"/>
        <c:scaling>
          <c:orientation val="minMax"/>
        </c:scaling>
        <c:delete val="1"/>
        <c:axPos val="l"/>
        <c:numFmt formatCode="[&gt;1000000]&quot;$&quot;0.0,,&quot;M&quot;;[&gt;1000]\ &quot;$&quot;0.0,&quot;K&quot;;0" sourceLinked="1"/>
        <c:majorTickMark val="none"/>
        <c:minorTickMark val="none"/>
        <c:tickLblPos val="nextTo"/>
        <c:crossAx val="67959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schemeClr val="bg1">
          <a:lumMod val="85000"/>
          <a:alpha val="40000"/>
        </a:scheme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Sheet2!$BF$18:$BF$19</c:f>
              <c:strCache>
                <c:ptCount val="2"/>
                <c:pt idx="0">
                  <c:v>Chart</c:v>
                </c:pt>
                <c:pt idx="1">
                  <c:v>Profit Margin</c:v>
                </c:pt>
              </c:strCache>
            </c:strRef>
          </c:tx>
          <c:spPr>
            <a:solidFill>
              <a:srgbClr val="07F2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Sheet2!$BE$20:$BE$24</c:f>
              <c:strCache>
                <c:ptCount val="5"/>
                <c:pt idx="0">
                  <c:v>John Brown</c:v>
                </c:pt>
                <c:pt idx="1">
                  <c:v>Paul Noble</c:v>
                </c:pt>
                <c:pt idx="2">
                  <c:v>Laura Gross</c:v>
                </c:pt>
                <c:pt idx="3">
                  <c:v>Judith Simmons</c:v>
                </c:pt>
                <c:pt idx="4">
                  <c:v>Kristine Barrett</c:v>
                </c:pt>
              </c:strCache>
            </c:strRef>
          </c:cat>
          <c:val>
            <c:numRef>
              <c:f>Sheet2!$BF$20:$BF$24</c:f>
              <c:numCache>
                <c:formatCode>[&gt;1000000]"$"0,,"M";[&gt;1000]\ "$"0,"K";0</c:formatCode>
                <c:ptCount val="5"/>
                <c:pt idx="0">
                  <c:v>8477.4799999999977</c:v>
                </c:pt>
                <c:pt idx="1">
                  <c:v>7569.0199999999959</c:v>
                </c:pt>
                <c:pt idx="2">
                  <c:v>7236.9200000000019</c:v>
                </c:pt>
                <c:pt idx="3">
                  <c:v>7191.9699999999975</c:v>
                </c:pt>
                <c:pt idx="4">
                  <c:v>6966.5800000000008</c:v>
                </c:pt>
              </c:numCache>
            </c:numRef>
          </c:val>
          <c:extLst>
            <c:ext xmlns:c16="http://schemas.microsoft.com/office/drawing/2014/chart" uri="{C3380CC4-5D6E-409C-BE32-E72D297353CC}">
              <c16:uniqueId val="{00000000-E0F1-48AD-ABB5-C1D978EB989A}"/>
            </c:ext>
          </c:extLst>
        </c:ser>
        <c:dLbls>
          <c:dLblPos val="outEnd"/>
          <c:showLegendKey val="0"/>
          <c:showVal val="1"/>
          <c:showCatName val="0"/>
          <c:showSerName val="0"/>
          <c:showPercent val="0"/>
          <c:showBubbleSize val="0"/>
        </c:dLbls>
        <c:gapWidth val="99"/>
        <c:overlap val="-27"/>
        <c:axId val="721797648"/>
        <c:axId val="526173584"/>
      </c:barChart>
      <c:catAx>
        <c:axId val="72179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6173584"/>
        <c:crosses val="autoZero"/>
        <c:auto val="1"/>
        <c:lblAlgn val="ctr"/>
        <c:lblOffset val="100"/>
        <c:noMultiLvlLbl val="0"/>
      </c:catAx>
      <c:valAx>
        <c:axId val="526173584"/>
        <c:scaling>
          <c:orientation val="minMax"/>
        </c:scaling>
        <c:delete val="1"/>
        <c:axPos val="l"/>
        <c:numFmt formatCode="[&gt;1000000]&quot;$&quot;0,,&quot;M&quot;;[&gt;1000]\ &quot;$&quot;0,&quot;K&quot;;0" sourceLinked="1"/>
        <c:majorTickMark val="none"/>
        <c:minorTickMark val="none"/>
        <c:tickLblPos val="nextTo"/>
        <c:crossAx val="7217976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4000" sy="104000" algn="ctr" rotWithShape="0">
        <a:schemeClr val="bg1">
          <a:lumMod val="95000"/>
          <a:alpha val="37000"/>
        </a:schemeClr>
      </a:outerShd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in progress (version 1).xlsb - Copy.xlsx]Sheet2!PivotTable11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7F2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Sheet2!$BP$3</c:f>
              <c:strCache>
                <c:ptCount val="1"/>
                <c:pt idx="0">
                  <c:v>Total</c:v>
                </c:pt>
              </c:strCache>
            </c:strRef>
          </c:tx>
          <c:spPr>
            <a:solidFill>
              <a:srgbClr val="07F2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Sheet2!$BO$4:$BO$8</c:f>
              <c:strCache>
                <c:ptCount val="5"/>
                <c:pt idx="0">
                  <c:v>0-20</c:v>
                </c:pt>
                <c:pt idx="1">
                  <c:v>21-30</c:v>
                </c:pt>
                <c:pt idx="2">
                  <c:v>31-40</c:v>
                </c:pt>
                <c:pt idx="3">
                  <c:v>41-50</c:v>
                </c:pt>
                <c:pt idx="4">
                  <c:v>50 +</c:v>
                </c:pt>
              </c:strCache>
            </c:strRef>
          </c:cat>
          <c:val>
            <c:numRef>
              <c:f>Sheet2!$BP$4:$BP$8</c:f>
              <c:numCache>
                <c:formatCode>[&gt;1000000]"$"0,,"M";[&gt;1000]\ "$"0,"K";0</c:formatCode>
                <c:ptCount val="5"/>
                <c:pt idx="0">
                  <c:v>57388</c:v>
                </c:pt>
                <c:pt idx="1">
                  <c:v>375860.87</c:v>
                </c:pt>
                <c:pt idx="2">
                  <c:v>430853.89999999874</c:v>
                </c:pt>
                <c:pt idx="3">
                  <c:v>497369.17000000109</c:v>
                </c:pt>
                <c:pt idx="4">
                  <c:v>936040.1199999915</c:v>
                </c:pt>
              </c:numCache>
            </c:numRef>
          </c:val>
          <c:extLst>
            <c:ext xmlns:c16="http://schemas.microsoft.com/office/drawing/2014/chart" uri="{C3380CC4-5D6E-409C-BE32-E72D297353CC}">
              <c16:uniqueId val="{00000000-DB13-4A92-B73E-E21CBEF9C6FB}"/>
            </c:ext>
          </c:extLst>
        </c:ser>
        <c:dLbls>
          <c:dLblPos val="outEnd"/>
          <c:showLegendKey val="0"/>
          <c:showVal val="1"/>
          <c:showCatName val="0"/>
          <c:showSerName val="0"/>
          <c:showPercent val="0"/>
          <c:showBubbleSize val="0"/>
        </c:dLbls>
        <c:gapWidth val="174"/>
        <c:overlap val="9"/>
        <c:axId val="335660864"/>
        <c:axId val="335661344"/>
      </c:barChart>
      <c:catAx>
        <c:axId val="3356608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5661344"/>
        <c:crosses val="autoZero"/>
        <c:auto val="1"/>
        <c:lblAlgn val="ctr"/>
        <c:lblOffset val="100"/>
        <c:noMultiLvlLbl val="0"/>
      </c:catAx>
      <c:valAx>
        <c:axId val="335661344"/>
        <c:scaling>
          <c:orientation val="minMax"/>
        </c:scaling>
        <c:delete val="1"/>
        <c:axPos val="l"/>
        <c:numFmt formatCode="[&gt;1000000]&quot;$&quot;0,,&quot;M&quot;;[&gt;1000]\ &quot;$&quot;0,&quot;K&quot;;0" sourceLinked="1"/>
        <c:majorTickMark val="none"/>
        <c:minorTickMark val="none"/>
        <c:tickLblPos val="nextTo"/>
        <c:crossAx val="3356608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76200">
        <a:schemeClr val="bg1">
          <a:lumMod val="75000"/>
          <a:alpha val="40000"/>
        </a:schemeClr>
      </a:glow>
      <a:outerShdw blurRad="38100" dist="38100" dir="18900000" algn="bl" rotWithShape="0">
        <a:schemeClr val="bg2">
          <a:lumMod val="90000"/>
          <a:alpha val="40000"/>
        </a:schemeClr>
      </a:outerShd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in progress (version 1).xlsb - Copy.xlsx]Sheet2!PivotTable13</c:name>
    <c:fmtId val="22"/>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07F2F2"/>
          </a:solidFill>
          <a:ln>
            <a:noFill/>
          </a:ln>
          <a:effectLst>
            <a:outerShdw blurRad="317500" algn="ctr" rotWithShape="0">
              <a:prstClr val="black">
                <a:alpha val="25000"/>
              </a:prstClr>
            </a:outerShdw>
          </a:effectLst>
        </c:spPr>
      </c:pivotFmt>
      <c:pivotFmt>
        <c:idx val="6"/>
        <c:spPr>
          <a:solidFill>
            <a:schemeClr val="accent4">
              <a:lumMod val="50000"/>
            </a:schemeClr>
          </a:solidFill>
          <a:ln>
            <a:noFill/>
          </a:ln>
          <a:effectLst>
            <a:outerShdw blurRad="317500" algn="ctr" rotWithShape="0">
              <a:prstClr val="black">
                <a:alpha val="25000"/>
              </a:prstClr>
            </a:outerShdw>
          </a:effectLst>
        </c:spPr>
      </c:pivotFmt>
    </c:pivotFmts>
    <c:plotArea>
      <c:layout/>
      <c:pieChart>
        <c:varyColors val="1"/>
        <c:ser>
          <c:idx val="0"/>
          <c:order val="0"/>
          <c:tx>
            <c:strRef>
              <c:f>Sheet2!$BT$3</c:f>
              <c:strCache>
                <c:ptCount val="1"/>
                <c:pt idx="0">
                  <c:v>Total</c:v>
                </c:pt>
              </c:strCache>
            </c:strRef>
          </c:tx>
          <c:spPr>
            <a:ln>
              <a:noFill/>
            </a:ln>
          </c:spPr>
          <c:dPt>
            <c:idx val="0"/>
            <c:bubble3D val="0"/>
            <c:spPr>
              <a:solidFill>
                <a:srgbClr val="07F2F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B4A-4401-AB34-E490242ADD10}"/>
              </c:ext>
            </c:extLst>
          </c:dPt>
          <c:dPt>
            <c:idx val="1"/>
            <c:bubble3D val="0"/>
            <c:spPr>
              <a:solidFill>
                <a:schemeClr val="accent4">
                  <a:lumMod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B4A-4401-AB34-E490242ADD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Sheet2!$BS$4:$BS$5</c:f>
              <c:strCache>
                <c:ptCount val="2"/>
                <c:pt idx="0">
                  <c:v>Female</c:v>
                </c:pt>
                <c:pt idx="1">
                  <c:v>Male</c:v>
                </c:pt>
              </c:strCache>
            </c:strRef>
          </c:cat>
          <c:val>
            <c:numRef>
              <c:f>Sheet2!$BT$4:$BT$5</c:f>
              <c:numCache>
                <c:formatCode>[&gt;1000000]"$"0,,"M";[&gt;1000]\ "$"0,"K";0</c:formatCode>
                <c:ptCount val="2"/>
                <c:pt idx="0">
                  <c:v>1114928.7499999802</c:v>
                </c:pt>
                <c:pt idx="1">
                  <c:v>1182583.30999999</c:v>
                </c:pt>
              </c:numCache>
            </c:numRef>
          </c:val>
          <c:extLst>
            <c:ext xmlns:c16="http://schemas.microsoft.com/office/drawing/2014/chart" uri="{C3380CC4-5D6E-409C-BE32-E72D297353CC}">
              <c16:uniqueId val="{00000004-9B4A-4401-AB34-E490242ADD1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glow rad="101600">
        <a:schemeClr val="accent3">
          <a:satMod val="175000"/>
          <a:alpha val="40000"/>
        </a:schemeClr>
      </a:glow>
      <a:outerShdw blurRad="63500" sx="102000" sy="102000" algn="ctr" rotWithShape="0">
        <a:schemeClr val="bg2">
          <a:lumMod val="90000"/>
          <a:alpha val="52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Radio" firstButton="1" fmlaLink="Sheet2!$CS$2"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Radio" checked="Checked" firstButton="1" fmlaLink="Sheet2!$BA$3" lockText="1" noThreeD="1"/>
</file>

<file path=xl/ctrlProps/ctrlProp4.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Drop" dropStyle="combo" dx="31" fmlaLink="Sheet2!$BA$4" fmlaRange="Sheet2!$BC$3:$BC$4" noThreeD="1" sel="1" val="0"/>
</file>

<file path=xl/ctrlProps/ctrlProp6.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microsoft.com/office/2011/relationships/webextension" Target="../webextensions/webextension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50800</xdr:colOff>
      <xdr:row>1</xdr:row>
      <xdr:rowOff>82550</xdr:rowOff>
    </xdr:from>
    <xdr:to>
      <xdr:col>2</xdr:col>
      <xdr:colOff>298450</xdr:colOff>
      <xdr:row>20</xdr:row>
      <xdr:rowOff>101600</xdr:rowOff>
    </xdr:to>
    <xdr:sp macro="" textlink="">
      <xdr:nvSpPr>
        <xdr:cNvPr id="4" name="Rectangle: Rounded Corners 3">
          <a:extLst>
            <a:ext uri="{FF2B5EF4-FFF2-40B4-BE49-F238E27FC236}">
              <a16:creationId xmlns:a16="http://schemas.microsoft.com/office/drawing/2014/main" id="{ECD4E10F-3A64-4C3E-9291-C928E09FE8A7}"/>
            </a:ext>
          </a:extLst>
        </xdr:cNvPr>
        <xdr:cNvSpPr/>
      </xdr:nvSpPr>
      <xdr:spPr>
        <a:xfrm>
          <a:off x="50800" y="266700"/>
          <a:ext cx="1466850" cy="3517900"/>
        </a:xfrm>
        <a:prstGeom prst="roundRect">
          <a:avLst/>
        </a:prstGeom>
        <a:gradFill flip="none" rotWithShape="1">
          <a:gsLst>
            <a:gs pos="79000">
              <a:schemeClr val="accent1">
                <a:lumMod val="75000"/>
              </a:schemeClr>
            </a:gs>
            <a:gs pos="9000">
              <a:srgbClr val="07F2F2"/>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514350</xdr:colOff>
      <xdr:row>1</xdr:row>
      <xdr:rowOff>146050</xdr:rowOff>
    </xdr:from>
    <xdr:to>
      <xdr:col>13</xdr:col>
      <xdr:colOff>558800</xdr:colOff>
      <xdr:row>20</xdr:row>
      <xdr:rowOff>63500</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294576AE-FAE6-4FFD-874F-877D1541DFB8}"/>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294576AE-FAE6-4FFD-874F-877D1541DFB8}"/>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editAs="oneCell">
    <xdr:from>
      <xdr:col>14</xdr:col>
      <xdr:colOff>444500</xdr:colOff>
      <xdr:row>1</xdr:row>
      <xdr:rowOff>120650</xdr:rowOff>
    </xdr:from>
    <xdr:to>
      <xdr:col>18</xdr:col>
      <xdr:colOff>152400</xdr:colOff>
      <xdr:row>7</xdr:row>
      <xdr:rowOff>139700</xdr:rowOff>
    </xdr:to>
    <mc:AlternateContent xmlns:mc="http://schemas.openxmlformats.org/markup-compatibility/2006" xmlns:a14="http://schemas.microsoft.com/office/drawing/2010/main">
      <mc:Choice Requires="a14">
        <xdr:graphicFrame macro="">
          <xdr:nvGraphicFramePr>
            <xdr:cNvPr id="3" name="Month Name">
              <a:extLst>
                <a:ext uri="{FF2B5EF4-FFF2-40B4-BE49-F238E27FC236}">
                  <a16:creationId xmlns:a16="http://schemas.microsoft.com/office/drawing/2014/main" id="{CBCC0F9C-708B-44F2-BCA0-36C5BD7DF53E}"/>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8978900" y="304800"/>
              <a:ext cx="21463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527050</xdr:colOff>
      <xdr:row>3</xdr:row>
      <xdr:rowOff>57150</xdr:rowOff>
    </xdr:from>
    <xdr:to>
      <xdr:col>4</xdr:col>
      <xdr:colOff>139700</xdr:colOff>
      <xdr:row>4</xdr:row>
      <xdr:rowOff>165100</xdr:rowOff>
    </xdr:to>
    <xdr:sp macro="" textlink="">
      <xdr:nvSpPr>
        <xdr:cNvPr id="8" name="TextBox 7">
          <a:extLst>
            <a:ext uri="{FF2B5EF4-FFF2-40B4-BE49-F238E27FC236}">
              <a16:creationId xmlns:a16="http://schemas.microsoft.com/office/drawing/2014/main" id="{97D375F9-0293-8EBF-1796-72E98EE1BE29}"/>
            </a:ext>
          </a:extLst>
        </xdr:cNvPr>
        <xdr:cNvSpPr txBox="1"/>
      </xdr:nvSpPr>
      <xdr:spPr>
        <a:xfrm>
          <a:off x="1746250" y="609600"/>
          <a:ext cx="831850" cy="2921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store</a:t>
          </a:r>
          <a:r>
            <a:rPr lang="en-US" sz="1100" baseline="0"/>
            <a:t> name</a:t>
          </a:r>
          <a:endParaRPr lang="en-US" sz="1100"/>
        </a:p>
      </xdr:txBody>
    </xdr:sp>
    <xdr:clientData/>
  </xdr:twoCellAnchor>
  <xdr:twoCellAnchor>
    <xdr:from>
      <xdr:col>0</xdr:col>
      <xdr:colOff>279400</xdr:colOff>
      <xdr:row>2</xdr:row>
      <xdr:rowOff>63500</xdr:rowOff>
    </xdr:from>
    <xdr:to>
      <xdr:col>2</xdr:col>
      <xdr:colOff>203200</xdr:colOff>
      <xdr:row>3</xdr:row>
      <xdr:rowOff>95250</xdr:rowOff>
    </xdr:to>
    <xdr:sp macro="" textlink="">
      <xdr:nvSpPr>
        <xdr:cNvPr id="9" name="TextBox 8">
          <a:extLst>
            <a:ext uri="{FF2B5EF4-FFF2-40B4-BE49-F238E27FC236}">
              <a16:creationId xmlns:a16="http://schemas.microsoft.com/office/drawing/2014/main" id="{277AF199-3510-4577-9CEC-A32A751E2BD9}"/>
            </a:ext>
          </a:extLst>
        </xdr:cNvPr>
        <xdr:cNvSpPr txBox="1"/>
      </xdr:nvSpPr>
      <xdr:spPr>
        <a:xfrm>
          <a:off x="279400" y="431800"/>
          <a:ext cx="11430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Total</a:t>
          </a:r>
          <a:r>
            <a:rPr lang="en-US" sz="1200" b="1" baseline="0">
              <a:solidFill>
                <a:schemeClr val="bg1"/>
              </a:solidFill>
            </a:rPr>
            <a:t> Revenue</a:t>
          </a:r>
          <a:endParaRPr lang="en-US" sz="1200" b="1">
            <a:solidFill>
              <a:schemeClr val="bg1"/>
            </a:solidFill>
          </a:endParaRPr>
        </a:p>
      </xdr:txBody>
    </xdr:sp>
    <xdr:clientData/>
  </xdr:twoCellAnchor>
  <xdr:twoCellAnchor>
    <xdr:from>
      <xdr:col>0</xdr:col>
      <xdr:colOff>346710</xdr:colOff>
      <xdr:row>6</xdr:row>
      <xdr:rowOff>121920</xdr:rowOff>
    </xdr:from>
    <xdr:to>
      <xdr:col>2</xdr:col>
      <xdr:colOff>73660</xdr:colOff>
      <xdr:row>8</xdr:row>
      <xdr:rowOff>13970</xdr:rowOff>
    </xdr:to>
    <xdr:sp macro="" textlink="">
      <xdr:nvSpPr>
        <xdr:cNvPr id="10" name="TextBox 9">
          <a:extLst>
            <a:ext uri="{FF2B5EF4-FFF2-40B4-BE49-F238E27FC236}">
              <a16:creationId xmlns:a16="http://schemas.microsoft.com/office/drawing/2014/main" id="{BBD9BF1A-A36E-419A-B0CE-3A6C4AE815DE}"/>
            </a:ext>
          </a:extLst>
        </xdr:cNvPr>
        <xdr:cNvSpPr txBox="1"/>
      </xdr:nvSpPr>
      <xdr:spPr>
        <a:xfrm>
          <a:off x="346710" y="1226820"/>
          <a:ext cx="9461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solidFill>
              <a:latin typeface="+mn-lt"/>
              <a:ea typeface="+mn-ea"/>
              <a:cs typeface="+mn-cs"/>
            </a:rPr>
            <a:t>Total Target</a:t>
          </a:r>
        </a:p>
      </xdr:txBody>
    </xdr:sp>
    <xdr:clientData/>
  </xdr:twoCellAnchor>
  <xdr:twoCellAnchor>
    <xdr:from>
      <xdr:col>0</xdr:col>
      <xdr:colOff>367030</xdr:colOff>
      <xdr:row>11</xdr:row>
      <xdr:rowOff>40640</xdr:rowOff>
    </xdr:from>
    <xdr:to>
      <xdr:col>2</xdr:col>
      <xdr:colOff>93980</xdr:colOff>
      <xdr:row>12</xdr:row>
      <xdr:rowOff>116840</xdr:rowOff>
    </xdr:to>
    <xdr:sp macro="" textlink="">
      <xdr:nvSpPr>
        <xdr:cNvPr id="11" name="TextBox 10">
          <a:extLst>
            <a:ext uri="{FF2B5EF4-FFF2-40B4-BE49-F238E27FC236}">
              <a16:creationId xmlns:a16="http://schemas.microsoft.com/office/drawing/2014/main" id="{AF0C3CC4-08F3-4FDB-9589-32E3128FB944}"/>
            </a:ext>
          </a:extLst>
        </xdr:cNvPr>
        <xdr:cNvSpPr txBox="1"/>
      </xdr:nvSpPr>
      <xdr:spPr>
        <a:xfrm>
          <a:off x="367030" y="2066290"/>
          <a:ext cx="9461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solidFill>
              <a:latin typeface="+mn-lt"/>
              <a:ea typeface="+mn-ea"/>
              <a:cs typeface="+mn-cs"/>
            </a:rPr>
            <a:t>Varience %</a:t>
          </a:r>
        </a:p>
      </xdr:txBody>
    </xdr:sp>
    <xdr:clientData/>
  </xdr:twoCellAnchor>
  <xdr:twoCellAnchor>
    <xdr:from>
      <xdr:col>0</xdr:col>
      <xdr:colOff>407670</xdr:colOff>
      <xdr:row>7</xdr:row>
      <xdr:rowOff>170180</xdr:rowOff>
    </xdr:from>
    <xdr:to>
      <xdr:col>2</xdr:col>
      <xdr:colOff>299720</xdr:colOff>
      <xdr:row>10</xdr:row>
      <xdr:rowOff>182880</xdr:rowOff>
    </xdr:to>
    <xdr:sp macro="" textlink="Sheet2!G8">
      <xdr:nvSpPr>
        <xdr:cNvPr id="13" name="TextBox 12">
          <a:extLst>
            <a:ext uri="{FF2B5EF4-FFF2-40B4-BE49-F238E27FC236}">
              <a16:creationId xmlns:a16="http://schemas.microsoft.com/office/drawing/2014/main" id="{7B09C41E-AD6A-AA3C-A477-BD95E9F794F7}"/>
            </a:ext>
          </a:extLst>
        </xdr:cNvPr>
        <xdr:cNvSpPr txBox="1"/>
      </xdr:nvSpPr>
      <xdr:spPr>
        <a:xfrm>
          <a:off x="407670" y="1459230"/>
          <a:ext cx="1111250"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F4C5485-1A69-4E4F-895A-8F2508937E69}" type="TxLink">
            <a:rPr lang="en-US" sz="1800" b="1" i="0" u="none" strike="noStrike">
              <a:solidFill>
                <a:schemeClr val="bg1"/>
              </a:solidFill>
              <a:latin typeface="Aptos Narrow"/>
              <a:ea typeface="+mn-ea"/>
              <a:cs typeface="+mn-cs"/>
            </a:rPr>
            <a:pPr marL="0" indent="0"/>
            <a:t>$5.3M</a:t>
          </a:fld>
          <a:endParaRPr lang="en-US" sz="1800" b="1" i="0" u="none" strike="noStrike">
            <a:solidFill>
              <a:schemeClr val="bg1"/>
            </a:solidFill>
            <a:latin typeface="Aptos Narrow"/>
            <a:ea typeface="+mn-ea"/>
            <a:cs typeface="+mn-cs"/>
          </a:endParaRPr>
        </a:p>
      </xdr:txBody>
    </xdr:sp>
    <xdr:clientData/>
  </xdr:twoCellAnchor>
  <xdr:twoCellAnchor>
    <xdr:from>
      <xdr:col>0</xdr:col>
      <xdr:colOff>387350</xdr:colOff>
      <xdr:row>12</xdr:row>
      <xdr:rowOff>120650</xdr:rowOff>
    </xdr:from>
    <xdr:to>
      <xdr:col>2</xdr:col>
      <xdr:colOff>57150</xdr:colOff>
      <xdr:row>14</xdr:row>
      <xdr:rowOff>69850</xdr:rowOff>
    </xdr:to>
    <xdr:sp macro="" textlink="Sheet2!H8">
      <xdr:nvSpPr>
        <xdr:cNvPr id="14" name="TextBox 13">
          <a:extLst>
            <a:ext uri="{FF2B5EF4-FFF2-40B4-BE49-F238E27FC236}">
              <a16:creationId xmlns:a16="http://schemas.microsoft.com/office/drawing/2014/main" id="{9759ED4A-4DE9-AABA-070F-0845F0766DC8}"/>
            </a:ext>
          </a:extLst>
        </xdr:cNvPr>
        <xdr:cNvSpPr txBox="1"/>
      </xdr:nvSpPr>
      <xdr:spPr>
        <a:xfrm>
          <a:off x="387350" y="2330450"/>
          <a:ext cx="8890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758A80-46D5-4FDC-A7C3-61903D351B29}" type="TxLink">
            <a:rPr lang="en-US" sz="1800" b="1" i="0" u="none" strike="noStrike">
              <a:solidFill>
                <a:schemeClr val="bg1"/>
              </a:solidFill>
              <a:latin typeface="Aptos Narrow"/>
              <a:ea typeface="+mn-ea"/>
              <a:cs typeface="+mn-cs"/>
            </a:rPr>
            <a:pPr marL="0" indent="0"/>
            <a:t>+3.7%</a:t>
          </a:fld>
          <a:endParaRPr lang="en-US" sz="1800" b="1" i="0" u="none" strike="noStrike">
            <a:solidFill>
              <a:schemeClr val="bg1"/>
            </a:solidFill>
            <a:latin typeface="Aptos Narrow"/>
            <a:ea typeface="+mn-ea"/>
            <a:cs typeface="+mn-cs"/>
          </a:endParaRPr>
        </a:p>
      </xdr:txBody>
    </xdr:sp>
    <xdr:clientData/>
  </xdr:twoCellAnchor>
  <mc:AlternateContent xmlns:mc="http://schemas.openxmlformats.org/markup-compatibility/2006">
    <mc:Choice xmlns:a14="http://schemas.microsoft.com/office/drawing/2010/main" Requires="a14">
      <xdr:twoCellAnchor editAs="oneCell">
        <xdr:from>
          <xdr:col>15</xdr:col>
          <xdr:colOff>355600</xdr:colOff>
          <xdr:row>9</xdr:row>
          <xdr:rowOff>0</xdr:rowOff>
        </xdr:from>
        <xdr:to>
          <xdr:col>16</xdr:col>
          <xdr:colOff>177800</xdr:colOff>
          <xdr:row>10</xdr:row>
          <xdr:rowOff>88900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387350</xdr:colOff>
          <xdr:row>8</xdr:row>
          <xdr:rowOff>158750</xdr:rowOff>
        </xdr:from>
        <xdr:to>
          <xdr:col>17</xdr:col>
          <xdr:colOff>165100</xdr:colOff>
          <xdr:row>10</xdr:row>
          <xdr:rowOff>95250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13</xdr:col>
      <xdr:colOff>565150</xdr:colOff>
      <xdr:row>10</xdr:row>
      <xdr:rowOff>93009</xdr:rowOff>
    </xdr:from>
    <xdr:to>
      <xdr:col>18</xdr:col>
      <xdr:colOff>488203</xdr:colOff>
      <xdr:row>21</xdr:row>
      <xdr:rowOff>134471</xdr:rowOff>
    </xdr:to>
    <xdr:graphicFrame macro="">
      <xdr:nvGraphicFramePr>
        <xdr:cNvPr id="5" name="Chart 4">
          <a:extLst>
            <a:ext uri="{FF2B5EF4-FFF2-40B4-BE49-F238E27FC236}">
              <a16:creationId xmlns:a16="http://schemas.microsoft.com/office/drawing/2014/main" id="{1BA8FC6E-E535-4CE3-A1E5-BBB6079DC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256615</xdr:colOff>
      <xdr:row>7</xdr:row>
      <xdr:rowOff>57150</xdr:rowOff>
    </xdr:from>
    <xdr:to>
      <xdr:col>17</xdr:col>
      <xdr:colOff>348503</xdr:colOff>
      <xdr:row>8</xdr:row>
      <xdr:rowOff>110565</xdr:rowOff>
    </xdr:to>
    <xdr:sp macro="" textlink="Sheet2!J8">
      <xdr:nvSpPr>
        <xdr:cNvPr id="6" name="TextBox 5">
          <a:extLst>
            <a:ext uri="{FF2B5EF4-FFF2-40B4-BE49-F238E27FC236}">
              <a16:creationId xmlns:a16="http://schemas.microsoft.com/office/drawing/2014/main" id="{98F3B2BB-97B7-430E-A804-3EA138289897}"/>
            </a:ext>
          </a:extLst>
        </xdr:cNvPr>
        <xdr:cNvSpPr txBox="1"/>
      </xdr:nvSpPr>
      <xdr:spPr>
        <a:xfrm>
          <a:off x="10010215" y="1346200"/>
          <a:ext cx="701488" cy="23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Qty</a:t>
          </a:r>
        </a:p>
      </xdr:txBody>
    </xdr:sp>
    <xdr:clientData/>
  </xdr:twoCellAnchor>
  <xdr:twoCellAnchor>
    <xdr:from>
      <xdr:col>15</xdr:col>
      <xdr:colOff>161738</xdr:colOff>
      <xdr:row>7</xdr:row>
      <xdr:rowOff>63500</xdr:rowOff>
    </xdr:from>
    <xdr:to>
      <xdr:col>16</xdr:col>
      <xdr:colOff>253626</xdr:colOff>
      <xdr:row>8</xdr:row>
      <xdr:rowOff>116915</xdr:rowOff>
    </xdr:to>
    <xdr:sp macro="" textlink="Sheet2!J8">
      <xdr:nvSpPr>
        <xdr:cNvPr id="7" name="TextBox 6">
          <a:extLst>
            <a:ext uri="{FF2B5EF4-FFF2-40B4-BE49-F238E27FC236}">
              <a16:creationId xmlns:a16="http://schemas.microsoft.com/office/drawing/2014/main" id="{B866B8C0-0443-47DA-AB1D-2205AD90F5A5}"/>
            </a:ext>
          </a:extLst>
        </xdr:cNvPr>
        <xdr:cNvSpPr txBox="1"/>
      </xdr:nvSpPr>
      <xdr:spPr>
        <a:xfrm>
          <a:off x="9305738" y="1352550"/>
          <a:ext cx="701488" cy="2375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Profit</a:t>
          </a:r>
        </a:p>
      </xdr:txBody>
    </xdr:sp>
    <xdr:clientData/>
  </xdr:twoCellAnchor>
  <xdr:twoCellAnchor>
    <xdr:from>
      <xdr:col>15</xdr:col>
      <xdr:colOff>107950</xdr:colOff>
      <xdr:row>10</xdr:row>
      <xdr:rowOff>25400</xdr:rowOff>
    </xdr:from>
    <xdr:to>
      <xdr:col>17</xdr:col>
      <xdr:colOff>520700</xdr:colOff>
      <xdr:row>11</xdr:row>
      <xdr:rowOff>38100</xdr:rowOff>
    </xdr:to>
    <xdr:sp macro="" textlink="">
      <xdr:nvSpPr>
        <xdr:cNvPr id="15" name="TextBox 14">
          <a:extLst>
            <a:ext uri="{FF2B5EF4-FFF2-40B4-BE49-F238E27FC236}">
              <a16:creationId xmlns:a16="http://schemas.microsoft.com/office/drawing/2014/main" id="{457464D6-1B0A-9E61-256A-634002FB2D50}"/>
            </a:ext>
          </a:extLst>
        </xdr:cNvPr>
        <xdr:cNvSpPr txBox="1"/>
      </xdr:nvSpPr>
      <xdr:spPr>
        <a:xfrm>
          <a:off x="9251950" y="1866900"/>
          <a:ext cx="16319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7F2F2"/>
              </a:solidFill>
            </a:rPr>
            <a:t>Products Profit amd</a:t>
          </a:r>
          <a:r>
            <a:rPr lang="en-US" sz="1100" b="1" baseline="0">
              <a:solidFill>
                <a:srgbClr val="07F2F2"/>
              </a:solidFill>
            </a:rPr>
            <a:t> Qty</a:t>
          </a:r>
          <a:endParaRPr lang="en-US" sz="1100" b="1">
            <a:solidFill>
              <a:srgbClr val="07F2F2"/>
            </a:solidFill>
          </a:endParaRPr>
        </a:p>
      </xdr:txBody>
    </xdr:sp>
    <xdr:clientData/>
  </xdr:twoCellAnchor>
  <xdr:twoCellAnchor>
    <xdr:from>
      <xdr:col>0</xdr:col>
      <xdr:colOff>364490</xdr:colOff>
      <xdr:row>3</xdr:row>
      <xdr:rowOff>130810</xdr:rowOff>
    </xdr:from>
    <xdr:to>
      <xdr:col>2</xdr:col>
      <xdr:colOff>186690</xdr:colOff>
      <xdr:row>5</xdr:row>
      <xdr:rowOff>181610</xdr:rowOff>
    </xdr:to>
    <xdr:sp macro="" textlink="Sheet2!F8">
      <xdr:nvSpPr>
        <xdr:cNvPr id="12" name="TextBox 11">
          <a:extLst>
            <a:ext uri="{FF2B5EF4-FFF2-40B4-BE49-F238E27FC236}">
              <a16:creationId xmlns:a16="http://schemas.microsoft.com/office/drawing/2014/main" id="{C102F125-B466-64BC-98F8-5A11E0D28CA2}"/>
            </a:ext>
          </a:extLst>
        </xdr:cNvPr>
        <xdr:cNvSpPr txBox="1"/>
      </xdr:nvSpPr>
      <xdr:spPr>
        <a:xfrm>
          <a:off x="364490" y="683260"/>
          <a:ext cx="104140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632776-EAE1-4FEC-9908-212D29AA8500}" type="TxLink">
            <a:rPr lang="en-US" sz="1800" b="1" i="0" u="none" strike="noStrike">
              <a:solidFill>
                <a:schemeClr val="bg1"/>
              </a:solidFill>
              <a:latin typeface="Aptos Narrow"/>
            </a:rPr>
            <a:pPr/>
            <a:t>$5.4M</a:t>
          </a:fld>
          <a:endParaRPr lang="en-US" sz="1800" b="1">
            <a:solidFill>
              <a:schemeClr val="bg1"/>
            </a:solidFill>
          </a:endParaRPr>
        </a:p>
      </xdr:txBody>
    </xdr:sp>
    <xdr:clientData/>
  </xdr:twoCellAnchor>
  <xdr:twoCellAnchor>
    <xdr:from>
      <xdr:col>0</xdr:col>
      <xdr:colOff>316230</xdr:colOff>
      <xdr:row>15</xdr:row>
      <xdr:rowOff>34290</xdr:rowOff>
    </xdr:from>
    <xdr:to>
      <xdr:col>2</xdr:col>
      <xdr:colOff>158750</xdr:colOff>
      <xdr:row>16</xdr:row>
      <xdr:rowOff>110490</xdr:rowOff>
    </xdr:to>
    <xdr:sp macro="" textlink="">
      <xdr:nvSpPr>
        <xdr:cNvPr id="16" name="TextBox 15">
          <a:extLst>
            <a:ext uri="{FF2B5EF4-FFF2-40B4-BE49-F238E27FC236}">
              <a16:creationId xmlns:a16="http://schemas.microsoft.com/office/drawing/2014/main" id="{850BFA5B-88E6-B893-FF44-035A1C0AE291}"/>
            </a:ext>
          </a:extLst>
        </xdr:cNvPr>
        <xdr:cNvSpPr txBox="1"/>
      </xdr:nvSpPr>
      <xdr:spPr>
        <a:xfrm>
          <a:off x="316230" y="2796540"/>
          <a:ext cx="106172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solidFill>
              <a:latin typeface="+mn-lt"/>
              <a:ea typeface="+mn-ea"/>
              <a:cs typeface="+mn-cs"/>
            </a:rPr>
            <a:t>Qty</a:t>
          </a:r>
          <a:r>
            <a:rPr lang="en-US" sz="1200" b="1" baseline="0">
              <a:solidFill>
                <a:schemeClr val="bg1"/>
              </a:solidFill>
              <a:latin typeface="+mn-lt"/>
              <a:ea typeface="+mn-ea"/>
              <a:cs typeface="+mn-cs"/>
            </a:rPr>
            <a:t> Returned</a:t>
          </a:r>
          <a:endParaRPr lang="en-US" sz="1200" b="1">
            <a:solidFill>
              <a:schemeClr val="bg1"/>
            </a:solidFill>
            <a:latin typeface="+mn-lt"/>
            <a:ea typeface="+mn-ea"/>
            <a:cs typeface="+mn-cs"/>
          </a:endParaRPr>
        </a:p>
      </xdr:txBody>
    </xdr:sp>
    <xdr:clientData/>
  </xdr:twoCellAnchor>
  <xdr:twoCellAnchor>
    <xdr:from>
      <xdr:col>0</xdr:col>
      <xdr:colOff>273050</xdr:colOff>
      <xdr:row>16</xdr:row>
      <xdr:rowOff>114300</xdr:rowOff>
    </xdr:from>
    <xdr:to>
      <xdr:col>2</xdr:col>
      <xdr:colOff>215900</xdr:colOff>
      <xdr:row>18</xdr:row>
      <xdr:rowOff>146050</xdr:rowOff>
    </xdr:to>
    <xdr:sp macro="" textlink="Sheet2!I8">
      <xdr:nvSpPr>
        <xdr:cNvPr id="17" name="TextBox 16">
          <a:extLst>
            <a:ext uri="{FF2B5EF4-FFF2-40B4-BE49-F238E27FC236}">
              <a16:creationId xmlns:a16="http://schemas.microsoft.com/office/drawing/2014/main" id="{D2247089-51DE-637D-5AC5-F4F6899C3D32}"/>
            </a:ext>
          </a:extLst>
        </xdr:cNvPr>
        <xdr:cNvSpPr txBox="1"/>
      </xdr:nvSpPr>
      <xdr:spPr>
        <a:xfrm>
          <a:off x="273050" y="3060700"/>
          <a:ext cx="1162050"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DB75C89-E3B0-48BB-A0AE-EB461BA9F87C}" type="TxLink">
            <a:rPr lang="en-US" sz="1800" b="1" i="0" u="none" strike="noStrike">
              <a:solidFill>
                <a:schemeClr val="bg1"/>
              </a:solidFill>
              <a:latin typeface="Aptos Narrow"/>
              <a:ea typeface="+mn-ea"/>
              <a:cs typeface="+mn-cs"/>
            </a:rPr>
            <a:pPr marL="0" indent="0"/>
            <a:t> $48,662 </a:t>
          </a:fld>
          <a:endParaRPr lang="en-US" sz="1800" b="1" i="0" u="none" strike="noStrike">
            <a:solidFill>
              <a:schemeClr val="bg1"/>
            </a:solidFill>
            <a:latin typeface="Aptos Narrow"/>
            <a:ea typeface="+mn-ea"/>
            <a:cs typeface="+mn-cs"/>
          </a:endParaRPr>
        </a:p>
      </xdr:txBody>
    </xdr:sp>
    <xdr:clientData/>
  </xdr:twoCellAnchor>
  <xdr:twoCellAnchor editAs="oneCell">
    <xdr:from>
      <xdr:col>0</xdr:col>
      <xdr:colOff>63500</xdr:colOff>
      <xdr:row>20</xdr:row>
      <xdr:rowOff>146050</xdr:rowOff>
    </xdr:from>
    <xdr:to>
      <xdr:col>14</xdr:col>
      <xdr:colOff>438150</xdr:colOff>
      <xdr:row>26</xdr:row>
      <xdr:rowOff>63500</xdr:rowOff>
    </xdr:to>
    <mc:AlternateContent xmlns:mc="http://schemas.openxmlformats.org/markup-compatibility/2006">
      <mc:Choice xmlns:a14="http://schemas.microsoft.com/office/drawing/2010/main" Requires="a14">
        <xdr:graphicFrame macro="">
          <xdr:nvGraphicFramePr>
            <xdr:cNvPr id="18" name="Full Name">
              <a:extLst>
                <a:ext uri="{FF2B5EF4-FFF2-40B4-BE49-F238E27FC236}">
                  <a16:creationId xmlns:a16="http://schemas.microsoft.com/office/drawing/2014/main" id="{1315F1D2-05EE-4F61-AA6F-2EA2C496585B}"/>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dr:sp macro="" textlink="">
          <xdr:nvSpPr>
            <xdr:cNvPr id="0" name=""/>
            <xdr:cNvSpPr>
              <a:spLocks noTextEdit="1"/>
            </xdr:cNvSpPr>
          </xdr:nvSpPr>
          <xdr:spPr>
            <a:xfrm>
              <a:off x="63500" y="3829050"/>
              <a:ext cx="8909050" cy="1022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240030</xdr:colOff>
      <xdr:row>20</xdr:row>
      <xdr:rowOff>154940</xdr:rowOff>
    </xdr:from>
    <xdr:to>
      <xdr:col>3</xdr:col>
      <xdr:colOff>266700</xdr:colOff>
      <xdr:row>22</xdr:row>
      <xdr:rowOff>46990</xdr:rowOff>
    </xdr:to>
    <xdr:sp macro="" textlink="">
      <xdr:nvSpPr>
        <xdr:cNvPr id="19" name="TextBox 18">
          <a:extLst>
            <a:ext uri="{FF2B5EF4-FFF2-40B4-BE49-F238E27FC236}">
              <a16:creationId xmlns:a16="http://schemas.microsoft.com/office/drawing/2014/main" id="{A3428785-C1F2-AC79-661B-DDCE5826B9D6}"/>
            </a:ext>
          </a:extLst>
        </xdr:cNvPr>
        <xdr:cNvSpPr txBox="1"/>
      </xdr:nvSpPr>
      <xdr:spPr>
        <a:xfrm>
          <a:off x="849630" y="3837940"/>
          <a:ext cx="124587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bg1"/>
              </a:solidFill>
              <a:latin typeface="+mn-lt"/>
              <a:ea typeface="+mn-ea"/>
              <a:cs typeface="+mn-cs"/>
            </a:rPr>
            <a:t>of Sales Person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394439</xdr:colOff>
      <xdr:row>1</xdr:row>
      <xdr:rowOff>20923</xdr:rowOff>
    </xdr:from>
    <xdr:to>
      <xdr:col>10</xdr:col>
      <xdr:colOff>369039</xdr:colOff>
      <xdr:row>4</xdr:row>
      <xdr:rowOff>59023</xdr:rowOff>
    </xdr:to>
    <xdr:sp macro="" textlink="">
      <xdr:nvSpPr>
        <xdr:cNvPr id="20" name="Rectangle: Rounded Corners 19">
          <a:extLst>
            <a:ext uri="{FF2B5EF4-FFF2-40B4-BE49-F238E27FC236}">
              <a16:creationId xmlns:a16="http://schemas.microsoft.com/office/drawing/2014/main" id="{BC578228-9AAB-7FB2-B978-E75F7A595BC3}"/>
            </a:ext>
          </a:extLst>
        </xdr:cNvPr>
        <xdr:cNvSpPr/>
      </xdr:nvSpPr>
      <xdr:spPr>
        <a:xfrm>
          <a:off x="4682557" y="207688"/>
          <a:ext cx="1812364" cy="598394"/>
        </a:xfrm>
        <a:prstGeom prst="roundRect">
          <a:avLst/>
        </a:prstGeom>
        <a:solidFill>
          <a:srgbClr val="07F2F2"/>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4</xdr:col>
      <xdr:colOff>17917</xdr:colOff>
      <xdr:row>1</xdr:row>
      <xdr:rowOff>17935</xdr:rowOff>
    </xdr:from>
    <xdr:to>
      <xdr:col>6</xdr:col>
      <xdr:colOff>605105</xdr:colOff>
      <xdr:row>4</xdr:row>
      <xdr:rowOff>56035</xdr:rowOff>
    </xdr:to>
    <xdr:sp macro="" textlink="">
      <xdr:nvSpPr>
        <xdr:cNvPr id="4" name="Rectangle: Rounded Corners 3">
          <a:extLst>
            <a:ext uri="{FF2B5EF4-FFF2-40B4-BE49-F238E27FC236}">
              <a16:creationId xmlns:a16="http://schemas.microsoft.com/office/drawing/2014/main" id="{BAC3212A-F68F-7AC4-924A-40228504F76E}"/>
            </a:ext>
          </a:extLst>
        </xdr:cNvPr>
        <xdr:cNvSpPr/>
      </xdr:nvSpPr>
      <xdr:spPr>
        <a:xfrm>
          <a:off x="2468270" y="204700"/>
          <a:ext cx="1812364" cy="598394"/>
        </a:xfrm>
        <a:prstGeom prst="roundRect">
          <a:avLst/>
        </a:prstGeom>
        <a:solidFill>
          <a:srgbClr val="07F2F2"/>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0</xdr:col>
      <xdr:colOff>246521</xdr:colOff>
      <xdr:row>1</xdr:row>
      <xdr:rowOff>7476</xdr:rowOff>
    </xdr:from>
    <xdr:to>
      <xdr:col>3</xdr:col>
      <xdr:colOff>221120</xdr:colOff>
      <xdr:row>4</xdr:row>
      <xdr:rowOff>45576</xdr:rowOff>
    </xdr:to>
    <xdr:sp macro="" textlink="">
      <xdr:nvSpPr>
        <xdr:cNvPr id="3" name="Rectangle: Rounded Corners 2">
          <a:extLst>
            <a:ext uri="{FF2B5EF4-FFF2-40B4-BE49-F238E27FC236}">
              <a16:creationId xmlns:a16="http://schemas.microsoft.com/office/drawing/2014/main" id="{3E489F85-8797-423F-B6ED-098AC09F0A3C}"/>
            </a:ext>
          </a:extLst>
        </xdr:cNvPr>
        <xdr:cNvSpPr/>
      </xdr:nvSpPr>
      <xdr:spPr>
        <a:xfrm>
          <a:off x="246521" y="194241"/>
          <a:ext cx="1812364" cy="598394"/>
        </a:xfrm>
        <a:prstGeom prst="roundRect">
          <a:avLst/>
        </a:prstGeom>
        <a:solidFill>
          <a:srgbClr val="07F2F2"/>
        </a:soli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0</xdr:col>
      <xdr:colOff>133345</xdr:colOff>
      <xdr:row>14</xdr:row>
      <xdr:rowOff>24286</xdr:rowOff>
    </xdr:from>
    <xdr:to>
      <xdr:col>8</xdr:col>
      <xdr:colOff>366058</xdr:colOff>
      <xdr:row>25</xdr:row>
      <xdr:rowOff>94136</xdr:rowOff>
    </xdr:to>
    <xdr:graphicFrame macro="">
      <xdr:nvGraphicFramePr>
        <xdr:cNvPr id="2" name="Chart 1">
          <a:extLst>
            <a:ext uri="{FF2B5EF4-FFF2-40B4-BE49-F238E27FC236}">
              <a16:creationId xmlns:a16="http://schemas.microsoft.com/office/drawing/2014/main" id="{8B4BF3BE-B7B8-4C89-8D21-9131DCB94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159500</xdr:colOff>
      <xdr:row>27</xdr:row>
      <xdr:rowOff>36614</xdr:rowOff>
    </xdr:from>
    <xdr:to>
      <xdr:col>3</xdr:col>
      <xdr:colOff>248399</xdr:colOff>
      <xdr:row>27</xdr:row>
      <xdr:rowOff>134479</xdr:rowOff>
    </xdr:to>
    <xdr:sp macro="" textlink="">
      <xdr:nvSpPr>
        <xdr:cNvPr id="5" name="Rectangle 4">
          <a:extLst>
            <a:ext uri="{FF2B5EF4-FFF2-40B4-BE49-F238E27FC236}">
              <a16:creationId xmlns:a16="http://schemas.microsoft.com/office/drawing/2014/main" id="{8810C5B8-90AD-55A8-7588-B99DA2E5A7C7}"/>
            </a:ext>
          </a:extLst>
        </xdr:cNvPr>
        <xdr:cNvSpPr/>
      </xdr:nvSpPr>
      <xdr:spPr>
        <a:xfrm>
          <a:off x="772088" y="5079261"/>
          <a:ext cx="1314076" cy="97865"/>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3</xdr:col>
      <xdr:colOff>524805</xdr:colOff>
      <xdr:row>27</xdr:row>
      <xdr:rowOff>36615</xdr:rowOff>
    </xdr:from>
    <xdr:to>
      <xdr:col>6</xdr:col>
      <xdr:colOff>1117</xdr:colOff>
      <xdr:row>27</xdr:row>
      <xdr:rowOff>134480</xdr:rowOff>
    </xdr:to>
    <xdr:sp macro="" textlink="">
      <xdr:nvSpPr>
        <xdr:cNvPr id="6" name="Rectangle 5">
          <a:extLst>
            <a:ext uri="{FF2B5EF4-FFF2-40B4-BE49-F238E27FC236}">
              <a16:creationId xmlns:a16="http://schemas.microsoft.com/office/drawing/2014/main" id="{857A9FE8-6D62-23A1-809B-035F7953FF79}"/>
            </a:ext>
          </a:extLst>
        </xdr:cNvPr>
        <xdr:cNvSpPr/>
      </xdr:nvSpPr>
      <xdr:spPr>
        <a:xfrm>
          <a:off x="2362570" y="5079262"/>
          <a:ext cx="1314076" cy="97865"/>
        </a:xfrm>
        <a:prstGeom prst="rect">
          <a:avLst/>
        </a:prstGeom>
        <a:solidFill>
          <a:srgbClr val="07F2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250640</xdr:colOff>
      <xdr:row>25</xdr:row>
      <xdr:rowOff>104596</xdr:rowOff>
    </xdr:from>
    <xdr:to>
      <xdr:col>3</xdr:col>
      <xdr:colOff>129989</xdr:colOff>
      <xdr:row>26</xdr:row>
      <xdr:rowOff>95632</xdr:rowOff>
    </xdr:to>
    <xdr:sp macro="" textlink="">
      <xdr:nvSpPr>
        <xdr:cNvPr id="7" name="TextBox 6">
          <a:extLst>
            <a:ext uri="{FF2B5EF4-FFF2-40B4-BE49-F238E27FC236}">
              <a16:creationId xmlns:a16="http://schemas.microsoft.com/office/drawing/2014/main" id="{12D01C83-37BC-D56C-6B43-04E768E4BCD6}"/>
            </a:ext>
          </a:extLst>
        </xdr:cNvPr>
        <xdr:cNvSpPr txBox="1"/>
      </xdr:nvSpPr>
      <xdr:spPr>
        <a:xfrm>
          <a:off x="863228" y="4773714"/>
          <a:ext cx="1104526" cy="17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Revenue Line</a:t>
          </a:r>
        </a:p>
      </xdr:txBody>
    </xdr:sp>
    <xdr:clientData/>
  </xdr:twoCellAnchor>
  <xdr:twoCellAnchor>
    <xdr:from>
      <xdr:col>4</xdr:col>
      <xdr:colOff>125130</xdr:colOff>
      <xdr:row>25</xdr:row>
      <xdr:rowOff>89281</xdr:rowOff>
    </xdr:from>
    <xdr:to>
      <xdr:col>6</xdr:col>
      <xdr:colOff>4480</xdr:colOff>
      <xdr:row>26</xdr:row>
      <xdr:rowOff>82932</xdr:rowOff>
    </xdr:to>
    <xdr:sp macro="" textlink="">
      <xdr:nvSpPr>
        <xdr:cNvPr id="8" name="TextBox 7">
          <a:extLst>
            <a:ext uri="{FF2B5EF4-FFF2-40B4-BE49-F238E27FC236}">
              <a16:creationId xmlns:a16="http://schemas.microsoft.com/office/drawing/2014/main" id="{2C5B4623-3EB4-4133-80D3-E106D63B0055}"/>
            </a:ext>
          </a:extLst>
        </xdr:cNvPr>
        <xdr:cNvSpPr txBox="1"/>
      </xdr:nvSpPr>
      <xdr:spPr>
        <a:xfrm>
          <a:off x="2575483" y="4758399"/>
          <a:ext cx="1104526" cy="180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7F2F2"/>
              </a:solidFill>
            </a:rPr>
            <a:t>Target Line</a:t>
          </a:r>
        </a:p>
      </xdr:txBody>
    </xdr:sp>
    <xdr:clientData/>
  </xdr:twoCellAnchor>
  <xdr:twoCellAnchor editAs="oneCell">
    <xdr:from>
      <xdr:col>10</xdr:col>
      <xdr:colOff>545351</xdr:colOff>
      <xdr:row>0</xdr:row>
      <xdr:rowOff>106830</xdr:rowOff>
    </xdr:from>
    <xdr:to>
      <xdr:col>20</xdr:col>
      <xdr:colOff>190500</xdr:colOff>
      <xdr:row>5</xdr:row>
      <xdr:rowOff>47625</xdr:rowOff>
    </xdr:to>
    <mc:AlternateContent xmlns:mc="http://schemas.openxmlformats.org/markup-compatibility/2006" xmlns:a14="http://schemas.microsoft.com/office/drawing/2010/main">
      <mc:Choice Requires="a14">
        <xdr:graphicFrame macro="">
          <xdr:nvGraphicFramePr>
            <xdr:cNvPr id="9" name="Store Name">
              <a:extLst>
                <a:ext uri="{FF2B5EF4-FFF2-40B4-BE49-F238E27FC236}">
                  <a16:creationId xmlns:a16="http://schemas.microsoft.com/office/drawing/2014/main" id="{336F6A93-287E-466A-B719-A43807DE0D36}"/>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6623208" y="106831"/>
              <a:ext cx="5913506" cy="8451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74704</xdr:colOff>
      <xdr:row>8</xdr:row>
      <xdr:rowOff>119528</xdr:rowOff>
    </xdr:from>
    <xdr:to>
      <xdr:col>8</xdr:col>
      <xdr:colOff>201705</xdr:colOff>
      <xdr:row>15</xdr:row>
      <xdr:rowOff>0</xdr:rowOff>
    </xdr:to>
    <xdr:graphicFrame macro="">
      <xdr:nvGraphicFramePr>
        <xdr:cNvPr id="10" name="Chart 9">
          <a:extLst>
            <a:ext uri="{FF2B5EF4-FFF2-40B4-BE49-F238E27FC236}">
              <a16:creationId xmlns:a16="http://schemas.microsoft.com/office/drawing/2014/main" id="{4751CDA8-C367-4BE5-A32B-52767FB4A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590169</xdr:colOff>
      <xdr:row>0</xdr:row>
      <xdr:rowOff>182287</xdr:rowOff>
    </xdr:from>
    <xdr:to>
      <xdr:col>2</xdr:col>
      <xdr:colOff>455699</xdr:colOff>
      <xdr:row>2</xdr:row>
      <xdr:rowOff>127005</xdr:rowOff>
    </xdr:to>
    <xdr:sp macro="" textlink="">
      <xdr:nvSpPr>
        <xdr:cNvPr id="11" name="TextBox 10">
          <a:extLst>
            <a:ext uri="{FF2B5EF4-FFF2-40B4-BE49-F238E27FC236}">
              <a16:creationId xmlns:a16="http://schemas.microsoft.com/office/drawing/2014/main" id="{6C672360-CBEC-4414-82B4-4DF4C7B70BC5}"/>
            </a:ext>
          </a:extLst>
        </xdr:cNvPr>
        <xdr:cNvSpPr txBox="1"/>
      </xdr:nvSpPr>
      <xdr:spPr>
        <a:xfrm>
          <a:off x="590169" y="182287"/>
          <a:ext cx="1090706" cy="318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tx1"/>
              </a:solidFill>
              <a:latin typeface="+mn-lt"/>
              <a:ea typeface="+mn-ea"/>
              <a:cs typeface="+mn-cs"/>
            </a:rPr>
            <a:t>Total Revenue</a:t>
          </a:r>
        </a:p>
      </xdr:txBody>
    </xdr:sp>
    <xdr:clientData/>
  </xdr:twoCellAnchor>
  <xdr:twoCellAnchor>
    <xdr:from>
      <xdr:col>4</xdr:col>
      <xdr:colOff>455694</xdr:colOff>
      <xdr:row>1</xdr:row>
      <xdr:rowOff>14946</xdr:rowOff>
    </xdr:from>
    <xdr:to>
      <xdr:col>6</xdr:col>
      <xdr:colOff>194226</xdr:colOff>
      <xdr:row>2</xdr:row>
      <xdr:rowOff>171829</xdr:rowOff>
    </xdr:to>
    <xdr:sp macro="" textlink="">
      <xdr:nvSpPr>
        <xdr:cNvPr id="12" name="TextBox 11">
          <a:extLst>
            <a:ext uri="{FF2B5EF4-FFF2-40B4-BE49-F238E27FC236}">
              <a16:creationId xmlns:a16="http://schemas.microsoft.com/office/drawing/2014/main" id="{93EB182C-927D-42D1-81DB-69A03BF6D340}"/>
            </a:ext>
          </a:extLst>
        </xdr:cNvPr>
        <xdr:cNvSpPr txBox="1"/>
      </xdr:nvSpPr>
      <xdr:spPr>
        <a:xfrm>
          <a:off x="2906047" y="201711"/>
          <a:ext cx="963708" cy="343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tx1"/>
              </a:solidFill>
              <a:latin typeface="+mn-lt"/>
              <a:ea typeface="+mn-ea"/>
              <a:cs typeface="+mn-cs"/>
            </a:rPr>
            <a:t>Total Target</a:t>
          </a:r>
        </a:p>
      </xdr:txBody>
    </xdr:sp>
    <xdr:clientData/>
  </xdr:twoCellAnchor>
  <xdr:twoCellAnchor>
    <xdr:from>
      <xdr:col>8</xdr:col>
      <xdr:colOff>194227</xdr:colOff>
      <xdr:row>1</xdr:row>
      <xdr:rowOff>29889</xdr:rowOff>
    </xdr:from>
    <xdr:to>
      <xdr:col>10</xdr:col>
      <xdr:colOff>67228</xdr:colOff>
      <xdr:row>2</xdr:row>
      <xdr:rowOff>134477</xdr:rowOff>
    </xdr:to>
    <xdr:sp macro="" textlink="">
      <xdr:nvSpPr>
        <xdr:cNvPr id="13" name="TextBox 12">
          <a:extLst>
            <a:ext uri="{FF2B5EF4-FFF2-40B4-BE49-F238E27FC236}">
              <a16:creationId xmlns:a16="http://schemas.microsoft.com/office/drawing/2014/main" id="{FB405FE2-FE3D-4821-A80E-A28F65B26832}"/>
            </a:ext>
          </a:extLst>
        </xdr:cNvPr>
        <xdr:cNvSpPr txBox="1"/>
      </xdr:nvSpPr>
      <xdr:spPr>
        <a:xfrm>
          <a:off x="5094933" y="216654"/>
          <a:ext cx="1098177" cy="291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tx1"/>
              </a:solidFill>
              <a:latin typeface="+mn-lt"/>
              <a:ea typeface="+mn-ea"/>
              <a:cs typeface="+mn-cs"/>
            </a:rPr>
            <a:t>Varience %</a:t>
          </a:r>
        </a:p>
      </xdr:txBody>
    </xdr:sp>
    <xdr:clientData/>
  </xdr:twoCellAnchor>
  <xdr:twoCellAnchor>
    <xdr:from>
      <xdr:col>1</xdr:col>
      <xdr:colOff>42904</xdr:colOff>
      <xdr:row>2</xdr:row>
      <xdr:rowOff>3029</xdr:rowOff>
    </xdr:from>
    <xdr:to>
      <xdr:col>3</xdr:col>
      <xdr:colOff>188783</xdr:colOff>
      <xdr:row>4</xdr:row>
      <xdr:rowOff>34322</xdr:rowOff>
    </xdr:to>
    <xdr:sp macro="" textlink="Sheet2!F8">
      <xdr:nvSpPr>
        <xdr:cNvPr id="14" name="TextBox 13">
          <a:extLst>
            <a:ext uri="{FF2B5EF4-FFF2-40B4-BE49-F238E27FC236}">
              <a16:creationId xmlns:a16="http://schemas.microsoft.com/office/drawing/2014/main" id="{B0544DB0-7FCA-45AC-BC0D-D6109FCC0DD7}"/>
            </a:ext>
          </a:extLst>
        </xdr:cNvPr>
        <xdr:cNvSpPr txBox="1"/>
      </xdr:nvSpPr>
      <xdr:spPr>
        <a:xfrm>
          <a:off x="652161" y="363434"/>
          <a:ext cx="1364392" cy="39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5B785BC-E334-497B-AFC8-3BC7CF7C2A7E}" type="TxLink">
            <a:rPr lang="en-US" sz="2000" b="1" i="0" u="none" strike="noStrike">
              <a:solidFill>
                <a:schemeClr val="tx1">
                  <a:lumMod val="95000"/>
                  <a:lumOff val="5000"/>
                </a:schemeClr>
              </a:solidFill>
              <a:latin typeface="Aptos Narrow"/>
              <a:ea typeface="+mn-ea"/>
              <a:cs typeface="+mn-cs"/>
            </a:rPr>
            <a:pPr marL="0" indent="0"/>
            <a:t>$5.4M</a:t>
          </a:fld>
          <a:endParaRPr lang="en-US" sz="2000" b="1" i="0" u="none" strike="noStrike">
            <a:solidFill>
              <a:schemeClr val="tx1">
                <a:lumMod val="95000"/>
                <a:lumOff val="5000"/>
              </a:schemeClr>
            </a:solidFill>
            <a:latin typeface="Aptos Narrow"/>
            <a:ea typeface="+mn-ea"/>
            <a:cs typeface="+mn-cs"/>
          </a:endParaRPr>
        </a:p>
      </xdr:txBody>
    </xdr:sp>
    <xdr:clientData/>
  </xdr:twoCellAnchor>
  <xdr:twoCellAnchor>
    <xdr:from>
      <xdr:col>4</xdr:col>
      <xdr:colOff>489120</xdr:colOff>
      <xdr:row>2</xdr:row>
      <xdr:rowOff>35832</xdr:rowOff>
    </xdr:from>
    <xdr:to>
      <xdr:col>6</xdr:col>
      <xdr:colOff>539687</xdr:colOff>
      <xdr:row>4</xdr:row>
      <xdr:rowOff>42906</xdr:rowOff>
    </xdr:to>
    <xdr:sp macro="" textlink="Sheet2!G8">
      <xdr:nvSpPr>
        <xdr:cNvPr id="15" name="TextBox 14">
          <a:extLst>
            <a:ext uri="{FF2B5EF4-FFF2-40B4-BE49-F238E27FC236}">
              <a16:creationId xmlns:a16="http://schemas.microsoft.com/office/drawing/2014/main" id="{F95FCBED-DABB-4586-A87F-C2D217BA1789}"/>
            </a:ext>
          </a:extLst>
        </xdr:cNvPr>
        <xdr:cNvSpPr txBox="1"/>
      </xdr:nvSpPr>
      <xdr:spPr>
        <a:xfrm>
          <a:off x="2926147" y="396237"/>
          <a:ext cx="1269081" cy="36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F4C5485-1A69-4E4F-895A-8F2508937E69}" type="TxLink">
            <a:rPr lang="en-US" sz="2000" b="1" i="0" u="none" strike="noStrike">
              <a:solidFill>
                <a:schemeClr val="tx1">
                  <a:lumMod val="95000"/>
                  <a:lumOff val="5000"/>
                </a:schemeClr>
              </a:solidFill>
              <a:latin typeface="Aptos Narrow"/>
              <a:ea typeface="+mn-ea"/>
              <a:cs typeface="+mn-cs"/>
            </a:rPr>
            <a:pPr marL="0" indent="0"/>
            <a:t>$5.3M</a:t>
          </a:fld>
          <a:endParaRPr lang="en-US" sz="2000" b="1" i="0" u="none" strike="noStrike">
            <a:solidFill>
              <a:schemeClr val="tx1">
                <a:lumMod val="95000"/>
                <a:lumOff val="5000"/>
              </a:schemeClr>
            </a:solidFill>
            <a:latin typeface="Aptos Narrow"/>
            <a:ea typeface="+mn-ea"/>
            <a:cs typeface="+mn-cs"/>
          </a:endParaRPr>
        </a:p>
      </xdr:txBody>
    </xdr:sp>
    <xdr:clientData/>
  </xdr:twoCellAnchor>
  <xdr:twoCellAnchor>
    <xdr:from>
      <xdr:col>8</xdr:col>
      <xdr:colOff>246523</xdr:colOff>
      <xdr:row>2</xdr:row>
      <xdr:rowOff>36238</xdr:rowOff>
    </xdr:from>
    <xdr:to>
      <xdr:col>10</xdr:col>
      <xdr:colOff>37345</xdr:colOff>
      <xdr:row>4</xdr:row>
      <xdr:rowOff>89653</xdr:rowOff>
    </xdr:to>
    <xdr:sp macro="" textlink="Sheet2!H8">
      <xdr:nvSpPr>
        <xdr:cNvPr id="16" name="TextBox 15">
          <a:extLst>
            <a:ext uri="{FF2B5EF4-FFF2-40B4-BE49-F238E27FC236}">
              <a16:creationId xmlns:a16="http://schemas.microsoft.com/office/drawing/2014/main" id="{1AFD458B-D588-466E-8ECF-09A6CE484071}"/>
            </a:ext>
          </a:extLst>
        </xdr:cNvPr>
        <xdr:cNvSpPr txBox="1"/>
      </xdr:nvSpPr>
      <xdr:spPr>
        <a:xfrm>
          <a:off x="5147229" y="409767"/>
          <a:ext cx="1015998" cy="4269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758A80-46D5-4FDC-A7C3-61903D351B29}" type="TxLink">
            <a:rPr lang="en-US" sz="2000" b="1" i="0" u="none" strike="noStrike">
              <a:solidFill>
                <a:schemeClr val="tx1">
                  <a:lumMod val="95000"/>
                  <a:lumOff val="5000"/>
                </a:schemeClr>
              </a:solidFill>
              <a:latin typeface="Aptos Narrow"/>
              <a:ea typeface="+mn-ea"/>
              <a:cs typeface="+mn-cs"/>
            </a:rPr>
            <a:pPr marL="0" indent="0"/>
            <a:t>+3.7%</a:t>
          </a:fld>
          <a:endParaRPr lang="en-US" sz="2000" b="1" i="0" u="none" strike="noStrike">
            <a:solidFill>
              <a:schemeClr val="tx1">
                <a:lumMod val="95000"/>
                <a:lumOff val="5000"/>
              </a:schemeClr>
            </a:solidFill>
            <a:latin typeface="Aptos Narrow"/>
            <a:ea typeface="+mn-ea"/>
            <a:cs typeface="+mn-cs"/>
          </a:endParaRPr>
        </a:p>
      </xdr:txBody>
    </xdr:sp>
    <xdr:clientData/>
  </xdr:twoCellAnchor>
  <xdr:twoCellAnchor>
    <xdr:from>
      <xdr:col>9</xdr:col>
      <xdr:colOff>112062</xdr:colOff>
      <xdr:row>8</xdr:row>
      <xdr:rowOff>103197</xdr:rowOff>
    </xdr:from>
    <xdr:to>
      <xdr:col>16</xdr:col>
      <xdr:colOff>39688</xdr:colOff>
      <xdr:row>16</xdr:row>
      <xdr:rowOff>119063</xdr:rowOff>
    </xdr:to>
    <xdr:graphicFrame macro="">
      <xdr:nvGraphicFramePr>
        <xdr:cNvPr id="17" name="Chart 16">
          <a:extLst>
            <a:ext uri="{FF2B5EF4-FFF2-40B4-BE49-F238E27FC236}">
              <a16:creationId xmlns:a16="http://schemas.microsoft.com/office/drawing/2014/main" id="{F8DA5783-5B12-4C30-A541-4673F0351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396876</xdr:colOff>
      <xdr:row>10</xdr:row>
      <xdr:rowOff>43893</xdr:rowOff>
    </xdr:from>
    <xdr:to>
      <xdr:col>23</xdr:col>
      <xdr:colOff>293687</xdr:colOff>
      <xdr:row>28</xdr:row>
      <xdr:rowOff>127000</xdr:rowOff>
    </xdr:to>
    <xdr:graphicFrame macro="">
      <xdr:nvGraphicFramePr>
        <xdr:cNvPr id="18" name="Chart 17">
          <a:extLst>
            <a:ext uri="{FF2B5EF4-FFF2-40B4-BE49-F238E27FC236}">
              <a16:creationId xmlns:a16="http://schemas.microsoft.com/office/drawing/2014/main" id="{A042723B-48D0-48CF-AB32-B63E9B214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97117</xdr:colOff>
      <xdr:row>19</xdr:row>
      <xdr:rowOff>7950</xdr:rowOff>
    </xdr:from>
    <xdr:to>
      <xdr:col>16</xdr:col>
      <xdr:colOff>44822</xdr:colOff>
      <xdr:row>28</xdr:row>
      <xdr:rowOff>99093</xdr:rowOff>
    </xdr:to>
    <xdr:graphicFrame macro="">
      <xdr:nvGraphicFramePr>
        <xdr:cNvPr id="19" name="Chart 18">
          <a:extLst>
            <a:ext uri="{FF2B5EF4-FFF2-40B4-BE49-F238E27FC236}">
              <a16:creationId xmlns:a16="http://schemas.microsoft.com/office/drawing/2014/main" id="{05C27141-72A9-4EF5-8126-1A45A3654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393596</xdr:colOff>
      <xdr:row>6</xdr:row>
      <xdr:rowOff>67236</xdr:rowOff>
    </xdr:from>
    <xdr:to>
      <xdr:col>6</xdr:col>
      <xdr:colOff>238114</xdr:colOff>
      <xdr:row>8</xdr:row>
      <xdr:rowOff>97117</xdr:rowOff>
    </xdr:to>
    <xdr:sp macro="" textlink="">
      <xdr:nvSpPr>
        <xdr:cNvPr id="21" name="TextBox 20">
          <a:extLst>
            <a:ext uri="{FF2B5EF4-FFF2-40B4-BE49-F238E27FC236}">
              <a16:creationId xmlns:a16="http://schemas.microsoft.com/office/drawing/2014/main" id="{95A67BE0-06A3-A398-2CBA-DB1C319F9CEC}"/>
            </a:ext>
          </a:extLst>
        </xdr:cNvPr>
        <xdr:cNvSpPr txBox="1"/>
      </xdr:nvSpPr>
      <xdr:spPr>
        <a:xfrm>
          <a:off x="1615971" y="1162611"/>
          <a:ext cx="2289268" cy="395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i="0" baseline="0">
              <a:solidFill>
                <a:srgbClr val="07F2F2"/>
              </a:solidFill>
              <a:effectLst/>
              <a:latin typeface="+mn-lt"/>
              <a:ea typeface="+mn-ea"/>
              <a:cs typeface="+mn-cs"/>
            </a:rPr>
            <a:t>Revenue vs Target by month</a:t>
          </a:r>
          <a:endParaRPr lang="en-US" sz="1400">
            <a:solidFill>
              <a:srgbClr val="07F2F2"/>
            </a:solidFill>
            <a:effectLst/>
          </a:endParaRPr>
        </a:p>
        <a:p>
          <a:endParaRPr lang="en-US" sz="1100">
            <a:solidFill>
              <a:srgbClr val="07F2F2"/>
            </a:solidFill>
          </a:endParaRPr>
        </a:p>
      </xdr:txBody>
    </xdr:sp>
    <xdr:clientData/>
  </xdr:twoCellAnchor>
  <xdr:twoCellAnchor>
    <xdr:from>
      <xdr:col>11</xdr:col>
      <xdr:colOff>418353</xdr:colOff>
      <xdr:row>17</xdr:row>
      <xdr:rowOff>105068</xdr:rowOff>
    </xdr:from>
    <xdr:to>
      <xdr:col>13</xdr:col>
      <xdr:colOff>560294</xdr:colOff>
      <xdr:row>19</xdr:row>
      <xdr:rowOff>45304</xdr:rowOff>
    </xdr:to>
    <xdr:sp macro="" textlink="">
      <xdr:nvSpPr>
        <xdr:cNvPr id="22" name="TextBox 21">
          <a:extLst>
            <a:ext uri="{FF2B5EF4-FFF2-40B4-BE49-F238E27FC236}">
              <a16:creationId xmlns:a16="http://schemas.microsoft.com/office/drawing/2014/main" id="{3A22CF7C-5614-FBAA-B7D4-ED840DB5769F}"/>
            </a:ext>
          </a:extLst>
        </xdr:cNvPr>
        <xdr:cNvSpPr txBox="1"/>
      </xdr:nvSpPr>
      <xdr:spPr>
        <a:xfrm>
          <a:off x="7141416" y="3208631"/>
          <a:ext cx="1364316" cy="305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07F2F2"/>
              </a:solidFill>
            </a:rPr>
            <a:t>Day on Day</a:t>
          </a:r>
        </a:p>
      </xdr:txBody>
    </xdr:sp>
    <xdr:clientData/>
  </xdr:twoCellAnchor>
  <xdr:twoCellAnchor>
    <xdr:from>
      <xdr:col>12</xdr:col>
      <xdr:colOff>22411</xdr:colOff>
      <xdr:row>8</xdr:row>
      <xdr:rowOff>118137</xdr:rowOff>
    </xdr:from>
    <xdr:to>
      <xdr:col>14</xdr:col>
      <xdr:colOff>418353</xdr:colOff>
      <xdr:row>10</xdr:row>
      <xdr:rowOff>125607</xdr:rowOff>
    </xdr:to>
    <xdr:sp macro="" textlink="">
      <xdr:nvSpPr>
        <xdr:cNvPr id="23" name="TextBox 22">
          <a:extLst>
            <a:ext uri="{FF2B5EF4-FFF2-40B4-BE49-F238E27FC236}">
              <a16:creationId xmlns:a16="http://schemas.microsoft.com/office/drawing/2014/main" id="{7B02AC70-F24E-9BC1-269C-1151C4D559DB}"/>
            </a:ext>
          </a:extLst>
        </xdr:cNvPr>
        <xdr:cNvSpPr txBox="1"/>
      </xdr:nvSpPr>
      <xdr:spPr>
        <a:xfrm>
          <a:off x="7356661" y="1578637"/>
          <a:ext cx="1618317" cy="372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7F2F2"/>
              </a:solidFill>
            </a:rPr>
            <a:t>Weekday vs</a:t>
          </a:r>
          <a:r>
            <a:rPr lang="en-US" sz="1100" b="1" baseline="0">
              <a:solidFill>
                <a:srgbClr val="07F2F2"/>
              </a:solidFill>
            </a:rPr>
            <a:t> Weekend</a:t>
          </a:r>
          <a:endParaRPr lang="en-US" sz="1100" b="1">
            <a:solidFill>
              <a:srgbClr val="07F2F2"/>
            </a:solidFill>
          </a:endParaRPr>
        </a:p>
      </xdr:txBody>
    </xdr:sp>
    <xdr:clientData/>
  </xdr:twoCellAnchor>
  <xdr:twoCellAnchor>
    <xdr:from>
      <xdr:col>18</xdr:col>
      <xdr:colOff>357188</xdr:colOff>
      <xdr:row>7</xdr:row>
      <xdr:rowOff>134937</xdr:rowOff>
    </xdr:from>
    <xdr:to>
      <xdr:col>21</xdr:col>
      <xdr:colOff>563562</xdr:colOff>
      <xdr:row>9</xdr:row>
      <xdr:rowOff>150812</xdr:rowOff>
    </xdr:to>
    <xdr:sp macro="" textlink="">
      <xdr:nvSpPr>
        <xdr:cNvPr id="24" name="TextBox 23">
          <a:extLst>
            <a:ext uri="{FF2B5EF4-FFF2-40B4-BE49-F238E27FC236}">
              <a16:creationId xmlns:a16="http://schemas.microsoft.com/office/drawing/2014/main" id="{7064063A-AF40-D1E0-FE81-03571DA79DC4}"/>
            </a:ext>
          </a:extLst>
        </xdr:cNvPr>
        <xdr:cNvSpPr txBox="1"/>
      </xdr:nvSpPr>
      <xdr:spPr>
        <a:xfrm>
          <a:off x="11358563" y="1412875"/>
          <a:ext cx="2039937"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7F2F2"/>
              </a:solidFill>
            </a:rPr>
            <a:t>Qurter</a:t>
          </a:r>
          <a:r>
            <a:rPr lang="en-US" sz="2000" b="1" baseline="0">
              <a:solidFill>
                <a:srgbClr val="07F2F2"/>
              </a:solidFill>
            </a:rPr>
            <a:t> Revenue</a:t>
          </a:r>
          <a:endParaRPr lang="en-US" sz="2000" b="1">
            <a:solidFill>
              <a:srgbClr val="07F2F2"/>
            </a:solidFill>
          </a:endParaRPr>
        </a:p>
      </xdr:txBody>
    </xdr:sp>
    <xdr:clientData/>
  </xdr:twoCellAnchor>
  <xdr:twoCellAnchor editAs="oneCell">
    <xdr:from>
      <xdr:col>20</xdr:col>
      <xdr:colOff>166691</xdr:colOff>
      <xdr:row>0</xdr:row>
      <xdr:rowOff>158750</xdr:rowOff>
    </xdr:from>
    <xdr:to>
      <xdr:col>23</xdr:col>
      <xdr:colOff>206378</xdr:colOff>
      <xdr:row>4</xdr:row>
      <xdr:rowOff>158751</xdr:rowOff>
    </xdr:to>
    <mc:AlternateContent xmlns:mc="http://schemas.openxmlformats.org/markup-compatibility/2006" xmlns:a14="http://schemas.microsoft.com/office/drawing/2010/main">
      <mc:Choice Requires="a14">
        <xdr:graphicFrame macro="">
          <xdr:nvGraphicFramePr>
            <xdr:cNvPr id="25" name="Gender">
              <a:extLst>
                <a:ext uri="{FF2B5EF4-FFF2-40B4-BE49-F238E27FC236}">
                  <a16:creationId xmlns:a16="http://schemas.microsoft.com/office/drawing/2014/main" id="{3A082EBB-EFEA-4784-89B0-1116E8310B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351826" y="158750"/>
              <a:ext cx="1867457" cy="720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196850</xdr:colOff>
      <xdr:row>5</xdr:row>
      <xdr:rowOff>7470</xdr:rowOff>
    </xdr:from>
    <xdr:to>
      <xdr:col>2</xdr:col>
      <xdr:colOff>527050</xdr:colOff>
      <xdr:row>28</xdr:row>
      <xdr:rowOff>67235</xdr:rowOff>
    </xdr:to>
    <xdr:sp macro="" textlink="">
      <xdr:nvSpPr>
        <xdr:cNvPr id="24" name="Rectangle: Rounded Corners 23">
          <a:extLst>
            <a:ext uri="{FF2B5EF4-FFF2-40B4-BE49-F238E27FC236}">
              <a16:creationId xmlns:a16="http://schemas.microsoft.com/office/drawing/2014/main" id="{C8568452-A1BE-F3B4-6781-0AF5E41559ED}"/>
            </a:ext>
          </a:extLst>
        </xdr:cNvPr>
        <xdr:cNvSpPr/>
      </xdr:nvSpPr>
      <xdr:spPr>
        <a:xfrm>
          <a:off x="196850" y="941294"/>
          <a:ext cx="1555376" cy="4355353"/>
        </a:xfrm>
        <a:prstGeom prst="roundRect">
          <a:avLst/>
        </a:prstGeom>
        <a:gradFill flip="none" rotWithShape="1">
          <a:gsLst>
            <a:gs pos="3000">
              <a:srgbClr val="07F2F2"/>
            </a:gs>
            <a:gs pos="71000">
              <a:schemeClr val="accent1">
                <a:lumMod val="75000"/>
              </a:schemeClr>
            </a:gs>
          </a:gsLst>
          <a:lin ang="162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20</xdr:col>
          <xdr:colOff>0</xdr:colOff>
          <xdr:row>16</xdr:row>
          <xdr:rowOff>88900</xdr:rowOff>
        </xdr:from>
        <xdr:to>
          <xdr:col>20</xdr:col>
          <xdr:colOff>393700</xdr:colOff>
          <xdr:row>17</xdr:row>
          <xdr:rowOff>171450</xdr:rowOff>
        </xdr:to>
        <xdr:sp macro="" textlink="">
          <xdr:nvSpPr>
            <xdr:cNvPr id="4097" name="Option 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266700</xdr:colOff>
          <xdr:row>16</xdr:row>
          <xdr:rowOff>95250</xdr:rowOff>
        </xdr:from>
        <xdr:to>
          <xdr:col>20</xdr:col>
          <xdr:colOff>527050</xdr:colOff>
          <xdr:row>17</xdr:row>
          <xdr:rowOff>171450</xdr:rowOff>
        </xdr:to>
        <xdr:sp macro="" textlink="">
          <xdr:nvSpPr>
            <xdr:cNvPr id="4098" name="Option 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488950</xdr:colOff>
          <xdr:row>15</xdr:row>
          <xdr:rowOff>76200</xdr:rowOff>
        </xdr:from>
        <xdr:to>
          <xdr:col>20</xdr:col>
          <xdr:colOff>228600</xdr:colOff>
          <xdr:row>16</xdr:row>
          <xdr:rowOff>69850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16</xdr:col>
      <xdr:colOff>575236</xdr:colOff>
      <xdr:row>18</xdr:row>
      <xdr:rowOff>29885</xdr:rowOff>
    </xdr:from>
    <xdr:to>
      <xdr:col>22</xdr:col>
      <xdr:colOff>352613</xdr:colOff>
      <xdr:row>27</xdr:row>
      <xdr:rowOff>42960</xdr:rowOff>
    </xdr:to>
    <xdr:graphicFrame macro="">
      <xdr:nvGraphicFramePr>
        <xdr:cNvPr id="2" name="Chart 1">
          <a:extLst>
            <a:ext uri="{FF2B5EF4-FFF2-40B4-BE49-F238E27FC236}">
              <a16:creationId xmlns:a16="http://schemas.microsoft.com/office/drawing/2014/main" id="{F19C366C-517F-421F-842E-8026B577A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35115</xdr:colOff>
      <xdr:row>15</xdr:row>
      <xdr:rowOff>29131</xdr:rowOff>
    </xdr:from>
    <xdr:to>
      <xdr:col>18</xdr:col>
      <xdr:colOff>575235</xdr:colOff>
      <xdr:row>16</xdr:row>
      <xdr:rowOff>74707</xdr:rowOff>
    </xdr:to>
    <xdr:sp macro="" textlink="Sheet2!BH3">
      <xdr:nvSpPr>
        <xdr:cNvPr id="3" name="TextBox 2">
          <a:extLst>
            <a:ext uri="{FF2B5EF4-FFF2-40B4-BE49-F238E27FC236}">
              <a16:creationId xmlns:a16="http://schemas.microsoft.com/office/drawing/2014/main" id="{5B690831-C796-CC3F-8F29-4DB37AFFA641}"/>
            </a:ext>
          </a:extLst>
        </xdr:cNvPr>
        <xdr:cNvSpPr txBox="1"/>
      </xdr:nvSpPr>
      <xdr:spPr>
        <a:xfrm>
          <a:off x="10620939" y="2830602"/>
          <a:ext cx="1152708" cy="232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5579EE7-3BCD-45CB-9E0F-3D527527399E}" type="TxLink">
            <a:rPr lang="en-US" sz="1100" b="1" i="0" u="none" strike="noStrike">
              <a:solidFill>
                <a:schemeClr val="bg1"/>
              </a:solidFill>
              <a:latin typeface="Aptos Narrow"/>
            </a:rPr>
            <a:pPr/>
            <a:t>Top 5 Profitable customer</a:t>
          </a:fld>
          <a:endParaRPr lang="en-US" sz="1100" b="1">
            <a:solidFill>
              <a:schemeClr val="bg1"/>
            </a:solidFill>
          </a:endParaRPr>
        </a:p>
      </xdr:txBody>
    </xdr:sp>
    <xdr:clientData/>
  </xdr:twoCellAnchor>
  <xdr:twoCellAnchor>
    <xdr:from>
      <xdr:col>17</xdr:col>
      <xdr:colOff>72459</xdr:colOff>
      <xdr:row>16</xdr:row>
      <xdr:rowOff>76575</xdr:rowOff>
    </xdr:from>
    <xdr:to>
      <xdr:col>19</xdr:col>
      <xdr:colOff>321229</xdr:colOff>
      <xdr:row>17</xdr:row>
      <xdr:rowOff>164353</xdr:rowOff>
    </xdr:to>
    <xdr:sp macro="" textlink="Sheet2!BH4">
      <xdr:nvSpPr>
        <xdr:cNvPr id="4" name="TextBox 3">
          <a:extLst>
            <a:ext uri="{FF2B5EF4-FFF2-40B4-BE49-F238E27FC236}">
              <a16:creationId xmlns:a16="http://schemas.microsoft.com/office/drawing/2014/main" id="{C06244FC-5194-6C62-1511-D846D84404AC}"/>
            </a:ext>
          </a:extLst>
        </xdr:cNvPr>
        <xdr:cNvSpPr txBox="1"/>
      </xdr:nvSpPr>
      <xdr:spPr>
        <a:xfrm>
          <a:off x="10658283" y="3064810"/>
          <a:ext cx="1473946" cy="2745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9F03DE-505E-44B1-94C6-29D692BC45F6}" type="TxLink">
            <a:rPr lang="en-US" sz="1200" b="1" i="0" u="none" strike="noStrike">
              <a:solidFill>
                <a:schemeClr val="bg1"/>
              </a:solidFill>
              <a:latin typeface="Aptos Narrow"/>
            </a:rPr>
            <a:pPr/>
            <a:t>customer over time</a:t>
          </a:fld>
          <a:endParaRPr lang="en-US" sz="1200" b="1">
            <a:solidFill>
              <a:schemeClr val="bg1"/>
            </a:solidFill>
          </a:endParaRPr>
        </a:p>
      </xdr:txBody>
    </xdr:sp>
    <xdr:clientData/>
  </xdr:twoCellAnchor>
  <xdr:twoCellAnchor>
    <xdr:from>
      <xdr:col>19</xdr:col>
      <xdr:colOff>178911</xdr:colOff>
      <xdr:row>16</xdr:row>
      <xdr:rowOff>90395</xdr:rowOff>
    </xdr:from>
    <xdr:to>
      <xdr:col>19</xdr:col>
      <xdr:colOff>569249</xdr:colOff>
      <xdr:row>17</xdr:row>
      <xdr:rowOff>150159</xdr:rowOff>
    </xdr:to>
    <xdr:sp macro="" textlink="Sheet2!BH5">
      <xdr:nvSpPr>
        <xdr:cNvPr id="5" name="TextBox 4">
          <a:extLst>
            <a:ext uri="{FF2B5EF4-FFF2-40B4-BE49-F238E27FC236}">
              <a16:creationId xmlns:a16="http://schemas.microsoft.com/office/drawing/2014/main" id="{3DF4A6A5-BD93-A31D-26AD-1BCD6FFE08F9}"/>
            </a:ext>
          </a:extLst>
        </xdr:cNvPr>
        <xdr:cNvSpPr txBox="1"/>
      </xdr:nvSpPr>
      <xdr:spPr>
        <a:xfrm>
          <a:off x="11989911" y="3078630"/>
          <a:ext cx="390338" cy="2465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4B1216-A3BC-4C51-9C49-CFEE555E5C6F}" type="TxLink">
            <a:rPr lang="en-US" sz="1200" b="1" i="0" u="none" strike="noStrike">
              <a:solidFill>
                <a:schemeClr val="bg1"/>
              </a:solidFill>
              <a:latin typeface="Aptos Narrow"/>
            </a:rPr>
            <a:pPr/>
            <a:t>600</a:t>
          </a:fld>
          <a:endParaRPr lang="en-US" sz="1200" b="1">
            <a:solidFill>
              <a:schemeClr val="bg1"/>
            </a:solidFill>
          </a:endParaRPr>
        </a:p>
      </xdr:txBody>
    </xdr:sp>
    <xdr:clientData/>
  </xdr:twoCellAnchor>
  <xdr:twoCellAnchor>
    <xdr:from>
      <xdr:col>5</xdr:col>
      <xdr:colOff>387354</xdr:colOff>
      <xdr:row>1</xdr:row>
      <xdr:rowOff>12700</xdr:rowOff>
    </xdr:from>
    <xdr:to>
      <xdr:col>8</xdr:col>
      <xdr:colOff>361954</xdr:colOff>
      <xdr:row>4</xdr:row>
      <xdr:rowOff>50800</xdr:rowOff>
    </xdr:to>
    <xdr:sp macro="" textlink="">
      <xdr:nvSpPr>
        <xdr:cNvPr id="6" name="Rectangle: Rounded Corners 5">
          <a:extLst>
            <a:ext uri="{FF2B5EF4-FFF2-40B4-BE49-F238E27FC236}">
              <a16:creationId xmlns:a16="http://schemas.microsoft.com/office/drawing/2014/main" id="{3CE13544-CB48-538B-4006-68B3468FF732}"/>
            </a:ext>
          </a:extLst>
        </xdr:cNvPr>
        <xdr:cNvSpPr/>
      </xdr:nvSpPr>
      <xdr:spPr>
        <a:xfrm>
          <a:off x="3450295" y="199465"/>
          <a:ext cx="1812365" cy="598394"/>
        </a:xfrm>
        <a:prstGeom prst="roundRect">
          <a:avLst/>
        </a:prstGeom>
        <a:gradFill flip="none" rotWithShape="1">
          <a:gsLst>
            <a:gs pos="90000">
              <a:schemeClr val="accent1">
                <a:lumMod val="75000"/>
              </a:schemeClr>
            </a:gs>
            <a:gs pos="7000">
              <a:srgbClr val="07F2F2"/>
            </a:gs>
          </a:gsLst>
          <a:lin ang="2700000" scaled="1"/>
          <a:tileRect/>
        </a:gra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682442</xdr:colOff>
      <xdr:row>1</xdr:row>
      <xdr:rowOff>12700</xdr:rowOff>
    </xdr:from>
    <xdr:to>
      <xdr:col>11</xdr:col>
      <xdr:colOff>485593</xdr:colOff>
      <xdr:row>4</xdr:row>
      <xdr:rowOff>50800</xdr:rowOff>
    </xdr:to>
    <xdr:sp macro="" textlink="">
      <xdr:nvSpPr>
        <xdr:cNvPr id="7" name="Rectangle: Rounded Corners 6">
          <a:extLst>
            <a:ext uri="{FF2B5EF4-FFF2-40B4-BE49-F238E27FC236}">
              <a16:creationId xmlns:a16="http://schemas.microsoft.com/office/drawing/2014/main" id="{1723EFB1-9415-E300-9EB9-AB0ACA24EFF3}"/>
            </a:ext>
          </a:extLst>
        </xdr:cNvPr>
        <xdr:cNvSpPr/>
      </xdr:nvSpPr>
      <xdr:spPr>
        <a:xfrm>
          <a:off x="5583148" y="199465"/>
          <a:ext cx="1812739" cy="598394"/>
        </a:xfrm>
        <a:prstGeom prst="roundRect">
          <a:avLst/>
        </a:prstGeom>
        <a:gradFill flip="none" rotWithShape="1">
          <a:gsLst>
            <a:gs pos="90000">
              <a:schemeClr val="accent1">
                <a:lumMod val="75000"/>
              </a:schemeClr>
            </a:gs>
            <a:gs pos="7000">
              <a:srgbClr val="07F2F2"/>
            </a:gs>
          </a:gsLst>
          <a:lin ang="2700000" scaled="1"/>
          <a:tileRect/>
        </a:gra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12</xdr:col>
      <xdr:colOff>165105</xdr:colOff>
      <xdr:row>1</xdr:row>
      <xdr:rowOff>22037</xdr:rowOff>
    </xdr:from>
    <xdr:to>
      <xdr:col>15</xdr:col>
      <xdr:colOff>139704</xdr:colOff>
      <xdr:row>4</xdr:row>
      <xdr:rowOff>60137</xdr:rowOff>
    </xdr:to>
    <xdr:sp macro="" textlink="">
      <xdr:nvSpPr>
        <xdr:cNvPr id="8" name="Rectangle: Rounded Corners 7">
          <a:extLst>
            <a:ext uri="{FF2B5EF4-FFF2-40B4-BE49-F238E27FC236}">
              <a16:creationId xmlns:a16="http://schemas.microsoft.com/office/drawing/2014/main" id="{58423971-2895-2872-DE0E-0985F482FEBB}"/>
            </a:ext>
          </a:extLst>
        </xdr:cNvPr>
        <xdr:cNvSpPr/>
      </xdr:nvSpPr>
      <xdr:spPr>
        <a:xfrm>
          <a:off x="7687987" y="208802"/>
          <a:ext cx="1812364" cy="598394"/>
        </a:xfrm>
        <a:prstGeom prst="roundRect">
          <a:avLst/>
        </a:prstGeom>
        <a:gradFill flip="none" rotWithShape="1">
          <a:gsLst>
            <a:gs pos="90000">
              <a:schemeClr val="accent1">
                <a:lumMod val="75000"/>
              </a:schemeClr>
            </a:gs>
            <a:gs pos="7000">
              <a:srgbClr val="07F2F2"/>
            </a:gs>
          </a:gsLst>
          <a:lin ang="2700000" scaled="1"/>
          <a:tileRect/>
        </a:gra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15</xdr:col>
      <xdr:colOff>415745</xdr:colOff>
      <xdr:row>1</xdr:row>
      <xdr:rowOff>11203</xdr:rowOff>
    </xdr:from>
    <xdr:to>
      <xdr:col>18</xdr:col>
      <xdr:colOff>390345</xdr:colOff>
      <xdr:row>4</xdr:row>
      <xdr:rowOff>49303</xdr:rowOff>
    </xdr:to>
    <xdr:sp macro="" textlink="">
      <xdr:nvSpPr>
        <xdr:cNvPr id="9" name="Rectangle: Rounded Corners 8">
          <a:extLst>
            <a:ext uri="{FF2B5EF4-FFF2-40B4-BE49-F238E27FC236}">
              <a16:creationId xmlns:a16="http://schemas.microsoft.com/office/drawing/2014/main" id="{80446407-1044-5E20-A3A0-E82ABF83AD86}"/>
            </a:ext>
          </a:extLst>
        </xdr:cNvPr>
        <xdr:cNvSpPr/>
      </xdr:nvSpPr>
      <xdr:spPr>
        <a:xfrm>
          <a:off x="9776392" y="197968"/>
          <a:ext cx="1812365" cy="598394"/>
        </a:xfrm>
        <a:prstGeom prst="roundRect">
          <a:avLst/>
        </a:prstGeom>
        <a:gradFill flip="none" rotWithShape="1">
          <a:gsLst>
            <a:gs pos="90000">
              <a:schemeClr val="accent1">
                <a:lumMod val="75000"/>
              </a:schemeClr>
            </a:gs>
            <a:gs pos="7000">
              <a:srgbClr val="07F2F2"/>
            </a:gs>
          </a:gsLst>
          <a:lin ang="2700000" scaled="1"/>
          <a:tileRect/>
        </a:gradFill>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marL="0" indent="0" algn="l"/>
          <a:endParaRPr lang="en-US" sz="1100">
            <a:solidFill>
              <a:schemeClr val="dk1"/>
            </a:solidFill>
            <a:latin typeface="+mn-lt"/>
            <a:ea typeface="+mn-ea"/>
            <a:cs typeface="+mn-cs"/>
          </a:endParaRPr>
        </a:p>
      </xdr:txBody>
    </xdr:sp>
    <xdr:clientData/>
  </xdr:twoCellAnchor>
  <xdr:twoCellAnchor>
    <xdr:from>
      <xdr:col>6</xdr:col>
      <xdr:colOff>102724</xdr:colOff>
      <xdr:row>0</xdr:row>
      <xdr:rowOff>177800</xdr:rowOff>
    </xdr:from>
    <xdr:to>
      <xdr:col>8</xdr:col>
      <xdr:colOff>104587</xdr:colOff>
      <xdr:row>2</xdr:row>
      <xdr:rowOff>104589</xdr:rowOff>
    </xdr:to>
    <xdr:sp macro="" textlink="">
      <xdr:nvSpPr>
        <xdr:cNvPr id="10" name="TextBox 9">
          <a:extLst>
            <a:ext uri="{FF2B5EF4-FFF2-40B4-BE49-F238E27FC236}">
              <a16:creationId xmlns:a16="http://schemas.microsoft.com/office/drawing/2014/main" id="{A82BA44D-2B79-3ED9-AA44-526FE48AC39F}"/>
            </a:ext>
          </a:extLst>
        </xdr:cNvPr>
        <xdr:cNvSpPr txBox="1"/>
      </xdr:nvSpPr>
      <xdr:spPr>
        <a:xfrm>
          <a:off x="3778253" y="177800"/>
          <a:ext cx="1227040" cy="3003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solidFill>
            </a:rPr>
            <a:t>Total Revene </a:t>
          </a:r>
        </a:p>
      </xdr:txBody>
    </xdr:sp>
    <xdr:clientData/>
  </xdr:twoCellAnchor>
  <xdr:twoCellAnchor>
    <xdr:from>
      <xdr:col>6</xdr:col>
      <xdr:colOff>112059</xdr:colOff>
      <xdr:row>2</xdr:row>
      <xdr:rowOff>14942</xdr:rowOff>
    </xdr:from>
    <xdr:to>
      <xdr:col>7</xdr:col>
      <xdr:colOff>582706</xdr:colOff>
      <xdr:row>3</xdr:row>
      <xdr:rowOff>156882</xdr:rowOff>
    </xdr:to>
    <xdr:sp macro="" textlink="Sheet2!F8">
      <xdr:nvSpPr>
        <xdr:cNvPr id="11" name="TextBox 10">
          <a:extLst>
            <a:ext uri="{FF2B5EF4-FFF2-40B4-BE49-F238E27FC236}">
              <a16:creationId xmlns:a16="http://schemas.microsoft.com/office/drawing/2014/main" id="{466B137B-722C-35B0-DD19-9C60908B58B1}"/>
            </a:ext>
          </a:extLst>
        </xdr:cNvPr>
        <xdr:cNvSpPr txBox="1"/>
      </xdr:nvSpPr>
      <xdr:spPr>
        <a:xfrm>
          <a:off x="3787588" y="388471"/>
          <a:ext cx="1083236" cy="328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18E7C34-C4FF-4EFC-886C-88FFFA45A1DB}" type="TxLink">
            <a:rPr lang="en-US" sz="2000" b="1" i="0" u="none" strike="noStrike">
              <a:solidFill>
                <a:schemeClr val="bg1"/>
              </a:solidFill>
              <a:latin typeface="Aptos Narrow"/>
              <a:ea typeface="+mn-ea"/>
              <a:cs typeface="+mn-cs"/>
            </a:rPr>
            <a:pPr marL="0" indent="0"/>
            <a:t>$5.4M</a:t>
          </a:fld>
          <a:endParaRPr lang="en-US" sz="2000" b="1" i="0" u="none" strike="noStrike">
            <a:solidFill>
              <a:schemeClr val="bg1"/>
            </a:solidFill>
            <a:latin typeface="Aptos Narrow"/>
            <a:ea typeface="+mn-ea"/>
            <a:cs typeface="+mn-cs"/>
          </a:endParaRPr>
        </a:p>
      </xdr:txBody>
    </xdr:sp>
    <xdr:clientData/>
  </xdr:twoCellAnchor>
  <xdr:twoCellAnchor>
    <xdr:from>
      <xdr:col>9</xdr:col>
      <xdr:colOff>457577</xdr:colOff>
      <xdr:row>0</xdr:row>
      <xdr:rowOff>0</xdr:rowOff>
    </xdr:from>
    <xdr:to>
      <xdr:col>11</xdr:col>
      <xdr:colOff>194239</xdr:colOff>
      <xdr:row>2</xdr:row>
      <xdr:rowOff>76201</xdr:rowOff>
    </xdr:to>
    <xdr:sp macro="" textlink="">
      <xdr:nvSpPr>
        <xdr:cNvPr id="12" name="TextBox 11">
          <a:extLst>
            <a:ext uri="{FF2B5EF4-FFF2-40B4-BE49-F238E27FC236}">
              <a16:creationId xmlns:a16="http://schemas.microsoft.com/office/drawing/2014/main" id="{FFCA31D6-737F-61AB-1CF5-36FD7A43D4DF}"/>
            </a:ext>
          </a:extLst>
        </xdr:cNvPr>
        <xdr:cNvSpPr txBox="1"/>
      </xdr:nvSpPr>
      <xdr:spPr>
        <a:xfrm>
          <a:off x="6142695" y="0"/>
          <a:ext cx="961838" cy="449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bg1"/>
              </a:solidFill>
              <a:latin typeface="+mn-lt"/>
              <a:ea typeface="+mn-ea"/>
              <a:cs typeface="+mn-cs"/>
            </a:rPr>
            <a:t>COGS</a:t>
          </a:r>
          <a:r>
            <a:rPr lang="en-US" sz="2800" b="1" i="0" u="none" strike="noStrike">
              <a:solidFill>
                <a:schemeClr val="bg1"/>
              </a:solidFill>
              <a:latin typeface="Aptos Narrow"/>
              <a:ea typeface="+mn-ea"/>
              <a:cs typeface="+mn-cs"/>
            </a:rPr>
            <a:t> </a:t>
          </a:r>
        </a:p>
      </xdr:txBody>
    </xdr:sp>
    <xdr:clientData/>
  </xdr:twoCellAnchor>
  <xdr:twoCellAnchor>
    <xdr:from>
      <xdr:col>9</xdr:col>
      <xdr:colOff>268940</xdr:colOff>
      <xdr:row>1</xdr:row>
      <xdr:rowOff>177051</xdr:rowOff>
    </xdr:from>
    <xdr:to>
      <xdr:col>11</xdr:col>
      <xdr:colOff>233835</xdr:colOff>
      <xdr:row>4</xdr:row>
      <xdr:rowOff>59763</xdr:rowOff>
    </xdr:to>
    <xdr:sp macro="" textlink="Sheet2!C4">
      <xdr:nvSpPr>
        <xdr:cNvPr id="13" name="TextBox 12">
          <a:extLst>
            <a:ext uri="{FF2B5EF4-FFF2-40B4-BE49-F238E27FC236}">
              <a16:creationId xmlns:a16="http://schemas.microsoft.com/office/drawing/2014/main" id="{C37D9BED-EE4D-48AD-6484-B30FD7091E22}"/>
            </a:ext>
          </a:extLst>
        </xdr:cNvPr>
        <xdr:cNvSpPr txBox="1"/>
      </xdr:nvSpPr>
      <xdr:spPr>
        <a:xfrm>
          <a:off x="5954058" y="363816"/>
          <a:ext cx="1190071" cy="44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AE5ACB7-F636-455B-872F-746E4D6279A9}" type="TxLink">
            <a:rPr lang="en-US" sz="2000" b="1" i="0" u="none" strike="noStrike">
              <a:solidFill>
                <a:schemeClr val="bg1"/>
              </a:solidFill>
              <a:latin typeface="Aptos Narrow"/>
              <a:ea typeface="+mn-ea"/>
              <a:cs typeface="+mn-cs"/>
            </a:rPr>
            <a:pPr marL="0" indent="0"/>
            <a:t>$3.1M</a:t>
          </a:fld>
          <a:endParaRPr lang="en-US" sz="2000" b="1" i="0" u="none" strike="noStrike">
            <a:solidFill>
              <a:schemeClr val="bg1"/>
            </a:solidFill>
            <a:latin typeface="Aptos Narrow"/>
            <a:ea typeface="+mn-ea"/>
            <a:cs typeface="+mn-cs"/>
          </a:endParaRPr>
        </a:p>
      </xdr:txBody>
    </xdr:sp>
    <xdr:clientData/>
  </xdr:twoCellAnchor>
  <xdr:twoCellAnchor>
    <xdr:from>
      <xdr:col>13</xdr:col>
      <xdr:colOff>104218</xdr:colOff>
      <xdr:row>1</xdr:row>
      <xdr:rowOff>9337</xdr:rowOff>
    </xdr:from>
    <xdr:to>
      <xdr:col>14</xdr:col>
      <xdr:colOff>434418</xdr:colOff>
      <xdr:row>2</xdr:row>
      <xdr:rowOff>110937</xdr:rowOff>
    </xdr:to>
    <xdr:sp macro="" textlink="">
      <xdr:nvSpPr>
        <xdr:cNvPr id="14" name="TextBox 13">
          <a:extLst>
            <a:ext uri="{FF2B5EF4-FFF2-40B4-BE49-F238E27FC236}">
              <a16:creationId xmlns:a16="http://schemas.microsoft.com/office/drawing/2014/main" id="{CD0B16D2-72B9-249A-1E15-0F32849A8197}"/>
            </a:ext>
          </a:extLst>
        </xdr:cNvPr>
        <xdr:cNvSpPr txBox="1"/>
      </xdr:nvSpPr>
      <xdr:spPr>
        <a:xfrm>
          <a:off x="8239689" y="196102"/>
          <a:ext cx="942788" cy="288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bg1"/>
              </a:solidFill>
              <a:latin typeface="+mn-lt"/>
              <a:ea typeface="+mn-ea"/>
              <a:cs typeface="+mn-cs"/>
            </a:rPr>
            <a:t>Profit Margin </a:t>
          </a:r>
        </a:p>
      </xdr:txBody>
    </xdr:sp>
    <xdr:clientData/>
  </xdr:twoCellAnchor>
  <xdr:twoCellAnchor>
    <xdr:from>
      <xdr:col>12</xdr:col>
      <xdr:colOff>455706</xdr:colOff>
      <xdr:row>1</xdr:row>
      <xdr:rowOff>184523</xdr:rowOff>
    </xdr:from>
    <xdr:to>
      <xdr:col>14</xdr:col>
      <xdr:colOff>612586</xdr:colOff>
      <xdr:row>4</xdr:row>
      <xdr:rowOff>52294</xdr:rowOff>
    </xdr:to>
    <xdr:sp macro="" textlink="Sheet2!D4">
      <xdr:nvSpPr>
        <xdr:cNvPr id="15" name="TextBox 14">
          <a:extLst>
            <a:ext uri="{FF2B5EF4-FFF2-40B4-BE49-F238E27FC236}">
              <a16:creationId xmlns:a16="http://schemas.microsoft.com/office/drawing/2014/main" id="{C7A27556-33E1-971B-1D33-828B17A317E3}"/>
            </a:ext>
          </a:extLst>
        </xdr:cNvPr>
        <xdr:cNvSpPr txBox="1"/>
      </xdr:nvSpPr>
      <xdr:spPr>
        <a:xfrm>
          <a:off x="7978588" y="371288"/>
          <a:ext cx="1382057" cy="428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4D57AFB-5F7D-4681-B3D1-0BEAF3B78A74}" type="TxLink">
            <a:rPr lang="en-US" sz="2000" b="1" i="0" u="none" strike="noStrike">
              <a:solidFill>
                <a:schemeClr val="bg1"/>
              </a:solidFill>
              <a:latin typeface="Aptos Narrow"/>
              <a:ea typeface="+mn-ea"/>
              <a:cs typeface="+mn-cs"/>
            </a:rPr>
            <a:pPr marL="0" indent="0"/>
            <a:t>$2.3M</a:t>
          </a:fld>
          <a:endParaRPr lang="en-US" sz="2000" b="1" i="0" u="none" strike="noStrike">
            <a:solidFill>
              <a:schemeClr val="bg1"/>
            </a:solidFill>
            <a:latin typeface="Aptos Narrow"/>
            <a:ea typeface="+mn-ea"/>
            <a:cs typeface="+mn-cs"/>
          </a:endParaRPr>
        </a:p>
      </xdr:txBody>
    </xdr:sp>
    <xdr:clientData/>
  </xdr:twoCellAnchor>
  <xdr:twoCellAnchor>
    <xdr:from>
      <xdr:col>16</xdr:col>
      <xdr:colOff>37357</xdr:colOff>
      <xdr:row>0</xdr:row>
      <xdr:rowOff>170325</xdr:rowOff>
    </xdr:from>
    <xdr:to>
      <xdr:col>18</xdr:col>
      <xdr:colOff>165855</xdr:colOff>
      <xdr:row>2</xdr:row>
      <xdr:rowOff>89643</xdr:rowOff>
    </xdr:to>
    <xdr:sp macro="" textlink="">
      <xdr:nvSpPr>
        <xdr:cNvPr id="16" name="TextBox 15">
          <a:extLst>
            <a:ext uri="{FF2B5EF4-FFF2-40B4-BE49-F238E27FC236}">
              <a16:creationId xmlns:a16="http://schemas.microsoft.com/office/drawing/2014/main" id="{01E904D4-BE4F-E2A5-CFD8-EF97A7227A35}"/>
            </a:ext>
          </a:extLst>
        </xdr:cNvPr>
        <xdr:cNvSpPr txBox="1"/>
      </xdr:nvSpPr>
      <xdr:spPr>
        <a:xfrm>
          <a:off x="10010592" y="170325"/>
          <a:ext cx="1353675" cy="2928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b="1">
              <a:solidFill>
                <a:schemeClr val="bg1"/>
              </a:solidFill>
              <a:latin typeface="+mn-lt"/>
              <a:ea typeface="+mn-ea"/>
              <a:cs typeface="+mn-cs"/>
            </a:rPr>
            <a:t>Profit Margin % </a:t>
          </a:r>
        </a:p>
      </xdr:txBody>
    </xdr:sp>
    <xdr:clientData/>
  </xdr:twoCellAnchor>
  <xdr:twoCellAnchor>
    <xdr:from>
      <xdr:col>16</xdr:col>
      <xdr:colOff>398938</xdr:colOff>
      <xdr:row>2</xdr:row>
      <xdr:rowOff>9337</xdr:rowOff>
    </xdr:from>
    <xdr:to>
      <xdr:col>17</xdr:col>
      <xdr:colOff>487837</xdr:colOff>
      <xdr:row>4</xdr:row>
      <xdr:rowOff>9337</xdr:rowOff>
    </xdr:to>
    <xdr:sp macro="" textlink="Sheet2!E4">
      <xdr:nvSpPr>
        <xdr:cNvPr id="17" name="TextBox 16">
          <a:extLst>
            <a:ext uri="{FF2B5EF4-FFF2-40B4-BE49-F238E27FC236}">
              <a16:creationId xmlns:a16="http://schemas.microsoft.com/office/drawing/2014/main" id="{5FD546B6-C8B9-A2EB-EB22-E99EF80C4928}"/>
            </a:ext>
          </a:extLst>
        </xdr:cNvPr>
        <xdr:cNvSpPr txBox="1"/>
      </xdr:nvSpPr>
      <xdr:spPr>
        <a:xfrm>
          <a:off x="10372173" y="382866"/>
          <a:ext cx="701488" cy="373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754428F-62D8-4499-91E9-79E5824F3E85}" type="TxLink">
            <a:rPr lang="en-US" sz="2000" b="1" i="0" u="none" strike="noStrike">
              <a:solidFill>
                <a:schemeClr val="bg1"/>
              </a:solidFill>
              <a:latin typeface="Aptos Narrow"/>
              <a:ea typeface="+mn-ea"/>
              <a:cs typeface="+mn-cs"/>
            </a:rPr>
            <a:pPr marL="0" indent="0"/>
            <a:t>42%</a:t>
          </a:fld>
          <a:endParaRPr lang="en-US" sz="2000" b="1" i="0" u="none" strike="noStrike">
            <a:solidFill>
              <a:schemeClr val="bg1"/>
            </a:solidFill>
            <a:latin typeface="Aptos Narrow"/>
            <a:ea typeface="+mn-ea"/>
            <a:cs typeface="+mn-cs"/>
          </a:endParaRPr>
        </a:p>
      </xdr:txBody>
    </xdr:sp>
    <xdr:clientData/>
  </xdr:twoCellAnchor>
  <xdr:twoCellAnchor>
    <xdr:from>
      <xdr:col>3</xdr:col>
      <xdr:colOff>234950</xdr:colOff>
      <xdr:row>5</xdr:row>
      <xdr:rowOff>69850</xdr:rowOff>
    </xdr:from>
    <xdr:to>
      <xdr:col>8</xdr:col>
      <xdr:colOff>704850</xdr:colOff>
      <xdr:row>14</xdr:row>
      <xdr:rowOff>82550</xdr:rowOff>
    </xdr:to>
    <xdr:graphicFrame macro="">
      <xdr:nvGraphicFramePr>
        <xdr:cNvPr id="18" name="Chart 17">
          <a:extLst>
            <a:ext uri="{FF2B5EF4-FFF2-40B4-BE49-F238E27FC236}">
              <a16:creationId xmlns:a16="http://schemas.microsoft.com/office/drawing/2014/main" id="{6F1BC374-FB07-4B89-AA43-8487E34C9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581585</xdr:colOff>
      <xdr:row>5</xdr:row>
      <xdr:rowOff>152399</xdr:rowOff>
    </xdr:from>
    <xdr:to>
      <xdr:col>7</xdr:col>
      <xdr:colOff>277159</xdr:colOff>
      <xdr:row>7</xdr:row>
      <xdr:rowOff>67235</xdr:rowOff>
    </xdr:to>
    <xdr:sp macro="" textlink="">
      <xdr:nvSpPr>
        <xdr:cNvPr id="19" name="TextBox 18">
          <a:extLst>
            <a:ext uri="{FF2B5EF4-FFF2-40B4-BE49-F238E27FC236}">
              <a16:creationId xmlns:a16="http://schemas.microsoft.com/office/drawing/2014/main" id="{E3431AFE-D637-3B92-0FB1-985B159EBB44}"/>
            </a:ext>
          </a:extLst>
        </xdr:cNvPr>
        <xdr:cNvSpPr txBox="1"/>
      </xdr:nvSpPr>
      <xdr:spPr>
        <a:xfrm>
          <a:off x="3031938" y="1086223"/>
          <a:ext cx="1533339" cy="288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7F2F2"/>
              </a:solidFill>
            </a:rPr>
            <a:t>Profit</a:t>
          </a:r>
          <a:r>
            <a:rPr lang="en-US" sz="1100" b="1" baseline="0">
              <a:solidFill>
                <a:srgbClr val="07F2F2"/>
              </a:solidFill>
            </a:rPr>
            <a:t> by customer age</a:t>
          </a:r>
          <a:endParaRPr lang="en-US" sz="1100" b="1">
            <a:solidFill>
              <a:srgbClr val="07F2F2"/>
            </a:solidFill>
          </a:endParaRPr>
        </a:p>
      </xdr:txBody>
    </xdr:sp>
    <xdr:clientData/>
  </xdr:twoCellAnchor>
  <xdr:twoCellAnchor>
    <xdr:from>
      <xdr:col>9</xdr:col>
      <xdr:colOff>123264</xdr:colOff>
      <xdr:row>5</xdr:row>
      <xdr:rowOff>88153</xdr:rowOff>
    </xdr:from>
    <xdr:to>
      <xdr:col>15</xdr:col>
      <xdr:colOff>40715</xdr:colOff>
      <xdr:row>14</xdr:row>
      <xdr:rowOff>100853</xdr:rowOff>
    </xdr:to>
    <xdr:graphicFrame macro="">
      <xdr:nvGraphicFramePr>
        <xdr:cNvPr id="23" name="Chart 22">
          <a:extLst>
            <a:ext uri="{FF2B5EF4-FFF2-40B4-BE49-F238E27FC236}">
              <a16:creationId xmlns:a16="http://schemas.microsoft.com/office/drawing/2014/main" id="{8B0FA553-D207-4C97-87D4-88C0CA0A9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605118</xdr:colOff>
      <xdr:row>5</xdr:row>
      <xdr:rowOff>175932</xdr:rowOff>
    </xdr:from>
    <xdr:to>
      <xdr:col>14</xdr:col>
      <xdr:colOff>567018</xdr:colOff>
      <xdr:row>7</xdr:row>
      <xdr:rowOff>150532</xdr:rowOff>
    </xdr:to>
    <xdr:sp macro="" textlink="">
      <xdr:nvSpPr>
        <xdr:cNvPr id="30" name="TextBox 29">
          <a:extLst>
            <a:ext uri="{FF2B5EF4-FFF2-40B4-BE49-F238E27FC236}">
              <a16:creationId xmlns:a16="http://schemas.microsoft.com/office/drawing/2014/main" id="{8D6EF258-389F-9822-43DE-5611B1D90FFB}"/>
            </a:ext>
          </a:extLst>
        </xdr:cNvPr>
        <xdr:cNvSpPr txBox="1"/>
      </xdr:nvSpPr>
      <xdr:spPr>
        <a:xfrm>
          <a:off x="8128000" y="1109756"/>
          <a:ext cx="1187077" cy="348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7F2F2"/>
              </a:solidFill>
            </a:rPr>
            <a:t>Profit by gender</a:t>
          </a:r>
        </a:p>
      </xdr:txBody>
    </xdr:sp>
    <xdr:clientData/>
  </xdr:twoCellAnchor>
  <xdr:twoCellAnchor>
    <xdr:from>
      <xdr:col>15</xdr:col>
      <xdr:colOff>259604</xdr:colOff>
      <xdr:row>5</xdr:row>
      <xdr:rowOff>100852</xdr:rowOff>
    </xdr:from>
    <xdr:to>
      <xdr:col>21</xdr:col>
      <xdr:colOff>272678</xdr:colOff>
      <xdr:row>14</xdr:row>
      <xdr:rowOff>112059</xdr:rowOff>
    </xdr:to>
    <xdr:graphicFrame macro="">
      <xdr:nvGraphicFramePr>
        <xdr:cNvPr id="33" name="Chart 32">
          <a:extLst>
            <a:ext uri="{FF2B5EF4-FFF2-40B4-BE49-F238E27FC236}">
              <a16:creationId xmlns:a16="http://schemas.microsoft.com/office/drawing/2014/main" id="{047F499F-C9F2-46F0-BF75-8C84595BB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291354</xdr:colOff>
      <xdr:row>16</xdr:row>
      <xdr:rowOff>141948</xdr:rowOff>
    </xdr:from>
    <xdr:to>
      <xdr:col>16</xdr:col>
      <xdr:colOff>410883</xdr:colOff>
      <xdr:row>27</xdr:row>
      <xdr:rowOff>89653</xdr:rowOff>
    </xdr:to>
    <xdr:graphicFrame macro="">
      <xdr:nvGraphicFramePr>
        <xdr:cNvPr id="34" name="Chart 33">
          <a:extLst>
            <a:ext uri="{FF2B5EF4-FFF2-40B4-BE49-F238E27FC236}">
              <a16:creationId xmlns:a16="http://schemas.microsoft.com/office/drawing/2014/main" id="{21D65347-49DF-46F0-A477-6B6F3FE80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482600</xdr:colOff>
      <xdr:row>5</xdr:row>
      <xdr:rowOff>107573</xdr:rowOff>
    </xdr:from>
    <xdr:to>
      <xdr:col>2</xdr:col>
      <xdr:colOff>222250</xdr:colOff>
      <xdr:row>6</xdr:row>
      <xdr:rowOff>160988</xdr:rowOff>
    </xdr:to>
    <xdr:sp macro="" textlink="">
      <xdr:nvSpPr>
        <xdr:cNvPr id="36" name="TextBox 35">
          <a:extLst>
            <a:ext uri="{FF2B5EF4-FFF2-40B4-BE49-F238E27FC236}">
              <a16:creationId xmlns:a16="http://schemas.microsoft.com/office/drawing/2014/main" id="{2B012060-9BEE-49C9-02E7-6B8B258D1133}"/>
            </a:ext>
          </a:extLst>
        </xdr:cNvPr>
        <xdr:cNvSpPr txBox="1"/>
      </xdr:nvSpPr>
      <xdr:spPr>
        <a:xfrm>
          <a:off x="482600" y="1041397"/>
          <a:ext cx="964826" cy="240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Product</a:t>
          </a:r>
          <a:r>
            <a:rPr lang="en-US" sz="1100" b="1" baseline="0">
              <a:solidFill>
                <a:schemeClr val="bg1"/>
              </a:solidFill>
            </a:rPr>
            <a:t> Sold</a:t>
          </a:r>
          <a:r>
            <a:rPr lang="en-US" sz="1100" b="1">
              <a:solidFill>
                <a:schemeClr val="bg1"/>
              </a:solidFill>
            </a:rPr>
            <a:t> </a:t>
          </a:r>
        </a:p>
      </xdr:txBody>
    </xdr:sp>
    <xdr:clientData/>
  </xdr:twoCellAnchor>
  <xdr:twoCellAnchor>
    <xdr:from>
      <xdr:col>1</xdr:col>
      <xdr:colOff>22037</xdr:colOff>
      <xdr:row>6</xdr:row>
      <xdr:rowOff>153141</xdr:rowOff>
    </xdr:from>
    <xdr:to>
      <xdr:col>2</xdr:col>
      <xdr:colOff>41087</xdr:colOff>
      <xdr:row>8</xdr:row>
      <xdr:rowOff>61626</xdr:rowOff>
    </xdr:to>
    <xdr:sp macro="" textlink="Sheet2!J8">
      <xdr:nvSpPr>
        <xdr:cNvPr id="37" name="TextBox 36">
          <a:extLst>
            <a:ext uri="{FF2B5EF4-FFF2-40B4-BE49-F238E27FC236}">
              <a16:creationId xmlns:a16="http://schemas.microsoft.com/office/drawing/2014/main" id="{FA524AAF-25D0-24BD-B568-BE6BE2759C48}"/>
            </a:ext>
          </a:extLst>
        </xdr:cNvPr>
        <xdr:cNvSpPr txBox="1"/>
      </xdr:nvSpPr>
      <xdr:spPr>
        <a:xfrm>
          <a:off x="634625" y="1273729"/>
          <a:ext cx="631638" cy="2820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12FBC9-8E53-447C-93DC-8DFB122050EB}" type="TxLink">
            <a:rPr lang="en-US" sz="1800" b="1" i="0" u="none" strike="noStrike">
              <a:solidFill>
                <a:schemeClr val="bg1"/>
              </a:solidFill>
              <a:latin typeface="Aptos Narrow"/>
            </a:rPr>
            <a:pPr/>
            <a:t>100</a:t>
          </a:fld>
          <a:endParaRPr lang="en-US" sz="1800" b="1">
            <a:solidFill>
              <a:schemeClr val="bg1"/>
            </a:solidFill>
          </a:endParaRPr>
        </a:p>
      </xdr:txBody>
    </xdr:sp>
    <xdr:clientData/>
  </xdr:twoCellAnchor>
  <xdr:twoCellAnchor>
    <xdr:from>
      <xdr:col>0</xdr:col>
      <xdr:colOff>273050</xdr:colOff>
      <xdr:row>10</xdr:row>
      <xdr:rowOff>88523</xdr:rowOff>
    </xdr:from>
    <xdr:to>
      <xdr:col>2</xdr:col>
      <xdr:colOff>476250</xdr:colOff>
      <xdr:row>12</xdr:row>
      <xdr:rowOff>37724</xdr:rowOff>
    </xdr:to>
    <xdr:sp macro="" textlink="">
      <xdr:nvSpPr>
        <xdr:cNvPr id="39" name="TextBox 38">
          <a:extLst>
            <a:ext uri="{FF2B5EF4-FFF2-40B4-BE49-F238E27FC236}">
              <a16:creationId xmlns:a16="http://schemas.microsoft.com/office/drawing/2014/main" id="{C65BE126-2781-E6C7-CC75-6A1099B7E18A}"/>
            </a:ext>
          </a:extLst>
        </xdr:cNvPr>
        <xdr:cNvSpPr txBox="1"/>
      </xdr:nvSpPr>
      <xdr:spPr>
        <a:xfrm>
          <a:off x="273050" y="1956170"/>
          <a:ext cx="1428376"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solidFill>
              <a:latin typeface="+mn-lt"/>
              <a:ea typeface="+mn-ea"/>
              <a:cs typeface="+mn-cs"/>
            </a:rPr>
            <a:t>Product Return Rate</a:t>
          </a:r>
        </a:p>
        <a:p>
          <a:pPr marL="0" indent="0"/>
          <a:endParaRPr lang="en-US" sz="1100" b="1">
            <a:solidFill>
              <a:schemeClr val="bg1"/>
            </a:solidFill>
            <a:latin typeface="+mn-lt"/>
            <a:ea typeface="+mn-ea"/>
            <a:cs typeface="+mn-cs"/>
          </a:endParaRPr>
        </a:p>
      </xdr:txBody>
    </xdr:sp>
    <xdr:clientData/>
  </xdr:twoCellAnchor>
  <xdr:twoCellAnchor>
    <xdr:from>
      <xdr:col>0</xdr:col>
      <xdr:colOff>577850</xdr:colOff>
      <xdr:row>11</xdr:row>
      <xdr:rowOff>107573</xdr:rowOff>
    </xdr:from>
    <xdr:to>
      <xdr:col>2</xdr:col>
      <xdr:colOff>165100</xdr:colOff>
      <xdr:row>13</xdr:row>
      <xdr:rowOff>167338</xdr:rowOff>
    </xdr:to>
    <xdr:sp macro="" textlink="Sheet2!K8">
      <xdr:nvSpPr>
        <xdr:cNvPr id="40" name="TextBox 39">
          <a:extLst>
            <a:ext uri="{FF2B5EF4-FFF2-40B4-BE49-F238E27FC236}">
              <a16:creationId xmlns:a16="http://schemas.microsoft.com/office/drawing/2014/main" id="{BB53C7EB-4968-CF67-E4D3-F5E40212CECF}"/>
            </a:ext>
          </a:extLst>
        </xdr:cNvPr>
        <xdr:cNvSpPr txBox="1"/>
      </xdr:nvSpPr>
      <xdr:spPr>
        <a:xfrm>
          <a:off x="577850" y="2161985"/>
          <a:ext cx="812426" cy="433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B1EE9B9-CF08-47CC-86DA-7AE9D7925746}" type="TxLink">
            <a:rPr lang="en-US" sz="1800" b="1" i="0" u="none" strike="noStrike">
              <a:solidFill>
                <a:schemeClr val="bg1"/>
              </a:solidFill>
              <a:latin typeface="Aptos Narrow"/>
              <a:ea typeface="+mn-ea"/>
              <a:cs typeface="+mn-cs"/>
            </a:rPr>
            <a:pPr marL="0" indent="0"/>
            <a:t>8.03%</a:t>
          </a:fld>
          <a:endParaRPr lang="en-US" sz="1800" b="1" i="0" u="none" strike="noStrike">
            <a:solidFill>
              <a:schemeClr val="bg1"/>
            </a:solidFill>
            <a:latin typeface="Aptos Narrow"/>
            <a:ea typeface="+mn-ea"/>
            <a:cs typeface="+mn-cs"/>
          </a:endParaRPr>
        </a:p>
      </xdr:txBody>
    </xdr:sp>
    <xdr:clientData/>
  </xdr:twoCellAnchor>
  <xdr:twoCellAnchor>
    <xdr:from>
      <xdr:col>0</xdr:col>
      <xdr:colOff>304800</xdr:colOff>
      <xdr:row>15</xdr:row>
      <xdr:rowOff>5973</xdr:rowOff>
    </xdr:from>
    <xdr:to>
      <xdr:col>2</xdr:col>
      <xdr:colOff>520700</xdr:colOff>
      <xdr:row>16</xdr:row>
      <xdr:rowOff>94874</xdr:rowOff>
    </xdr:to>
    <xdr:sp macro="" textlink="">
      <xdr:nvSpPr>
        <xdr:cNvPr id="42" name="TextBox 41">
          <a:extLst>
            <a:ext uri="{FF2B5EF4-FFF2-40B4-BE49-F238E27FC236}">
              <a16:creationId xmlns:a16="http://schemas.microsoft.com/office/drawing/2014/main" id="{E51A0065-C26A-B15A-C21E-5B5873994EDD}"/>
            </a:ext>
          </a:extLst>
        </xdr:cNvPr>
        <xdr:cNvSpPr txBox="1"/>
      </xdr:nvSpPr>
      <xdr:spPr>
        <a:xfrm>
          <a:off x="304800" y="2807444"/>
          <a:ext cx="1441076" cy="275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1">
              <a:solidFill>
                <a:schemeClr val="bg1"/>
              </a:solidFill>
              <a:latin typeface="+mn-lt"/>
              <a:ea typeface="+mn-ea"/>
              <a:cs typeface="+mn-cs"/>
            </a:rPr>
            <a:t>Product Refund Rate</a:t>
          </a:r>
        </a:p>
        <a:p>
          <a:pPr marL="0" indent="0"/>
          <a:endParaRPr lang="en-US" sz="1100" b="1">
            <a:solidFill>
              <a:schemeClr val="bg1"/>
            </a:solidFill>
            <a:latin typeface="+mn-lt"/>
            <a:ea typeface="+mn-ea"/>
            <a:cs typeface="+mn-cs"/>
          </a:endParaRPr>
        </a:p>
      </xdr:txBody>
    </xdr:sp>
    <xdr:clientData/>
  </xdr:twoCellAnchor>
  <xdr:twoCellAnchor>
    <xdr:from>
      <xdr:col>0</xdr:col>
      <xdr:colOff>560291</xdr:colOff>
      <xdr:row>16</xdr:row>
      <xdr:rowOff>25024</xdr:rowOff>
    </xdr:from>
    <xdr:to>
      <xdr:col>2</xdr:col>
      <xdr:colOff>150903</xdr:colOff>
      <xdr:row>18</xdr:row>
      <xdr:rowOff>44073</xdr:rowOff>
    </xdr:to>
    <xdr:sp macro="" textlink="Sheet2!L8">
      <xdr:nvSpPr>
        <xdr:cNvPr id="43" name="TextBox 42">
          <a:extLst>
            <a:ext uri="{FF2B5EF4-FFF2-40B4-BE49-F238E27FC236}">
              <a16:creationId xmlns:a16="http://schemas.microsoft.com/office/drawing/2014/main" id="{2073187A-60F4-2462-3F16-5929C0F7404F}"/>
            </a:ext>
          </a:extLst>
        </xdr:cNvPr>
        <xdr:cNvSpPr txBox="1"/>
      </xdr:nvSpPr>
      <xdr:spPr>
        <a:xfrm>
          <a:off x="560291" y="3013259"/>
          <a:ext cx="815788" cy="392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258479-0C02-486E-9474-0B5638ADC455}" type="TxLink">
            <a:rPr lang="en-US" sz="1800" b="1" i="0" u="none" strike="noStrike">
              <a:solidFill>
                <a:schemeClr val="bg1"/>
              </a:solidFill>
              <a:latin typeface="Aptos Narrow"/>
              <a:ea typeface="+mn-ea"/>
              <a:cs typeface="+mn-cs"/>
            </a:rPr>
            <a:pPr marL="0" indent="0"/>
            <a:t>8.05%</a:t>
          </a:fld>
          <a:endParaRPr lang="en-US" sz="1800" b="1" i="0" u="none" strike="noStrike">
            <a:solidFill>
              <a:schemeClr val="bg1"/>
            </a:solidFill>
            <a:latin typeface="Aptos Narrow"/>
            <a:ea typeface="+mn-ea"/>
            <a:cs typeface="+mn-cs"/>
          </a:endParaRPr>
        </a:p>
      </xdr:txBody>
    </xdr:sp>
    <xdr:clientData/>
  </xdr:twoCellAnchor>
  <xdr:twoCellAnchor>
    <xdr:from>
      <xdr:col>3</xdr:col>
      <xdr:colOff>147918</xdr:colOff>
      <xdr:row>17</xdr:row>
      <xdr:rowOff>89274</xdr:rowOff>
    </xdr:from>
    <xdr:to>
      <xdr:col>12</xdr:col>
      <xdr:colOff>118783</xdr:colOff>
      <xdr:row>27</xdr:row>
      <xdr:rowOff>57524</xdr:rowOff>
    </xdr:to>
    <xdr:graphicFrame macro="">
      <xdr:nvGraphicFramePr>
        <xdr:cNvPr id="44" name="Chart 43">
          <a:extLst>
            <a:ext uri="{FF2B5EF4-FFF2-40B4-BE49-F238E27FC236}">
              <a16:creationId xmlns:a16="http://schemas.microsoft.com/office/drawing/2014/main" id="{F8C50C45-0954-4027-9508-6221ACDEF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27</xdr:col>
          <xdr:colOff>558800</xdr:colOff>
          <xdr:row>3</xdr:row>
          <xdr:rowOff>31750</xdr:rowOff>
        </xdr:from>
        <xdr:to>
          <xdr:col>32</xdr:col>
          <xdr:colOff>152400</xdr:colOff>
          <xdr:row>6</xdr:row>
          <xdr:rowOff>177800</xdr:rowOff>
        </xdr:to>
        <xdr:sp macro="" textlink="">
          <xdr:nvSpPr>
            <xdr:cNvPr id="4111" name="Group Box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en-US" sz="800" b="0" i="0" u="none" strike="noStrike" baseline="0">
                  <a:solidFill>
                    <a:srgbClr val="000000"/>
                  </a:solidFill>
                  <a:latin typeface="Segoe UI"/>
                  <a:cs typeface="Segoe UI"/>
                </a:rPr>
                <a:t>Group Box 15</a:t>
              </a:r>
            </a:p>
          </xdr:txBody>
        </xdr:sp>
        <xdr:clientData/>
      </xdr:twoCellAnchor>
    </mc:Choice>
    <mc:Fallback/>
  </mc:AlternateContent>
  <xdr:twoCellAnchor>
    <xdr:from>
      <xdr:col>0</xdr:col>
      <xdr:colOff>231588</xdr:colOff>
      <xdr:row>1</xdr:row>
      <xdr:rowOff>67235</xdr:rowOff>
    </xdr:from>
    <xdr:to>
      <xdr:col>4</xdr:col>
      <xdr:colOff>306294</xdr:colOff>
      <xdr:row>3</xdr:row>
      <xdr:rowOff>156882</xdr:rowOff>
    </xdr:to>
    <xdr:sp macro="" textlink="">
      <xdr:nvSpPr>
        <xdr:cNvPr id="20" name="TextBox 19">
          <a:extLst>
            <a:ext uri="{FF2B5EF4-FFF2-40B4-BE49-F238E27FC236}">
              <a16:creationId xmlns:a16="http://schemas.microsoft.com/office/drawing/2014/main" id="{CEBAB5FF-0FC0-AE6A-36D5-11AA03A4CA46}"/>
            </a:ext>
          </a:extLst>
        </xdr:cNvPr>
        <xdr:cNvSpPr txBox="1"/>
      </xdr:nvSpPr>
      <xdr:spPr>
        <a:xfrm>
          <a:off x="231588" y="254000"/>
          <a:ext cx="2525059" cy="463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07F2F2"/>
              </a:solidFill>
            </a:rPr>
            <a:t>Sales</a:t>
          </a:r>
          <a:r>
            <a:rPr lang="en-US" sz="2400" b="1" baseline="0">
              <a:solidFill>
                <a:srgbClr val="07F2F2"/>
              </a:solidFill>
            </a:rPr>
            <a:t> Dashboard</a:t>
          </a:r>
          <a:endParaRPr lang="en-US" sz="2400" b="1">
            <a:solidFill>
              <a:srgbClr val="07F2F2"/>
            </a:solidFill>
          </a:endParaRPr>
        </a:p>
      </xdr:txBody>
    </xdr:sp>
    <xdr:clientData/>
  </xdr:twoCellAnchor>
  <xdr:twoCellAnchor>
    <xdr:from>
      <xdr:col>13</xdr:col>
      <xdr:colOff>249517</xdr:colOff>
      <xdr:row>15</xdr:row>
      <xdr:rowOff>29508</xdr:rowOff>
    </xdr:from>
    <xdr:to>
      <xdr:col>15</xdr:col>
      <xdr:colOff>211418</xdr:colOff>
      <xdr:row>17</xdr:row>
      <xdr:rowOff>4108</xdr:rowOff>
    </xdr:to>
    <xdr:sp macro="" textlink="">
      <xdr:nvSpPr>
        <xdr:cNvPr id="21" name="TextBox 20">
          <a:extLst>
            <a:ext uri="{FF2B5EF4-FFF2-40B4-BE49-F238E27FC236}">
              <a16:creationId xmlns:a16="http://schemas.microsoft.com/office/drawing/2014/main" id="{BEB151E4-F1C5-6F88-5994-A6216F757ED4}"/>
            </a:ext>
          </a:extLst>
        </xdr:cNvPr>
        <xdr:cNvSpPr txBox="1"/>
      </xdr:nvSpPr>
      <xdr:spPr>
        <a:xfrm>
          <a:off x="8384988" y="2830979"/>
          <a:ext cx="1187077" cy="348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7F2F2"/>
              </a:solidFill>
            </a:rPr>
            <a:t>Category</a:t>
          </a:r>
          <a:r>
            <a:rPr lang="en-US" sz="1200" b="1" baseline="0">
              <a:solidFill>
                <a:srgbClr val="07F2F2"/>
              </a:solidFill>
            </a:rPr>
            <a:t> Profit</a:t>
          </a:r>
          <a:endParaRPr lang="en-US" sz="1200" b="1">
            <a:solidFill>
              <a:srgbClr val="07F2F2"/>
            </a:solidFill>
          </a:endParaRPr>
        </a:p>
      </xdr:txBody>
    </xdr:sp>
    <xdr:clientData/>
  </xdr:twoCellAnchor>
  <xdr:twoCellAnchor>
    <xdr:from>
      <xdr:col>6</xdr:col>
      <xdr:colOff>484094</xdr:colOff>
      <xdr:row>15</xdr:row>
      <xdr:rowOff>77320</xdr:rowOff>
    </xdr:from>
    <xdr:to>
      <xdr:col>8</xdr:col>
      <xdr:colOff>597647</xdr:colOff>
      <xdr:row>17</xdr:row>
      <xdr:rowOff>51920</xdr:rowOff>
    </xdr:to>
    <xdr:sp macro="" textlink="">
      <xdr:nvSpPr>
        <xdr:cNvPr id="22" name="TextBox 21">
          <a:extLst>
            <a:ext uri="{FF2B5EF4-FFF2-40B4-BE49-F238E27FC236}">
              <a16:creationId xmlns:a16="http://schemas.microsoft.com/office/drawing/2014/main" id="{AE8A5023-BE77-9B5C-DE79-B3CE60A76DC2}"/>
            </a:ext>
          </a:extLst>
        </xdr:cNvPr>
        <xdr:cNvSpPr txBox="1"/>
      </xdr:nvSpPr>
      <xdr:spPr>
        <a:xfrm>
          <a:off x="4159623" y="2878791"/>
          <a:ext cx="1338730" cy="348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7F2F2"/>
              </a:solidFill>
            </a:rPr>
            <a:t>Month over Month</a:t>
          </a:r>
        </a:p>
      </xdr:txBody>
    </xdr:sp>
    <xdr:clientData/>
  </xdr:twoCellAnchor>
  <xdr:twoCellAnchor>
    <xdr:from>
      <xdr:col>17</xdr:col>
      <xdr:colOff>394446</xdr:colOff>
      <xdr:row>4</xdr:row>
      <xdr:rowOff>17555</xdr:rowOff>
    </xdr:from>
    <xdr:to>
      <xdr:col>20</xdr:col>
      <xdr:colOff>22412</xdr:colOff>
      <xdr:row>5</xdr:row>
      <xdr:rowOff>178919</xdr:rowOff>
    </xdr:to>
    <xdr:sp macro="" textlink="">
      <xdr:nvSpPr>
        <xdr:cNvPr id="25" name="TextBox 24">
          <a:extLst>
            <a:ext uri="{FF2B5EF4-FFF2-40B4-BE49-F238E27FC236}">
              <a16:creationId xmlns:a16="http://schemas.microsoft.com/office/drawing/2014/main" id="{8C40A70A-EE93-A349-B6C6-89EE080533CA}"/>
            </a:ext>
          </a:extLst>
        </xdr:cNvPr>
        <xdr:cNvSpPr txBox="1"/>
      </xdr:nvSpPr>
      <xdr:spPr>
        <a:xfrm>
          <a:off x="10980270" y="764614"/>
          <a:ext cx="1465730" cy="348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baseline="0">
              <a:solidFill>
                <a:srgbClr val="07F2F2"/>
              </a:solidFill>
            </a:rPr>
            <a:t> Profit by weekday</a:t>
          </a:r>
          <a:endParaRPr lang="en-US" sz="1200" b="1">
            <a:solidFill>
              <a:srgbClr val="07F2F2"/>
            </a:solidFill>
          </a:endParaRPr>
        </a:p>
      </xdr:txBody>
    </xdr:sp>
    <xdr:clientData/>
  </xdr:twoCellAnchor>
  <xdr:twoCellAnchor editAs="oneCell">
    <xdr:from>
      <xdr:col>0</xdr:col>
      <xdr:colOff>141939</xdr:colOff>
      <xdr:row>19</xdr:row>
      <xdr:rowOff>141948</xdr:rowOff>
    </xdr:from>
    <xdr:to>
      <xdr:col>3</xdr:col>
      <xdr:colOff>89646</xdr:colOff>
      <xdr:row>28</xdr:row>
      <xdr:rowOff>61265</xdr:rowOff>
    </xdr:to>
    <mc:AlternateContent xmlns:mc="http://schemas.openxmlformats.org/markup-compatibility/2006" xmlns:a14="http://schemas.microsoft.com/office/drawing/2010/main">
      <mc:Choice Requires="a14">
        <xdr:graphicFrame macro="">
          <xdr:nvGraphicFramePr>
            <xdr:cNvPr id="26" name="Payment Method">
              <a:extLst>
                <a:ext uri="{FF2B5EF4-FFF2-40B4-BE49-F238E27FC236}">
                  <a16:creationId xmlns:a16="http://schemas.microsoft.com/office/drawing/2014/main" id="{B018EC32-0BBE-4EBD-9D2D-EE1AE4873FB7}"/>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41939" y="3690477"/>
              <a:ext cx="1785472"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699652778" createdVersion="8" refreshedVersion="8" minRefreshableVersion="3" recordCount="0" supportSubquery="1" supportAdvancedDrill="1" xr:uid="{6F60F472-A467-4563-82E8-1B1052FD0D4F}">
  <cacheSource type="external" connectionId="8"/>
  <cacheFields count="1">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0"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0"/>
      </fieldsUsage>
    </cacheHierarchy>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3587965" createdVersion="8" refreshedVersion="8" minRefreshableVersion="3" recordCount="0" supportSubquery="1" supportAdvancedDrill="1" xr:uid="{9A723876-EBD6-4997-8AEC-1EAECEB4B5D9}">
  <cacheSource type="external" connectionId="8"/>
  <cacheFields count="4">
    <cacheField name="[Date Table].[Week Day].[Week Day]" caption="Week Day" numFmtId="0" hierarchy="5" level="1">
      <sharedItems count="7">
        <s v="Sun"/>
        <s v="Mon"/>
        <s v="Tue"/>
        <s v="Wed"/>
        <s v="Thu"/>
        <s v="Fri"/>
        <s v="Sat"/>
      </sharedItems>
    </cacheField>
    <cacheField name="[Measures].[Profit Margin]" caption="Profit Margin" numFmtId="0" hierarchy="38" level="32767"/>
    <cacheField name="[Date Table].[Month Name].[Month Name]" caption="Month Name" numFmtId="0" hierarchy="3" level="1">
      <sharedItems count="12">
        <s v="Jan"/>
        <s v="Feb"/>
        <s v="Mar"/>
        <s v="Apr"/>
        <s v="May"/>
        <s v="Jun"/>
        <s v="Jul"/>
        <s v="Aug"/>
        <s v="Sep"/>
        <s v="Oct"/>
        <s v="Nov"/>
        <s v="Dec"/>
      </sharedItems>
    </cacheField>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fieldsUsage count="2">
        <fieldUsage x="-1"/>
        <fieldUsage x="2"/>
      </fieldsUsage>
    </cacheHierarchy>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2" memberValueDatatype="130" unbalanced="0">
      <fieldsUsage count="2">
        <fieldUsage x="-1"/>
        <fieldUsage x="0"/>
      </fieldsUsage>
    </cacheHierarchy>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3"/>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4166666" createdVersion="8" refreshedVersion="8" minRefreshableVersion="3" recordCount="0" supportSubquery="1" supportAdvancedDrill="1" xr:uid="{EB159FFF-1291-46B4-9772-48A9CC17ADB2}">
  <cacheSource type="external" connectionId="8"/>
  <cacheFields count="3">
    <cacheField name="[Measures].[Profit Margin]" caption="Profit Margin" numFmtId="0" hierarchy="38" level="32767"/>
    <cacheField name="[products_table].[Product Name].[Product Name]" caption="Product Name" numFmtId="0" hierarchy="30" level="1">
      <sharedItems count="5">
        <s v="Attorney Mist"/>
        <s v="Begin Brew"/>
        <s v="Common Splash"/>
        <s v="Eight Brew"/>
        <s v="Onto Dew"/>
      </sharedItems>
    </cacheField>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2"/>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1"/>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4745374" createdVersion="8" refreshedVersion="8" minRefreshableVersion="3" recordCount="0" supportSubquery="1" supportAdvancedDrill="1" xr:uid="{C62264B1-E547-413A-83FB-7F762C9E2E54}">
  <cacheSource type="external" connectionId="8"/>
  <cacheFields count="4">
    <cacheField name="[products_table].[Product Name].[Product Name]" caption="Product Name" numFmtId="0" hierarchy="30" level="1">
      <sharedItems count="100">
        <s v="A Splash"/>
        <s v="Above Brew"/>
        <s v="Administration Fusion"/>
        <s v="Against Rush"/>
        <s v="Alone Splash"/>
        <s v="Animal Breeze"/>
        <s v="Any Brew"/>
        <s v="Assume Mist"/>
        <s v="Attorney Mist"/>
        <s v="Audience Fusion"/>
        <s v="Bar Drop"/>
        <s v="Begin Brew"/>
        <s v="Boy Splash"/>
        <s v="Build Brew"/>
        <s v="Center Mist"/>
        <s v="Century Dew"/>
        <s v="Choice Mist"/>
        <s v="Clearly Brew"/>
        <s v="Common Splash"/>
        <s v="Dark Brew"/>
        <s v="Debate Rush"/>
        <s v="Democrat Dew"/>
        <s v="Despite Rush"/>
        <s v="Develop Breeze"/>
        <s v="Different Dew"/>
        <s v="Discussion Fusion"/>
        <s v="Door Brew"/>
        <s v="Eight Brew"/>
        <s v="Few Dew"/>
        <s v="For Splash"/>
        <s v="Friend Splash"/>
        <s v="Ground Rush"/>
        <s v="Heavy Rush"/>
        <s v="Hold Brew"/>
        <s v="Hotel Splash"/>
        <s v="Husband Rush"/>
        <s v="Include Breeze"/>
        <s v="Indeed Splash"/>
        <s v="Into Mist"/>
        <s v="Its Dew"/>
        <s v="Itself Breeze"/>
        <s v="Large Fusion"/>
        <s v="Left Breeze"/>
        <s v="Leg Rush"/>
        <s v="Let Dew"/>
        <s v="Level Splash"/>
        <s v="Majority Rush"/>
        <s v="Management Drop"/>
        <s v="Method Mist"/>
        <s v="Might Mist"/>
        <s v="Mind Dew"/>
        <s v="Minute Rush"/>
        <s v="Name Rush"/>
        <s v="Nice Mist"/>
        <s v="Note Splash"/>
        <s v="Now Mist"/>
        <s v="Of Rush"/>
        <s v="Only Dew"/>
        <s v="Onto Dew"/>
        <s v="Over Splash"/>
        <s v="Own Drop"/>
        <s v="Pay Mist"/>
        <s v="Piece Dew"/>
        <s v="Pm Fusion"/>
        <s v="Point Splash"/>
        <s v="Poor Breeze"/>
        <s v="Property Mist"/>
        <s v="Protect Rush"/>
        <s v="Question Breeze"/>
        <s v="Race Rush"/>
        <s v="Recent Splash"/>
        <s v="Record Fusion"/>
        <s v="Relate Mist"/>
        <s v="Represent Drop"/>
        <s v="Result Splash"/>
        <s v="Return Mist"/>
        <s v="Reveal Rush"/>
        <s v="Sea Drop"/>
        <s v="Second Splash"/>
        <s v="Series Mist"/>
        <s v="Side Brew"/>
        <s v="Society Rush"/>
        <s v="Soldier Splash"/>
        <s v="Somebody Fusion"/>
        <s v="Sometimes Dew"/>
        <s v="Street Breeze"/>
        <s v="Threat Mist"/>
        <s v="Throughout Fusion"/>
        <s v="Too Splash"/>
        <s v="Training Mist"/>
        <s v="Tv Breeze"/>
        <s v="Two Breeze"/>
        <s v="Value Fusion"/>
        <s v="Wait Drop"/>
        <s v="Way Splash"/>
        <s v="West Rush"/>
        <s v="What Rush"/>
        <s v="Window Dew"/>
        <s v="Woman Dew"/>
        <s v="Would Rush"/>
      </sharedItems>
    </cacheField>
    <cacheField name="[Measures].[Total qty]" caption="Total qty" numFmtId="0" hierarchy="44" level="32767"/>
    <cacheField name="[Measures].[Profit Margin]" caption="Profit Margin" numFmtId="0" hierarchy="38" level="32767"/>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3"/>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0"/>
      </fieldsUsage>
    </cacheHierarchy>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oneField="1">
      <fieldsUsage count="1">
        <fieldUsage x="1"/>
      </fieldsUsage>
    </cacheHierarchy>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5324074" createdVersion="8" refreshedVersion="8" minRefreshableVersion="3" recordCount="0" supportSubquery="1" supportAdvancedDrill="1" xr:uid="{0912CD2C-CC4E-4330-BC69-6449226C9C60}">
  <cacheSource type="external" connectionId="8"/>
  <cacheFields count="4">
    <cacheField name="[Date Table].[Month Name].[Month Name]" caption="Month Name" numFmtId="0" hierarchy="3" level="1">
      <sharedItems count="12">
        <s v="Jan"/>
        <s v="Feb"/>
        <s v="Mar"/>
        <s v="Apr"/>
        <s v="May"/>
        <s v="Jun"/>
        <s v="Jul"/>
        <s v="Aug"/>
        <s v="Sep"/>
        <s v="Oct"/>
        <s v="Nov"/>
        <s v="Dec"/>
      </sharedItems>
    </cacheField>
    <cacheField name="[Measures].[Total Revenue]" caption="Total Revenue" numFmtId="0" hierarchy="36" level="32767"/>
    <cacheField name="[Measures].[Total Target]" caption="Total Target" numFmtId="0" hierarchy="46" level="32767"/>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fieldsUsage count="2">
        <fieldUsage x="-1"/>
        <fieldUsage x="0"/>
      </fieldsUsage>
    </cacheHierarchy>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3"/>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1"/>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oneField="1">
      <fieldsUsage count="1">
        <fieldUsage x="2"/>
      </fieldsUsage>
    </cacheHierarchy>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5439813" createdVersion="8" refreshedVersion="8" minRefreshableVersion="3" recordCount="0" supportSubquery="1" supportAdvancedDrill="1" xr:uid="{017342DF-10FF-479B-A640-50C58CEAFDFF}">
  <cacheSource type="external" connectionId="8"/>
  <cacheFields count="1">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0"/>
      </fieldsUsage>
    </cacheHierarchy>
    <cacheHierarchy uniqueName="[Dim_sales_persons].[Store Name]" caption="Store Name" attribute="1" defaultMemberUniqueName="[Dim_sales_persons].[Store Name].[All]" allUniqueName="[Dim_sales_persons].[Store Name].[All]" dimensionUniqueName="[Dim_sales_persons]" displayFolder="" count="0"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5787036" createdVersion="8" refreshedVersion="8" minRefreshableVersion="3" recordCount="0" supportSubquery="1" supportAdvancedDrill="1" xr:uid="{59E0BDB0-EE04-4659-87CA-86CAD5343291}">
  <cacheSource type="external" connectionId="8"/>
  <cacheFields count="13">
    <cacheField name="[Measures].[Total Revenue]" caption="Total Revenue" numFmtId="0" hierarchy="36" level="32767"/>
    <cacheField name="[Measures].[COGS]" caption="COGS" numFmtId="0" hierarchy="37" level="32767"/>
    <cacheField name="[Measures].[Profit Margin]" caption="Profit Margin" numFmtId="0" hierarchy="38" level="32767"/>
    <cacheField name="[Measures].[%Profit Margin]" caption="%Profit Margin" numFmtId="0" hierarchy="39" level="32767"/>
    <cacheField name="[Measures].[Transactions]" caption="Transactions" numFmtId="0" hierarchy="40" level="32767"/>
    <cacheField name="[Measures].[Total Refund]" caption="Total Refund" numFmtId="0" hierarchy="41" level="32767"/>
    <cacheField name="[Measures].[Refund Rate]" caption="Refund Rate" numFmtId="0" hierarchy="42" level="32767"/>
    <cacheField name="[Measures].[Products]" caption="Products" numFmtId="0" hierarchy="43" level="32767"/>
    <cacheField name="[Measures].[Total qty]" caption="Total qty" numFmtId="0" hierarchy="44" level="32767"/>
    <cacheField name="[Measures].[Qty returned]" caption="Qty returned" numFmtId="0" hierarchy="45" level="32767"/>
    <cacheField name="[Measures].[Total Target]" caption="Total Target" numFmtId="0" hierarchy="46" level="32767"/>
    <cacheField name="[Measures].[Return Rate]" caption="Return Rate" numFmtId="0" hierarchy="49" level="32767"/>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12"/>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oneField="1">
      <fieldsUsage count="1">
        <fieldUsage x="1"/>
      </fieldsUsage>
    </cacheHierarchy>
    <cacheHierarchy uniqueName="[Measures].[Profit Margin]" caption="Profit Margin" measure="1" displayFolder="" measureGroup="Calculations" count="0" oneField="1">
      <fieldsUsage count="1">
        <fieldUsage x="2"/>
      </fieldsUsage>
    </cacheHierarchy>
    <cacheHierarchy uniqueName="[Measures].[%Profit Margin]" caption="%Profit Margin" measure="1" displayFolder="" measureGroup="Calculations" count="0" oneField="1">
      <fieldsUsage count="1">
        <fieldUsage x="3"/>
      </fieldsUsage>
    </cacheHierarchy>
    <cacheHierarchy uniqueName="[Measures].[Transactions]" caption="Transactions" measure="1" displayFolder="" measureGroup="Calculations" count="0" oneField="1">
      <fieldsUsage count="1">
        <fieldUsage x="4"/>
      </fieldsUsage>
    </cacheHierarchy>
    <cacheHierarchy uniqueName="[Measures].[Total Refund]" caption="Total Refund" measure="1" displayFolder="" measureGroup="Calculations" count="0" oneField="1">
      <fieldsUsage count="1">
        <fieldUsage x="5"/>
      </fieldsUsage>
    </cacheHierarchy>
    <cacheHierarchy uniqueName="[Measures].[Refund Rate]" caption="Refund Rate" measure="1" displayFolder="" measureGroup="Calculations" count="0" oneField="1">
      <fieldsUsage count="1">
        <fieldUsage x="6"/>
      </fieldsUsage>
    </cacheHierarchy>
    <cacheHierarchy uniqueName="[Measures].[Products]" caption="Products" measure="1" displayFolder="" measureGroup="Calculations" count="0" oneField="1">
      <fieldsUsage count="1">
        <fieldUsage x="7"/>
      </fieldsUsage>
    </cacheHierarchy>
    <cacheHierarchy uniqueName="[Measures].[Total qty]" caption="Total qty" measure="1" displayFolder="" measureGroup="Calculations" count="0" oneField="1">
      <fieldsUsage count="1">
        <fieldUsage x="8"/>
      </fieldsUsage>
    </cacheHierarchy>
    <cacheHierarchy uniqueName="[Measures].[Qty returned]" caption="Qty returned" measure="1" displayFolder="" measureGroup="Calculations" count="0" oneField="1">
      <fieldsUsage count="1">
        <fieldUsage x="9"/>
      </fieldsUsage>
    </cacheHierarchy>
    <cacheHierarchy uniqueName="[Measures].[Total Target]" caption="Total Target" measure="1" displayFolder="" measureGroup="Calculations" count="0" oneField="1">
      <fieldsUsage count="1">
        <fieldUsage x="10"/>
      </fieldsUsage>
    </cacheHierarchy>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oneField="1">
      <fieldsUsage count="1">
        <fieldUsage x="11"/>
      </fieldsUsage>
    </cacheHierarchy>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6134259" createdVersion="8" refreshedVersion="8" minRefreshableVersion="3" recordCount="0" supportSubquery="1" supportAdvancedDrill="1" xr:uid="{F9243D9E-1473-404D-8EB2-F03169CD60AA}">
  <cacheSource type="external" connectionId="8"/>
  <cacheFields count="3">
    <cacheField name="[Date Table].[WeekType].[WeekType]" caption="WeekType" numFmtId="0" hierarchy="7" level="1">
      <sharedItems count="2">
        <s v="Weekday"/>
        <s v="Weekend"/>
      </sharedItems>
    </cacheField>
    <cacheField name="[Measures].[Total Revenue]" caption="Total Revenue" numFmtId="0" hierarchy="36" level="32767"/>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2" memberValueDatatype="130" unbalanced="0">
      <fieldsUsage count="2">
        <fieldUsage x="-1"/>
        <fieldUsage x="0"/>
      </fieldsUsage>
    </cacheHierarchy>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2"/>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1"/>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671296" createdVersion="8" refreshedVersion="8" minRefreshableVersion="3" recordCount="0" supportSubquery="1" supportAdvancedDrill="1" xr:uid="{77A464A1-3067-4216-B8F1-0470C795A46A}">
  <cacheSource type="external" connectionId="8"/>
  <cacheFields count="4">
    <cacheField name="[Date Table].[Quarter].[Quarter]" caption="Quarter" numFmtId="0" hierarchy="8" level="1">
      <sharedItems count="4">
        <s v="Q-1"/>
        <s v="Q-2"/>
        <s v="Q-3"/>
        <s v="Q-4"/>
      </sharedItems>
    </cacheField>
    <cacheField name="[Measures].[Total Revenue]" caption="Total Revenue" numFmtId="0" hierarchy="36" level="32767"/>
    <cacheField name="[Dim_sales_persons].[Full Name].[Full Name]" caption="Full Name" numFmtId="0" hierarchy="16" level="1">
      <sharedItems containsSemiMixedTypes="0" containsNonDate="0" containsString="0"/>
    </cacheField>
    <cacheField name="Dummy0" numFmtId="0" hierarchy="58" level="32767">
      <extLst>
        <ext xmlns:x14="http://schemas.microsoft.com/office/spreadsheetml/2009/9/main" uri="{63CAB8AC-B538-458d-9737-405883B0398D}">
          <x14:cacheField ignore="1"/>
        </ext>
      </extLst>
    </cacheField>
  </cacheFields>
  <cacheHierarchies count="59">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2" memberValueDatatype="130" unbalanced="0">
      <fieldsUsage count="2">
        <fieldUsage x="-1"/>
        <fieldUsage x="0"/>
      </fieldsUsage>
    </cacheHierarchy>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2"/>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1"/>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Dummy0" caption="Column1"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7175929" createdVersion="8" refreshedVersion="8" minRefreshableVersion="3" recordCount="0" supportSubquery="1" supportAdvancedDrill="1" xr:uid="{C1DA07A7-14B3-41EC-A140-14E1193EB42C}">
  <cacheSource type="external" connectionId="8"/>
  <cacheFields count="4">
    <cacheField name="[Date Table].[Week Day].[Week Day]" caption="Week Day" numFmtId="0" hierarchy="5" level="1">
      <sharedItems count="7">
        <s v="Sun"/>
        <s v="Mon"/>
        <s v="Tue"/>
        <s v="Wed"/>
        <s v="Thu"/>
        <s v="Fri"/>
        <s v="Sat"/>
      </sharedItems>
    </cacheField>
    <cacheField name="[Measures].[Total Revenue]" caption="Total Revenue" numFmtId="0" hierarchy="36" level="32767"/>
    <cacheField name="[Dim_sales_persons].[Full Name].[Full Name]" caption="Full Name" numFmtId="0" hierarchy="16" level="1">
      <sharedItems containsSemiMixedTypes="0" containsNonDate="0" containsString="0"/>
    </cacheField>
    <cacheField name="Dummy0" numFmtId="0" hierarchy="58" level="32767">
      <extLst>
        <ext xmlns:x14="http://schemas.microsoft.com/office/spreadsheetml/2009/9/main" uri="{63CAB8AC-B538-458d-9737-405883B0398D}">
          <x14:cacheField ignore="1"/>
        </ext>
      </extLst>
    </cacheField>
  </cacheFields>
  <cacheHierarchies count="59">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2" memberValueDatatype="130" unbalanced="0">
      <fieldsUsage count="2">
        <fieldUsage x="-1"/>
        <fieldUsage x="0"/>
      </fieldsUsage>
    </cacheHierarchy>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2"/>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1"/>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y uniqueName="Dummy0" caption="Column1"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775463" createdVersion="8" refreshedVersion="8" minRefreshableVersion="3" recordCount="0" supportSubquery="1" supportAdvancedDrill="1" xr:uid="{0AD26C0F-6A5C-42BD-9F49-5A74DB6C91F5}">
  <cacheSource type="external" connectionId="8"/>
  <cacheFields count="3">
    <cacheField name="[Dim_customers].[Full Name].[Full Name]" caption="Full Name" numFmtId="0" hierarchy="10" level="1">
      <sharedItems count="5">
        <s v="John Brown"/>
        <s v="Judith Simmons"/>
        <s v="Kristine Barrett"/>
        <s v="Laura Gross"/>
        <s v="Paul Noble"/>
      </sharedItems>
    </cacheField>
    <cacheField name="[Measures].[Profit Margin]" caption="Profit Margin" numFmtId="0" hierarchy="38" level="32767"/>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2"/>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0000001" createdVersion="8" refreshedVersion="8" minRefreshableVersion="3" recordCount="0" supportSubquery="1" supportAdvancedDrill="1" xr:uid="{3969380F-FF14-4EEE-A852-A37B90C2D1D7}">
  <cacheSource type="external" connectionId="8"/>
  <cacheFields count="4">
    <cacheField name="[Measures].[Total Revenue]" caption="Total Revenue" numFmtId="0" hierarchy="36" level="32767"/>
    <cacheField name="[Measures].[Total Target]" caption="Total Target" numFmtId="0" hierarchy="46" level="32767"/>
    <cacheField name="[Dim_sales_persons].[Store Name].[Store Name]" caption="Store Name" numFmtId="0" hierarchy="17" level="1">
      <sharedItems count="10">
        <s v="Barron-Fleming"/>
        <s v="Berg-Trujillo"/>
        <s v="Lee-Myers"/>
        <s v="Lopez"/>
        <s v="Martinez"/>
        <s v="Miller"/>
        <s v="Myers-Lopez"/>
        <s v="Novak PLC"/>
        <s v="Thomas"/>
        <s v="Valdez"/>
      </sharedItems>
    </cacheField>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3"/>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fieldsUsage count="2">
        <fieldUsage x="-1"/>
        <fieldUsage x="2"/>
      </fieldsUsage>
    </cacheHierarchy>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8101853" createdVersion="8" refreshedVersion="8" minRefreshableVersion="3" recordCount="0" supportSubquery="1" supportAdvancedDrill="1" xr:uid="{74039D4B-44BF-4D8D-B842-F3FCF7FA8AB3}">
  <cacheSource type="external" connectionId="8"/>
  <cacheFields count="3">
    <cacheField name="[Dim_customers].[Full Name].[Full Name]" caption="Full Name" numFmtId="0" hierarchy="10" level="1">
      <sharedItems count="5">
        <s v="Bobby Abbott"/>
        <s v="Christine Hawkins"/>
        <s v="Jeffery Powell"/>
        <s v="Lisa West"/>
        <s v="Travis Ewing"/>
      </sharedItems>
    </cacheField>
    <cacheField name="[Measures].[Profit Margin]" caption="Profit Margin" numFmtId="0" hierarchy="38" level="32767"/>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2"/>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8564815" createdVersion="8" refreshedVersion="8" minRefreshableVersion="3" recordCount="0" supportSubquery="1" supportAdvancedDrill="1" xr:uid="{B521BEB1-809C-42ED-806A-B66DB8C33688}">
  <cacheSource type="external" connectionId="8"/>
  <cacheFields count="4">
    <cacheField name="[Dim_customers].[Full Name].[Full Name]" caption="Full Name" numFmtId="0" hierarchy="10" level="1">
      <sharedItems count="5">
        <s v="Bobby Abbott"/>
        <s v="Christine Hawkins"/>
        <s v="Jeffery Powell"/>
        <s v="Lisa West"/>
        <s v="Travis Ewing"/>
      </sharedItems>
    </cacheField>
    <cacheField name="[Measures].[Profit Margin]" caption="Profit Margin" numFmtId="0" hierarchy="38" level="32767"/>
    <cacheField name="[Dim_customers].[Location].[Location]" caption="Location" numFmtId="0" hierarchy="12" level="1">
      <sharedItems count="5">
        <s v="California"/>
        <s v="Michigan"/>
        <s v="Missouri"/>
        <s v="Virginia"/>
        <s v="Washington"/>
      </sharedItems>
    </cacheField>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2"/>
      </fieldsUsage>
    </cacheHierarchy>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3"/>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56.708926851854" createdVersion="3" refreshedVersion="8" minRefreshableVersion="3" recordCount="0" supportSubquery="1" supportAdvancedDrill="1" xr:uid="{2DC558EA-2191-4C67-B804-A74F4CA19588}">
  <cacheSource type="external" connectionId="8">
    <extLst>
      <ext xmlns:x14="http://schemas.microsoft.com/office/spreadsheetml/2009/9/main" uri="{F057638F-6D5F-4e77-A914-E7F072B9BCA8}">
        <x14:sourceConnection name="ThisWorkbookDataModel"/>
      </ext>
    </extLst>
  </cacheSource>
  <cacheFields count="0"/>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5855675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0347225" createdVersion="8" refreshedVersion="8" minRefreshableVersion="3" recordCount="0" supportSubquery="1" supportAdvancedDrill="1" xr:uid="{53FC6ED3-ACD2-4144-81E3-9081D16A6209}">
  <cacheSource type="external" connectionId="8"/>
  <cacheFields count="4">
    <cacheField name="[Dim_customers].[Full Name].[Full Name]" caption="Full Name" numFmtId="0" hierarchy="10" level="1">
      <sharedItems count="5">
        <s v="Bobby Abbott"/>
        <s v="Christine Hawkins"/>
        <s v="Jeffery Powell"/>
        <s v="Lisa West"/>
        <s v="Travis Ewing"/>
      </sharedItems>
    </cacheField>
    <cacheField name="[Measures].[Profit Margin]" caption="Profit Margin" numFmtId="0" hierarchy="38" level="32767"/>
    <cacheField name="[Dim_customers].[Location].[Location]" caption="Location" numFmtId="0" hierarchy="12" level="1">
      <sharedItems count="5">
        <s v="Florida"/>
        <s v="Indiana"/>
        <s v="Maryland"/>
        <s v="New York"/>
        <s v="Wisconsin"/>
      </sharedItems>
    </cacheField>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2"/>
      </fieldsUsage>
    </cacheHierarchy>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3"/>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0810187" createdVersion="8" refreshedVersion="8" minRefreshableVersion="3" recordCount="0" supportSubquery="1" supportAdvancedDrill="1" xr:uid="{C2758CF2-3DBE-44DC-B3CF-9CA7C4EE5DE4}">
  <cacheSource type="external" connectionId="8"/>
  <cacheFields count="3">
    <cacheField name="[Measures].[Profit Margin]" caption="Profit Margin" numFmtId="0" hierarchy="38" level="32767"/>
    <cacheField name="[Dim_customers].[Age groups].[Age groups]" caption="Age groups" numFmtId="0" hierarchy="14" level="1">
      <sharedItems count="5">
        <s v="0-20"/>
        <s v="21-30"/>
        <s v="31-40"/>
        <s v="41-50"/>
        <s v="50 +"/>
      </sharedItems>
    </cacheField>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2" memberValueDatatype="130" unbalanced="0">
      <fieldsUsage count="2">
        <fieldUsage x="-1"/>
        <fieldUsage x="1"/>
      </fieldsUsage>
    </cacheHierarchy>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2"/>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115741" createdVersion="8" refreshedVersion="8" minRefreshableVersion="3" recordCount="0" supportSubquery="1" supportAdvancedDrill="1" xr:uid="{F76202EE-935E-48EC-83BD-EE82123FA2F9}">
  <cacheSource type="external" connectionId="8"/>
  <cacheFields count="5">
    <cacheField name="[Dim_customers].[Full Name].[Full Name]" caption="Full Name" numFmtId="0" hierarchy="10" level="1">
      <sharedItems count="5">
        <s v="Bobby Abbott"/>
        <s v="Christine Hawkins"/>
        <s v="Jeffery Powell"/>
        <s v="Lisa West"/>
        <s v="Travis Ewing"/>
      </sharedItems>
    </cacheField>
    <cacheField name="[Dim_customers].[Location].[Location]" caption="Location" numFmtId="0" hierarchy="12" level="1">
      <sharedItems count="5">
        <s v="Florida"/>
        <s v="Indiana"/>
        <s v="Maryland"/>
        <s v="New York"/>
        <s v="Wisconsin"/>
      </sharedItems>
    </cacheField>
    <cacheField name="[Measures].[customers]" caption="customers" numFmtId="0" hierarchy="47" level="32767"/>
    <cacheField name="[Measures].[Locations]" caption="Locations" numFmtId="0" hierarchy="48" level="32767"/>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2" memberValueDatatype="130" unbalanced="0">
      <fieldsUsage count="2">
        <fieldUsage x="-1"/>
        <fieldUsage x="1"/>
      </fieldsUsage>
    </cacheHierarchy>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4"/>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oneField="1">
      <fieldsUsage count="1">
        <fieldUsage x="2"/>
      </fieldsUsage>
    </cacheHierarchy>
    <cacheHierarchy uniqueName="[Measures].[Locations]" caption="Locations" measure="1" displayFolder="" measureGroup="fact_table" count="0" oneField="1">
      <fieldsUsage count="1">
        <fieldUsage x="3"/>
      </fieldsUsage>
    </cacheHierarchy>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1504633" createdVersion="8" refreshedVersion="8" minRefreshableVersion="3" recordCount="0" supportSubquery="1" supportAdvancedDrill="1" xr:uid="{6F9914F5-A2E8-4825-BEBA-033C86A62F51}">
  <cacheSource type="external" connectionId="8"/>
  <cacheFields count="3">
    <cacheField name="[Measures].[Profit Margin]" caption="Profit Margin" numFmtId="0" hierarchy="38" level="32767"/>
    <cacheField name="[Dim_customers].[Gender].[Gender]" caption="Gender" numFmtId="0" hierarchy="11" level="1">
      <sharedItems count="2">
        <s v="Female"/>
        <s v="Male"/>
      </sharedItems>
    </cacheField>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0" memberValueDatatype="130" unbalanced="0"/>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1"/>
      </fieldsUsage>
    </cacheHierarchy>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2"/>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1851849" createdVersion="8" refreshedVersion="8" minRefreshableVersion="3" recordCount="0" supportSubquery="1" supportAdvancedDrill="1" xr:uid="{1931C590-9342-46BA-82FD-44ACA1BFB10A}">
  <cacheSource type="external" connectionId="8"/>
  <cacheFields count="3">
    <cacheField name="[Measures].[Profit Margin]" caption="Profit Margin" numFmtId="0" hierarchy="38" level="32767"/>
    <cacheField name="[Date Table].[Week Day].[Week Day]" caption="Week Day" numFmtId="0" hierarchy="5" level="1">
      <sharedItems count="7">
        <s v="Sun"/>
        <s v="Mon"/>
        <s v="Tue"/>
        <s v="Wed"/>
        <s v="Thu"/>
        <s v="Fri"/>
        <s v="Sat"/>
      </sharedItems>
    </cacheField>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2" memberValueDatatype="130" unbalanced="0">
      <fieldsUsage count="2">
        <fieldUsage x="-1"/>
        <fieldUsage x="1"/>
      </fieldsUsage>
    </cacheHierarchy>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2"/>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2430557" createdVersion="8" refreshedVersion="8" minRefreshableVersion="3" recordCount="0" supportSubquery="1" supportAdvancedDrill="1" xr:uid="{A368171C-A97C-4B3A-84EC-47B79BA13331}">
  <cacheSource type="external" connectionId="8"/>
  <cacheFields count="4">
    <cacheField name="[Date Table].[Week Day].[Week Day]" caption="Week Day" numFmtId="0" hierarchy="5" level="1">
      <sharedItems count="7">
        <s v="Sun"/>
        <s v="Mon"/>
        <s v="Tue"/>
        <s v="Wed"/>
        <s v="Thu"/>
        <s v="Fri"/>
        <s v="Sat"/>
      </sharedItems>
    </cacheField>
    <cacheField name="[Measures].[Profit Margin]" caption="Profit Margin" numFmtId="0" hierarchy="38" level="32767"/>
    <cacheField name="[products_table].[Category].[Category]" caption="Category" numFmtId="0" hierarchy="31" level="1">
      <sharedItems count="8">
        <s v="Alcoholic Beverage"/>
        <s v="Coffee"/>
        <s v="Energy Drink"/>
        <s v="Juice"/>
        <s v="Soft Drink"/>
        <s v="Sports Drink"/>
        <s v="Tea"/>
        <s v="Water"/>
      </sharedItems>
    </cacheField>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2" memberValueDatatype="130" unbalanced="0">
      <fieldsUsage count="2">
        <fieldUsage x="-1"/>
        <fieldUsage x="0"/>
      </fieldsUsage>
    </cacheHierarchy>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3"/>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2"/>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zen" refreshedDate="45865.647703009257" createdVersion="8" refreshedVersion="8" minRefreshableVersion="3" recordCount="0" supportSubquery="1" supportAdvancedDrill="1" xr:uid="{2C725DA9-D17A-4976-A554-DAB4CA0B5CE5}">
  <cacheSource type="external" connectionId="8"/>
  <cacheFields count="4">
    <cacheField name="[Date Table].[Week Day].[Week Day]" caption="Week Day" numFmtId="0" hierarchy="5" level="1">
      <sharedItems count="7">
        <s v="Sun"/>
        <s v="Mon"/>
        <s v="Tue"/>
        <s v="Wed"/>
        <s v="Thu"/>
        <s v="Fri"/>
        <s v="Sat"/>
      </sharedItems>
    </cacheField>
    <cacheField name="[Date Table].[Month Name].[Month Name]" caption="Month Name" numFmtId="0" hierarchy="3" level="1">
      <sharedItems count="12">
        <s v="Jan"/>
        <s v="Feb"/>
        <s v="Mar"/>
        <s v="Apr"/>
        <s v="May"/>
        <s v="Jun"/>
        <s v="Jul"/>
        <s v="Aug"/>
        <s v="Sep"/>
        <s v="Oct"/>
        <s v="Nov"/>
        <s v="Dec"/>
      </sharedItems>
    </cacheField>
    <cacheField name="[Measures].[Profit Margin]" caption="Profit Margin" numFmtId="0" hierarchy="38" level="32767"/>
    <cacheField name="[Dim_sales_persons].[Full Name].[Full Name]" caption="Full Name" numFmtId="0" hierarchy="16" level="1">
      <sharedItems containsSemiMixedTypes="0" containsNonDate="0" containsString="0"/>
    </cacheField>
  </cacheFields>
  <cacheHierarchies count="58">
    <cacheHierarchy uniqueName="[Calculations].[Column1]" caption="Column1" attribute="1" defaultMemberUniqueName="[Calculations].[Column1].[All]" allUniqueName="[Calculations].[Column1].[All]" dimensionUniqueName="[Calculations]" displayFolder="" count="0" memberValueDatatype="130" unbalanced="0"/>
    <cacheHierarchy uniqueName="[Date Table].[Order Date]" caption="Order Date" attribute="1" time="1" defaultMemberUniqueName="[Date Table].[Order Date].[All]" allUniqueName="[Date Table].[Order Date].[All]" dimensionUniqueName="[Date Table]" displayFolder="" count="0" memberValueDatatype="7" unbalanced="0"/>
    <cacheHierarchy uniqueName="[Date Table].[Year]" caption="Year" attribute="1" defaultMemberUniqueName="[Date Table].[Year].[All]" allUniqueName="[Date Table].[Year].[All]" dimensionUniqueName="[Date Table]" displayFolder="" count="0" memberValueDatatype="20" unbalanced="0"/>
    <cacheHierarchy uniqueName="[Date Table].[Month Name]" caption="Month Name" attribute="1" defaultMemberUniqueName="[Date Table].[Month Name].[All]" allUniqueName="[Date Table].[Month Name].[All]" dimensionUniqueName="[Date Table]" displayFolder="" count="2" memberValueDatatype="130" unbalanced="0">
      <fieldsUsage count="2">
        <fieldUsage x="-1"/>
        <fieldUsage x="1"/>
      </fieldsUsage>
    </cacheHierarchy>
    <cacheHierarchy uniqueName="[Date Table].[Month Num]" caption="Month Num" attribute="1" defaultMemberUniqueName="[Date Table].[Month Num].[All]" allUniqueName="[Date Table].[Month Num].[All]" dimensionUniqueName="[Date Table]" displayFolder="" count="0" memberValueDatatype="20" unbalanced="0"/>
    <cacheHierarchy uniqueName="[Date Table].[Week Day]" caption="Week Day" attribute="1" defaultMemberUniqueName="[Date Table].[Week Day].[All]" allUniqueName="[Date Table].[Week Day].[All]" dimensionUniqueName="[Date Table]" displayFolder="" count="2" memberValueDatatype="130" unbalanced="0">
      <fieldsUsage count="2">
        <fieldUsage x="-1"/>
        <fieldUsage x="0"/>
      </fieldsUsage>
    </cacheHierarchy>
    <cacheHierarchy uniqueName="[Date Table].[WeekNum]" caption="WeekNum" attribute="1" defaultMemberUniqueName="[Date Table].[WeekNum].[All]" allUniqueName="[Date Table].[WeekNum].[All]" dimensionUniqueName="[Date Table]" displayFolder="" count="0" memberValueDatatype="20" unbalanced="0"/>
    <cacheHierarchy uniqueName="[Date Table].[WeekType]" caption="WeekType" attribute="1" defaultMemberUniqueName="[Date Table].[WeekType].[All]" allUniqueName="[Date Table].[WeekType].[All]" dimensionUniqueName="[Date Table]" displayFolder="" count="0" memberValueDatatype="130" unbalanced="0"/>
    <cacheHierarchy uniqueName="[Date Table].[Quarter]" caption="Quarter" attribute="1" defaultMemberUniqueName="[Date Table].[Quarter].[All]" allUniqueName="[Date Table].[Quarter].[All]" dimensionUniqueName="[Date Table]" displayFolder="" count="0" memberValueDatatype="130" unbalanced="0"/>
    <cacheHierarchy uniqueName="[Dim_customers].[Customer ID]" caption="Customer ID" attribute="1" defaultMemberUniqueName="[Dim_customers].[Customer ID].[All]" allUniqueName="[Dim_customers].[Customer ID].[All]" dimensionUniqueName="[Dim_customers]" displayFolder="" count="0" memberValueDatatype="20" unbalanced="0"/>
    <cacheHierarchy uniqueName="[Dim_customers].[Full Name]" caption="Full Name" attribute="1" defaultMemberUniqueName="[Dim_customers].[Full Name].[All]" allUniqueName="[Dim_customers].[Full Name].[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cacheHierarchy uniqueName="[Dim_customers].[Location]" caption="Location" attribute="1" defaultMemberUniqueName="[Dim_customers].[Location].[All]" allUniqueName="[Dim_customers].[Location].[All]" dimensionUniqueName="[Dim_customers]" displayFolder="" count="0" memberValueDatatype="130" unbalanced="0"/>
    <cacheHierarchy uniqueName="[Dim_customers].[Age]" caption="Age" attribute="1" defaultMemberUniqueName="[Dim_customers].[Age].[All]" allUniqueName="[Dim_customers].[Age].[All]" dimensionUniqueName="[Dim_customers]" displayFolder="" count="0" memberValueDatatype="20" unbalanced="0"/>
    <cacheHierarchy uniqueName="[Dim_customers].[Age groups]" caption="Age groups" attribute="1" defaultMemberUniqueName="[Dim_customers].[Age groups].[All]" allUniqueName="[Dim_customers].[Age groups].[All]" dimensionUniqueName="[Dim_customers]" displayFolder="" count="0" memberValueDatatype="130" unbalanced="0"/>
    <cacheHierarchy uniqueName="[Dim_sales_persons].[Sales Person ID]" caption="Sales Person ID" attribute="1" defaultMemberUniqueName="[Dim_sales_persons].[Sales Person ID].[All]" allUniqueName="[Dim_sales_persons].[Sales Person ID].[All]" dimensionUniqueName="[Dim_sales_persons]" displayFolder="" count="0" memberValueDatatype="20" unbalanced="0"/>
    <cacheHierarchy uniqueName="[Dim_sales_persons].[Full Name]" caption="Full Name" attribute="1" defaultMemberUniqueName="[Dim_sales_persons].[Full Name].[All]" allUniqueName="[Dim_sales_persons].[Full Name].[All]" dimensionUniqueName="[Dim_sales_persons]" displayFolder="" count="2" memberValueDatatype="130" unbalanced="0">
      <fieldsUsage count="2">
        <fieldUsage x="-1"/>
        <fieldUsage x="3"/>
      </fieldsUsage>
    </cacheHierarchy>
    <cacheHierarchy uniqueName="[Dim_sales_persons].[Store Name]" caption="Store Name" attribute="1" defaultMemberUniqueName="[Dim_sales_persons].[Store Name].[All]" allUniqueName="[Dim_sales_persons].[Store Name].[All]" dimensionUniqueName="[Dim_sales_persons]" displayFolder="" count="2" memberValueDatatype="130" unbalanced="0"/>
    <cacheHierarchy uniqueName="[Dim_sales_persons].[Age]" caption="Age" attribute="1" defaultMemberUniqueName="[Dim_sales_persons].[Age].[All]" allUniqueName="[Dim_sales_persons].[Age].[All]" dimensionUniqueName="[Dim_sales_persons]"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Table" count="0">
      <extLst>
        <ext xmlns:x15="http://schemas.microsoft.com/office/spreadsheetml/2010/11/main" uri="{B97F6D7D-B522-45F9-BDA1-12C45D357490}">
          <x15:cacheHierarchy aggregatedColumn="2"/>
        </ext>
      </extLst>
    </cacheHierarchy>
    <cacheHierarchy uniqueName="[Measures].[Sum of Age]" caption="Sum of Age" measure="1" displayFolder="" measureGroup="Dim_customers" count="0">
      <extLst>
        <ext xmlns:x15="http://schemas.microsoft.com/office/spreadsheetml/2010/11/main" uri="{B97F6D7D-B522-45F9-BDA1-12C45D357490}">
          <x15:cacheHierarchy aggregatedColumn="13"/>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Profit Margin]" caption="%Profit Margin" measure="1" displayFolder="" measureGroup="Calculations" count="0"/>
    <cacheHierarchy uniqueName="[Measures].[Transactions]" caption="Transactions" measure="1" displayFolder="" measureGroup="Calculations" count="0"/>
    <cacheHierarchy uniqueName="[Measures].[Total Refund]" caption="Total Refund" measure="1" displayFolder="" measureGroup="Calculations" count="0"/>
    <cacheHierarchy uniqueName="[Measures].[Refund Rate]" caption="Refund Rate" measure="1" displayFolder="" measureGroup="Calculations" count="0"/>
    <cacheHierarchy uniqueName="[Measures].[Products]" caption="Products" measure="1" displayFolder="" measureGroup="Calculations" count="0"/>
    <cacheHierarchy uniqueName="[Measures].[Total qty]" caption="Total qty" measure="1" displayFolder="" measureGroup="Calculations" count="0"/>
    <cacheHierarchy uniqueName="[Measures].[Qty returned]" caption="Qty returned" measure="1" displayFolder="" measureGroup="Calculations" count="0"/>
    <cacheHierarchy uniqueName="[Measures].[Total Target]" caption="Total Target" measure="1" displayFolder="" measureGroup="Calculations" count="0"/>
    <cacheHierarchy uniqueName="[Measures].[customers]" caption="customers" measure="1" displayFolder="" measureGroup="fact_table" count="0"/>
    <cacheHierarchy uniqueName="[Measures].[Locations]" caption="Locations" measure="1" displayFolder="" measureGroup="fact_table" count="0"/>
    <cacheHierarchy uniqueName="[Measures].[Return Rate]" caption="Return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_persons]" caption="__XL_Count Dim_sales_persons" measure="1" displayFolder="" measureGroup="Dim_sales_persons" count="0" hidden="1"/>
    <cacheHierarchy uniqueName="[Measures].[__XL_Count Date Table]" caption="__XL_Count Date Table" measure="1" displayFolder="" measureGroup="Date Table" count="0" hidden="1"/>
    <cacheHierarchy uniqueName="[Measures].[__XL_Count Calculations]" caption="__XL_Count Calculations" measure="1" displayFolder="" measureGroup="Calculations" count="0" hidden="1"/>
    <cacheHierarchy uniqueName="[Measures].[__XL_Count Dim_customers]" caption="__XL_Count Dim_customers" measure="1" displayFolder="" measureGroup="Dim_customers" count="0" hidden="1"/>
    <cacheHierarchy uniqueName="[Measures].[__No measures defined]" caption="__No measures defined" measure="1" displayFolder="" count="0" hidden="1"/>
  </cacheHierarchies>
  <kpis count="0"/>
  <dimensions count="8">
    <dimension name="Calculations" uniqueName="[Calculations]" caption="Calculations"/>
    <dimension name="Date Table" uniqueName="[Date Table]" caption="Date Table"/>
    <dimension name="Dim_customers" uniqueName="[Dim_customers]" caption="Dim_customers"/>
    <dimension name="Dim_sales_persons" uniqueName="[Dim_sales_persons]" caption="Dim_sales_persons"/>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Date Table" caption="Date Table"/>
    <measureGroup name="Dim_customers" caption="Dim_customers"/>
    <measureGroup name="Dim_sales_persons" caption="Dim_sales_persons"/>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1"/>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A94135-F0F0-480A-BDED-0827AE620E77}" name="PivotTable21" cacheId="2638" applyNumberFormats="0" applyBorderFormats="0" applyFontFormats="0" applyPatternFormats="0" applyAlignmentFormats="0" applyWidthHeightFormats="1" dataCaption="Values" tag="e6b2957d-6698-4c44-9bf4-e6fbc07b8724" updatedVersion="8" minRefreshableVersion="3" useAutoFormatting="1" itemPrintTitles="1" createdVersion="8" indent="0" outline="1" outlineData="1" multipleFieldFilters="0">
  <location ref="F12:H29" firstHeaderRow="1" firstDataRow="1" firstDataCol="0"/>
  <pivotFields count="1">
    <pivotField allDrilled="1" subtotalTop="0" showAll="0" dataSourceSort="1" defaultSubtotal="0" defaultAttributeDrillState="1"/>
  </pivotFields>
  <pivotHierarchies count="5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ales_persons]"/>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A715236-4B53-4B35-8912-689C0C0BB43C}" name="PivotTable6" cacheId="268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AM3:AO10" firstHeaderRow="0" firstDataRow="1" firstDataCol="1"/>
  <pivotFields count="4">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x v="6"/>
    </i>
  </rowItems>
  <colFields count="1">
    <field x="-2"/>
  </colFields>
  <colItems count="2">
    <i>
      <x/>
    </i>
    <i i="1">
      <x v="1"/>
    </i>
  </colItems>
  <dataFields count="2">
    <dataField fld="1" subtotal="count" baseField="0" baseItem="0"/>
    <dataField name="Total Revenue2" fld="3" subtotal="count" showDataAs="percentDiff" baseField="0" baseItem="1048828" numFmtId="167">
      <extLst>
        <ext xmlns:x14="http://schemas.microsoft.com/office/spreadsheetml/2009/9/main" uri="{E15A36E0-9728-4e99-A89B-3F7291B0FE68}">
          <x14:dataField sourceField="1" uniqueName="[__Xl2].[Measures].[Total Revenue]"/>
        </ext>
      </extLst>
    </dataField>
  </dataFields>
  <formats count="3">
    <format dxfId="18">
      <pivotArea outline="0" collapsedLevelsAreSubtotals="1" fieldPosition="0"/>
    </format>
    <format dxfId="17">
      <pivotArea outline="0" fieldPosition="0">
        <references count="1">
          <reference field="4294967294" count="1">
            <x v="1"/>
          </reference>
        </references>
      </pivotArea>
    </format>
    <format dxfId="16">
      <pivotArea outline="0" fieldPosition="0">
        <references count="1">
          <reference field="4294967294" count="1" selected="0">
            <x v="1"/>
          </reference>
        </references>
      </pivotArea>
    </format>
  </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Table]"/>
        <x15:activeTabTopLevelEntity name="[Calculations]"/>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4890062-15B3-4E51-8669-5ADBB0D1E435}" name="PivotTable15" cacheId="2659" applyNumberFormats="0" applyBorderFormats="0" applyFontFormats="0" applyPatternFormats="0" applyAlignmentFormats="0" applyWidthHeightFormats="1" dataCaption="Values" tag="96340378-afdd-4c88-8e63-e27e2fe676e0" updatedVersion="8" minRefreshableVersion="3" useAutoFormatting="1" subtotalHiddenItems="1" rowGrandTotals="0" colGrandTotals="0" itemPrintTitles="1" createdVersion="8" indent="0" compact="0" compactData="0" multipleFieldFilters="0" chartFormat="45">
  <location ref="CA3:CB11" firstHeaderRow="1" firstDataRow="1" firstDataCol="1"/>
  <pivotFields count="4">
    <pivotField compact="0" allDrilled="1" outline="0" subtotalTop="0" showAll="0" sortType="ascending" defaultSubtotal="0" defaultAttributeDrillState="1">
      <items count="7">
        <item x="0"/>
        <item x="1"/>
        <item x="2"/>
        <item x="3"/>
        <item x="4"/>
        <item x="5"/>
        <item x="6"/>
      </items>
    </pivotField>
    <pivotField dataField="1" compact="0" outline="0" subtotalTop="0" showAll="0" defaultSubtotal="0"/>
    <pivotField axis="axisRow" compact="0" allDrilled="1" outline="0" subtotalTop="0" showAll="0" dataSourceSort="1" defaultSubtotal="0" defaultAttributeDrillState="1">
      <items count="8">
        <item x="0"/>
        <item x="1"/>
        <item x="2"/>
        <item x="3"/>
        <item x="4"/>
        <item x="5"/>
        <item x="6"/>
        <item x="7"/>
      </items>
    </pivotField>
    <pivotField compact="0" allDrilled="1" outline="0" subtotalTop="0" showAll="0" dataSourceSort="1" defaultSubtotal="0" defaultAttributeDrillState="1"/>
  </pivotFields>
  <rowFields count="1">
    <field x="2"/>
  </rowFields>
  <rowItems count="8">
    <i>
      <x/>
    </i>
    <i>
      <x v="1"/>
    </i>
    <i>
      <x v="2"/>
    </i>
    <i>
      <x v="3"/>
    </i>
    <i>
      <x v="4"/>
    </i>
    <i>
      <x v="5"/>
    </i>
    <i>
      <x v="6"/>
    </i>
    <i>
      <x v="7"/>
    </i>
  </rowItems>
  <colItems count="1">
    <i/>
  </colItems>
  <dataFields count="1">
    <dataField fld="1" subtotal="count" baseField="0" baseItem="0"/>
  </dataFields>
  <formats count="1">
    <format dxfId="19">
      <pivotArea outline="0" collapsedLevelsAreSubtotals="1" fieldPosition="0"/>
    </format>
  </formats>
  <chartFormats count="1">
    <chartFormat chart="44"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im_sales_persons]"/>
        <x15:activeTabTopLevelEntity name="[Date 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01C10F9-4263-4BA0-B095-B42C544E6D9A}" name="PivotTable16" cacheId="2662" applyNumberFormats="0" applyBorderFormats="0" applyFontFormats="0" applyPatternFormats="0" applyAlignmentFormats="0" applyWidthHeightFormats="1" dataCaption="Values" tag="c4f46e6b-5169-44ba-a49d-22208049ee7e" updatedVersion="8" minRefreshableVersion="3" useAutoFormatting="1" subtotalHiddenItems="1" rowGrandTotals="0" colGrandTotals="0" itemPrintTitles="1" createdVersion="8" indent="0" compact="0" compactData="0" multipleFieldFilters="0" chartFormat="45">
  <location ref="CE3:CF15" firstHeaderRow="1" firstDataRow="1" firstDataCol="1"/>
  <pivotFields count="4">
    <pivotField compact="0" allDrilled="1" outline="0" subtotalTop="0" showAll="0" sortType="ascending" defaultSubtotal="0" defaultAttributeDrillState="1">
      <items count="7">
        <item x="0"/>
        <item x="1"/>
        <item x="2"/>
        <item x="3"/>
        <item x="4"/>
        <item x="5"/>
        <item x="6"/>
      </items>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compact="0" allDrilled="1" outline="0"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fld="2" subtotal="count" showDataAs="percentDiff" baseField="1" baseItem="1048828" numFmtId="170"/>
  </dataFields>
  <formats count="3">
    <format dxfId="22">
      <pivotArea dataOnly="0" labelOnly="1" outline="0" axis="axisValues" fieldPosition="0"/>
    </format>
    <format dxfId="21">
      <pivotArea outline="0" fieldPosition="0">
        <references count="1">
          <reference field="4294967294" count="1">
            <x v="0"/>
          </reference>
        </references>
      </pivotArea>
    </format>
    <format dxfId="20">
      <pivotArea outline="0" collapsedLevelsAreSubtotals="1" fieldPosition="0"/>
    </format>
  </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im_sales_persons]"/>
        <x15:activeTabTopLevelEntity name="[Date 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69D862B-C8B2-4E25-8EB4-967FBDE6570C}" name="PivotTable4" cacheId="2683" applyNumberFormats="0" applyBorderFormats="0" applyFontFormats="0" applyPatternFormats="0" applyAlignmentFormats="0" applyWidthHeightFormats="1" dataCaption="Values" tag="08dcacfb-dd20-48dc-86a4-89d4ea342d48" updatedVersion="8" minRefreshableVersion="3" useAutoFormatting="1" subtotalHiddenItems="1" itemPrintTitles="1" createdVersion="8" indent="0" compact="0" compactData="0" multipleFieldFilters="0" chartFormat="10">
  <location ref="Y3:Z6"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numFmtId="166"/>
  </dataFields>
  <formats count="7">
    <format dxfId="29">
      <pivotArea outline="0" collapsedLevelsAreSubtotals="1" fieldPosition="0"/>
    </format>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outline="0" fieldPosition="0">
        <references count="1">
          <reference field="0" count="0"/>
        </references>
      </pivotArea>
    </format>
    <format dxfId="24">
      <pivotArea dataOnly="0" labelOnly="1" grandRow="1" outline="0" fieldPosition="0"/>
    </format>
    <format dxfId="23">
      <pivotArea dataOnly="0" labelOnly="1" outline="0" axis="axisValues" fieldPosition="0"/>
    </format>
  </formats>
  <chartFormats count="3">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Table]"/>
        <x15:activeTabTopLevelEntity name="[Calculations]"/>
        <x15:activeTabTopLevelEntity name="[Dim_sales_persons]"/>
        <x15:activeTabTopLevelEntity name="[Dim_customer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B4B6F3A-2CE9-4C7A-945E-3589F1ABAAAB}" name="PivotTable14" cacheId="2656" applyNumberFormats="0" applyBorderFormats="0" applyFontFormats="0" applyPatternFormats="0" applyAlignmentFormats="0" applyWidthHeightFormats="1" dataCaption="Values" tag="5f07d15d-4436-491c-9ec1-17f92705322a" updatedVersion="8" minRefreshableVersion="3" useAutoFormatting="1" subtotalHiddenItems="1" rowGrandTotals="0" colGrandTotals="0" itemPrintTitles="1" createdVersion="8" indent="0" compact="0" compactData="0" multipleFieldFilters="0" chartFormat="36">
  <location ref="BW3:BX10" firstHeaderRow="1" firstDataRow="1" firstDataCol="1"/>
  <pivotFields count="3">
    <pivotField dataField="1" compact="0" outline="0" subtotalTop="0" showAll="0" defaultSubtotal="0"/>
    <pivotField axis="axisRow" compact="0" allDrilled="1" outline="0"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7">
    <i>
      <x/>
    </i>
    <i>
      <x v="5"/>
    </i>
    <i>
      <x v="3"/>
    </i>
    <i>
      <x v="2"/>
    </i>
    <i>
      <x v="6"/>
    </i>
    <i>
      <x v="4"/>
    </i>
    <i>
      <x v="1"/>
    </i>
  </rowItems>
  <colItems count="1">
    <i/>
  </colItems>
  <dataFields count="1">
    <dataField fld="0" subtotal="count" baseField="0" baseItem="0" numFmtId="168"/>
  </dataFields>
  <formats count="1">
    <format dxfId="30">
      <pivotArea outline="0" collapsedLevelsAreSubtotals="1" fieldPosition="0"/>
    </format>
  </formats>
  <chartFormats count="7">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im_sales_persons]"/>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BC5BDE-2C6B-4118-B9DB-C3DCE86582E0}" name="PivotTable7" cacheId="269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AV10:AW15" firstHeaderRow="1" firstDataRow="1" firstDataCol="1"/>
  <pivotFields count="3">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i>
    <i>
      <x v="4"/>
    </i>
    <i>
      <x v="3"/>
    </i>
    <i>
      <x v="1"/>
    </i>
    <i>
      <x v="2"/>
    </i>
  </rowItems>
  <colItems count="1">
    <i/>
  </colItems>
  <dataFields count="1">
    <dataField fld="1" subtotal="count" baseField="0" baseItem="0"/>
  </dataField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5FD8871-6203-41D9-A5B7-8296139FF672}" name="PivotTable2" cacheId="2674" applyNumberFormats="0" applyBorderFormats="0" applyFontFormats="0" applyPatternFormats="0" applyAlignmentFormats="0" applyWidthHeightFormats="1" dataCaption="Values" tag="fc525ff9-a3bd-4697-abb6-63140c6a940a" updatedVersion="8" minRefreshableVersion="3" useAutoFormatting="1" subtotalHiddenItems="1" rowGrandTotals="0" colGrandTotals="0" itemPrintTitles="1" createdVersion="8" indent="0" compact="0" compactData="0" multipleFieldFilters="0" chartFormat="17">
  <location ref="P3:R15" firstHeaderRow="0" firstDataRow="1" firstDataCol="1"/>
  <pivotFields count="4">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fld="1" subtotal="count" baseField="0" baseItem="0"/>
    <dataField fld="2" subtotal="count" baseField="0" baseItem="0"/>
  </dataFields>
  <formats count="1">
    <format dxfId="31">
      <pivotArea collapsedLevelsAreSubtotals="1" fieldPosition="0">
        <references count="1">
          <reference field="0" count="0"/>
        </references>
      </pivotArea>
    </format>
  </format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Table]"/>
        <x15:activeTabTopLevelEntity name="[Calculations]"/>
        <x15:activeTabTopLevelEntity name="[Dim_sales_persons]"/>
        <x15:activeTabTopLevelEntity name="[Dim_customer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4B85E3F-C524-4F02-9FE1-60AB91AEEAAD}" name="PivotTable18" cacheId="2668" applyNumberFormats="0" applyBorderFormats="0" applyFontFormats="0" applyPatternFormats="0" applyAlignmentFormats="0" applyWidthHeightFormats="1" dataCaption="Values" tag="0800f00e-b607-4ef0-9a8b-c19a262f835a" updatedVersion="8" minRefreshableVersion="3" useAutoFormatting="1" subtotalHiddenItems="1" rowGrandTotals="0" colGrandTotals="0" itemPrintTitles="1" createdVersion="8" indent="0" compact="0" compactData="0" multipleFieldFilters="0">
  <location ref="CP3:CQ8" firstHeaderRow="1" firstDataRow="1" firstDataCol="1"/>
  <pivotFields count="3">
    <pivotField dataField="1" compact="0" outline="0" subtotalTop="0" showAll="0" defaultSubtotal="0"/>
    <pivotField axis="axisRow" compact="0" allDrilled="1" outline="0" subtotalTop="0" showAll="0" measureFilter="1"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1"/>
  </rowFields>
  <rowItems count="5">
    <i>
      <x/>
    </i>
    <i>
      <x v="1"/>
    </i>
    <i>
      <x v="2"/>
    </i>
    <i>
      <x v="3"/>
    </i>
    <i>
      <x v="4"/>
    </i>
  </rowItems>
  <colItems count="1">
    <i/>
  </colItems>
  <dataFields count="1">
    <dataField fld="0" subtotal="count" baseField="0" baseItem="0" numFmtId="168"/>
  </dataFields>
  <formats count="1">
    <format dxfId="32">
      <pivotArea outline="0" collapsedLevelsAreSubtotals="1" fieldPosition="0"/>
    </format>
  </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_table]"/>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F4C1B2E-8D76-43E1-9988-62E0DE558A61}" name="PivotTable5" cacheId="2686" applyNumberFormats="0" applyBorderFormats="0" applyFontFormats="0" applyPatternFormats="0" applyAlignmentFormats="0" applyWidthHeightFormats="1" dataCaption="Values" tag="f2a199f8-7ab8-400c-b2e0-399a45ae9a54" updatedVersion="8" minRefreshableVersion="3" useAutoFormatting="1" subtotalHiddenItems="1" rowGrandTotals="0" colGrandTotals="0" itemPrintTitles="1" createdVersion="8" indent="0" compact="0" compactData="0" multipleFieldFilters="0">
  <location ref="AH3:AJ7" firstHeaderRow="0" firstDataRow="1" firstDataCol="1"/>
  <pivotFields count="4">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4">
    <i>
      <x/>
    </i>
    <i>
      <x v="1"/>
    </i>
    <i>
      <x v="2"/>
    </i>
    <i>
      <x v="3"/>
    </i>
  </rowItems>
  <colFields count="1">
    <field x="-2"/>
  </colFields>
  <colItems count="2">
    <i>
      <x/>
    </i>
    <i i="1">
      <x v="1"/>
    </i>
  </colItems>
  <dataFields count="2">
    <dataField fld="1" subtotal="count" baseField="0" baseItem="0" numFmtId="166"/>
    <dataField name="Total Revenue2" fld="3" subtotal="count" showDataAs="percentDiff" baseField="0" baseItem="1048828" numFmtId="167">
      <extLst>
        <ext xmlns:x14="http://schemas.microsoft.com/office/spreadsheetml/2009/9/main" uri="{E15A36E0-9728-4e99-A89B-3F7291B0FE68}">
          <x14:dataField sourceField="1" uniqueName="[__Xl2].[Measures].[Total Revenue]"/>
        </ext>
      </extLst>
    </dataField>
  </dataFields>
  <formats count="3">
    <format dxfId="35">
      <pivotArea outline="0" collapsedLevelsAreSubtotals="1" fieldPosition="0"/>
    </format>
    <format dxfId="34">
      <pivotArea outline="0" fieldPosition="0">
        <references count="1">
          <reference field="4294967294" count="1">
            <x v="1"/>
          </reference>
        </references>
      </pivotArea>
    </format>
    <format dxfId="33">
      <pivotArea outline="0" fieldPosition="0">
        <references count="1">
          <reference field="4294967294" count="1" selected="0">
            <x v="1"/>
          </reference>
        </references>
      </pivotArea>
    </format>
  </formats>
  <pivotHierarchies count="5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Table]"/>
        <x15:activeTabTopLevelEntity name="[Calculations]"/>
        <x15:activeTabTopLevelEntity name="[Dim_sales_persons]"/>
        <x15:activeTabTopLevelEntity name="[Dim_customer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CCF4443-BB9B-43A5-B77E-1392C1C88F3D}" name="PivotTable17" cacheId="2665" applyNumberFormats="0" applyBorderFormats="0" applyFontFormats="0" applyPatternFormats="0" applyAlignmentFormats="0" applyWidthHeightFormats="1" dataCaption="Values" tag="d7e28f80-056b-4b36-a03f-e54b4d82371b" updatedVersion="8" minRefreshableVersion="3" useAutoFormatting="1" subtotalHiddenItems="1" rowGrandTotals="0" colGrandTotals="0" itemPrintTitles="1" createdVersion="8" indent="0" compact="0" compactData="0" multipleFieldFilters="0" chartFormat="45">
  <location ref="CH3:CI15" firstHeaderRow="1" firstDataRow="1" firstDataCol="1"/>
  <pivotFields count="4">
    <pivotField compact="0" allDrilled="1" outline="0" subtotalTop="0" showAll="0" sortType="ascending" defaultSubtotal="0" defaultAttributeDrillState="1">
      <items count="7">
        <item x="0"/>
        <item x="1"/>
        <item x="2"/>
        <item x="3"/>
        <item x="4"/>
        <item x="5"/>
        <item x="6"/>
      </items>
    </pivotField>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2"/>
  </rowFields>
  <rowItems count="12">
    <i>
      <x/>
    </i>
    <i>
      <x v="1"/>
    </i>
    <i>
      <x v="2"/>
    </i>
    <i>
      <x v="3"/>
    </i>
    <i>
      <x v="4"/>
    </i>
    <i>
      <x v="5"/>
    </i>
    <i>
      <x v="6"/>
    </i>
    <i>
      <x v="7"/>
    </i>
    <i>
      <x v="8"/>
    </i>
    <i>
      <x v="9"/>
    </i>
    <i>
      <x v="10"/>
    </i>
    <i>
      <x v="11"/>
    </i>
  </rowItems>
  <colItems count="1">
    <i/>
  </colItems>
  <dataFields count="1">
    <dataField fld="1" subtotal="count" baseField="0" baseItem="0" numFmtId="168"/>
  </dataFields>
  <formats count="2">
    <format dxfId="37">
      <pivotArea dataOnly="0" labelOnly="1" outline="0" axis="axisValues" fieldPosition="0"/>
    </format>
    <format dxfId="36">
      <pivotArea outline="0" collapsedLevelsAreSubtotals="1" fieldPosition="0"/>
    </format>
  </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im_sales_persons]"/>
        <x15:activeTabTopLevelEntity name="[Date 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CD62FA-7CB4-48E5-A862-B168B801144F}" name="PivotTable1" cacheId="2641" applyNumberFormats="0" applyBorderFormats="0" applyFontFormats="0" applyPatternFormats="0" applyAlignmentFormats="0" applyWidthHeightFormats="1" dataCaption="Values" tag="a3d29390-2c4e-4de5-9a56-78da4d10366f" updatedVersion="8" minRefreshableVersion="3" useAutoFormatting="1" subtotalHiddenItems="1" itemPrintTitles="1" createdVersion="8" indent="0" outline="1" outlineData="1" multipleFieldFilters="0">
  <location ref="B7:D18"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CO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im_sales_persons]"/>
        <x15:activeTabTopLevelEntity name="[Date Table]"/>
        <x15:activeTabTopLevelEntity name="[Dim_customer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BCE598A-78D4-4E5D-B9F2-3266C8BF735F}" name="PivotTable9" cacheId="2698" applyNumberFormats="0" applyBorderFormats="0" applyFontFormats="0" applyPatternFormats="0" applyAlignmentFormats="0" applyWidthHeightFormats="1" dataCaption="Values" tag="44584dc6-ae87-4c86-ba89-ef4fce695ff1" updatedVersion="8" minRefreshableVersion="3" useAutoFormatting="1" subtotalHiddenItems="1" rowGrandTotals="0" colGrandTotals="0" itemPrintTitles="1" createdVersion="8" indent="0" compact="0" compactData="0" multipleFieldFilters="0">
  <location ref="BB10:BC15" firstHeaderRow="1" firstDataRow="1" firstDataCol="1"/>
  <pivotFields count="4">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5">
    <i>
      <x v="4"/>
    </i>
    <i>
      <x/>
    </i>
    <i>
      <x v="1"/>
    </i>
    <i>
      <x v="3"/>
    </i>
    <i>
      <x v="2"/>
    </i>
  </rowItems>
  <colItems count="1">
    <i/>
  </colItems>
  <dataFields count="1">
    <dataField fld="1" subtotal="count" baseField="0" baseItem="0"/>
  </dataField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38">
      <autoFilter ref="A1">
        <filterColumn colId="0">
          <top10 top="0" val="5" filterVal="5"/>
        </filterColumn>
      </autoFilter>
    </filter>
    <filter fld="2" type="count" id="3" iMeasureHier="38">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ate Table]"/>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18E39F7-2F61-42D6-A123-33E943601527}" name="PivotTable19" cacheId="2671" applyNumberFormats="0" applyBorderFormats="0" applyFontFormats="0" applyPatternFormats="0" applyAlignmentFormats="0" applyWidthHeightFormats="1" dataCaption="Values" tag="47567c65-4584-410d-8ee4-134532dd7184" updatedVersion="8" minRefreshableVersion="3" useAutoFormatting="1" subtotalHiddenItems="1" rowGrandTotals="0" colGrandTotals="0" itemPrintTitles="1" createdVersion="8" indent="0" compact="0" compactData="0" multipleFieldFilters="0">
  <location ref="CV3:CX103" firstHeaderRow="0" firstDataRow="1" firstDataCol="1"/>
  <pivotFields count="4">
    <pivotField axis="axisRow" compact="0" allDrilled="1" outline="0" subtotalTop="0" showAll="0" dataSourceSort="1" defaultSubtotal="0" defaultAttributeDrillState="1">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0"/>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rowItems>
  <colFields count="1">
    <field x="-2"/>
  </colFields>
  <colItems count="2">
    <i>
      <x/>
    </i>
    <i i="1">
      <x v="1"/>
    </i>
  </colItems>
  <dataFields count="2">
    <dataField fld="2" subtotal="count" baseField="0" baseItem="0"/>
    <dataField fld="1" subtotal="count" baseField="0" baseItem="0"/>
  </dataFields>
  <formats count="1">
    <format dxfId="38">
      <pivotArea outline="0" collapsedLevelsAreSubtotals="1" fieldPosition="0"/>
    </format>
  </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products_table]"/>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4D6FFD-7D17-4005-9578-A82A6A18BC49}" name="PivotTable3" cacheId="2680" applyNumberFormats="0" applyBorderFormats="0" applyFontFormats="0" applyPatternFormats="0" applyAlignmentFormats="0" applyWidthHeightFormats="1" dataCaption="Values" tag="5d77fa9b-668a-4b4c-a8ad-082990b19492" updatedVersion="8" minRefreshableVersion="3" useAutoFormatting="1" subtotalHiddenItems="1" itemPrintTitles="1" createdVersion="8" indent="0" outline="1" outlineData="1" multipleFieldFilters="0">
  <location ref="B3:M4" firstHeaderRow="0" firstDataRow="1" firstDataCol="0"/>
  <pivotFields count="13">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2">
    <i>
      <x/>
    </i>
    <i i="1">
      <x v="1"/>
    </i>
    <i i="2">
      <x v="2"/>
    </i>
    <i i="3">
      <x v="3"/>
    </i>
    <i i="4">
      <x v="4"/>
    </i>
    <i i="5">
      <x v="5"/>
    </i>
    <i i="6">
      <x v="6"/>
    </i>
    <i i="7">
      <x v="7"/>
    </i>
    <i i="8">
      <x v="8"/>
    </i>
    <i i="9">
      <x v="9"/>
    </i>
    <i i="10">
      <x v="10"/>
    </i>
    <i i="11">
      <x v="11"/>
    </i>
  </colItems>
  <dataFields count="12">
    <dataField fld="0" subtotal="count" baseField="0" baseItem="0" numFmtId="166"/>
    <dataField name="COGS" fld="1" subtotal="count" baseField="0" baseItem="1" numFmtId="166"/>
    <dataField fld="2" subtotal="count" baseField="0" baseItem="0" numFmtId="166"/>
    <dataField fld="3" subtotal="count" baseField="0" baseItem="0"/>
    <dataField fld="4" subtotal="count" baseField="0" baseItem="0" numFmtId="166"/>
    <dataField fld="5" subtotal="count" baseField="0" baseItem="0" numFmtId="166"/>
    <dataField fld="6" subtotal="count" baseField="0" baseItem="0" numFmtId="169"/>
    <dataField fld="7" subtotal="count" baseField="0" baseItem="0"/>
    <dataField fld="8" subtotal="count" baseField="0" baseItem="0" numFmtId="166"/>
    <dataField fld="9" subtotal="count" baseField="0" baseItem="0" numFmtId="37"/>
    <dataField fld="10" subtotal="count" baseField="0" baseItem="0" numFmtId="166"/>
    <dataField fld="11" subtotal="count" baseField="0" baseItem="0" numFmtId="169"/>
  </dataFields>
  <formats count="10">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10"/>
          </reference>
        </references>
      </pivotArea>
    </format>
    <format dxfId="11">
      <pivotArea outline="0" collapsedLevelsAreSubtotals="1" fieldPosition="0">
        <references count="1">
          <reference field="4294967294" count="1" selected="0">
            <x v="1"/>
          </reference>
        </references>
      </pivotArea>
    </format>
    <format dxfId="10">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4"/>
          </reference>
        </references>
      </pivotArea>
    </format>
    <format dxfId="8">
      <pivotArea outline="0" collapsedLevelsAreSubtotals="1" fieldPosition="0">
        <references count="1">
          <reference field="4294967294" count="1" selected="0">
            <x v="5"/>
          </reference>
        </references>
      </pivotArea>
    </format>
    <format dxfId="7">
      <pivotArea outline="0" collapsedLevelsAreSubtotals="1" fieldPosition="0">
        <references count="1">
          <reference field="4294967294" count="1" selected="0">
            <x v="8"/>
          </reference>
        </references>
      </pivotArea>
    </format>
    <format dxfId="6">
      <pivotArea outline="0" collapsedLevelsAreSubtotals="1" fieldPosition="0">
        <references count="1">
          <reference field="4294967294" count="1" selected="0">
            <x v="6"/>
          </reference>
        </references>
      </pivotArea>
    </format>
    <format dxfId="5">
      <pivotArea outline="0" collapsedLevelsAreSubtotals="1" fieldPosition="0">
        <references count="1">
          <reference field="4294967294" count="1" selected="0">
            <x v="11"/>
          </reference>
        </references>
      </pivotArea>
    </format>
    <format dxfId="0">
      <pivotArea outline="0" collapsedLevelsAreSubtotals="1" fieldPosition="0">
        <references count="1">
          <reference field="4294967294" count="1" selected="0">
            <x v="9"/>
          </reference>
        </references>
      </pivotArea>
    </format>
  </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COG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Table]"/>
        <x15:activeTabTopLevelEntity name="[Dim_sales_persons]"/>
        <x15:activeTabTopLevelEntity name="[Dim_customer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CC16F2-E6B4-40B7-9F8F-6B4D71AC43B1}" name="PivotTable10" cacheId="2644" applyNumberFormats="0" applyBorderFormats="0" applyFontFormats="0" applyPatternFormats="0" applyAlignmentFormats="0" applyWidthHeightFormats="1" dataCaption="Values" tag="0dd7165a-8d9a-4306-b800-1ea2f0b90733" updatedVersion="8" minRefreshableVersion="3" useAutoFormatting="1" subtotalHiddenItems="1" rowGrandTotals="0" colGrandTotals="0" itemPrintTitles="1" createdVersion="8" indent="0" compact="0" compactData="0" multipleFieldFilters="0">
  <location ref="BE10:BF15" firstHeaderRow="1" firstDataRow="1" firstDataCol="1"/>
  <pivotFields count="4">
    <pivotField compact="0" allDrilled="1" outline="0" subtotalTop="0" showAll="0" measureFilter="1" dataSourceSort="1" defaultSubtotal="0" defaultAttributeDrillState="1">
      <items count="5">
        <item x="0"/>
        <item x="1"/>
        <item x="2"/>
        <item x="3"/>
        <item x="4"/>
      </items>
    </pivotField>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5">
    <i>
      <x v="3"/>
    </i>
    <i>
      <x v="2"/>
    </i>
    <i>
      <x v="4"/>
    </i>
    <i>
      <x v="1"/>
    </i>
    <i>
      <x/>
    </i>
  </rowItems>
  <colItems count="1">
    <i/>
  </colItems>
  <dataFields count="1">
    <dataField fld="1" subtotal="count" baseField="0" baseItem="0"/>
  </dataField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2" type="count" id="4" iMeasureHier="38">
      <autoFilter ref="A1">
        <filterColumn colId="0">
          <top10 top="0" val="5" filterVal="5"/>
        </filterColumn>
      </autoFilter>
    </filter>
    <filter fld="0" type="count" id="2" iMeasureHier="38">
      <autoFilter ref="A1">
        <filterColumn colId="0">
          <top10 top="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DAA926-FBC5-4B6A-ABD9-C03246FEEE60}" name="PivotTable20" cacheId="2677" applyNumberFormats="0" applyBorderFormats="0" applyFontFormats="0" applyPatternFormats="0" applyAlignmentFormats="0" applyWidthHeightFormats="1" dataCaption="Values" tag="2eb2444e-e19b-456b-8004-d9f122715d40" updatedVersion="8" minRefreshableVersion="3" useAutoFormatting="1" itemPrintTitles="1" createdVersion="8" indent="0" outline="1" outlineData="1" multipleFieldFilters="0">
  <location ref="DA3:DC20" firstHeaderRow="1" firstDataRow="1" firstDataCol="0"/>
  <pivotFields count="1">
    <pivotField allDrilled="1" subtotalTop="0" showAll="0" dataSourceSort="1" defaultSubtotal="0" defaultAttributeDrillState="1"/>
  </pivotField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228E74-B5E4-40ED-82AB-4BCBA72B7D5D}" name="PivotTable8" cacheId="2695" applyNumberFormats="0" applyBorderFormats="0" applyFontFormats="0" applyPatternFormats="0" applyAlignmentFormats="0" applyWidthHeightFormats="1" dataCaption="Values" tag="cbc187b8-6182-4fb7-a2c8-c82ebf146608" updatedVersion="8" minRefreshableVersion="3" useAutoFormatting="1" subtotalHiddenItems="1" rowGrandTotals="0" colGrandTotals="0" itemPrintTitles="1" createdVersion="8" indent="0" compact="0" compactData="0" multipleFieldFilters="0">
  <location ref="AY10:AZ15" firstHeaderRow="1" firstDataRow="1" firstDataCol="1"/>
  <pivotFields count="3">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v="4"/>
    </i>
    <i>
      <x v="3"/>
    </i>
    <i>
      <x/>
    </i>
    <i>
      <x v="1"/>
    </i>
    <i>
      <x v="2"/>
    </i>
  </rowItems>
  <colItems count="1">
    <i/>
  </colItems>
  <dataFields count="1">
    <dataField fld="1" subtotal="count" baseField="0" baseItem="0"/>
  </dataField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8">
      <autoFilter ref="A1">
        <filterColumn colId="0">
          <top10 top="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ate Table]"/>
        <x15:activeTabTopLevelEntity name="[Dim_sales_pers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AD73721-9892-4958-99CF-9527245AA1A5}" name="PivotTable11" cacheId="2647" applyNumberFormats="0" applyBorderFormats="0" applyFontFormats="0" applyPatternFormats="0" applyAlignmentFormats="0" applyWidthHeightFormats="1" dataCaption="Values" tag="231f55b6-cdb8-47fc-996e-dc80bd5e193e" updatedVersion="8" minRefreshableVersion="3" useAutoFormatting="1" subtotalHiddenItems="1" rowGrandTotals="0" colGrandTotals="0" itemPrintTitles="1" createdVersion="8" indent="0" compact="0" compactData="0" multipleFieldFilters="0" chartFormat="7">
  <location ref="BO3:BP8"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1"/>
  </rowFields>
  <rowItems count="5">
    <i>
      <x/>
    </i>
    <i>
      <x v="1"/>
    </i>
    <i>
      <x v="2"/>
    </i>
    <i>
      <x v="3"/>
    </i>
    <i>
      <x v="4"/>
    </i>
  </rowItems>
  <colItems count="1">
    <i/>
  </colItems>
  <dataFields count="1">
    <dataField fld="0" subtotal="count" baseField="0" baseItem="0" numFmtId="168"/>
  </dataFields>
  <formats count="1">
    <format dxfId="14">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im_sales_persons]"/>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919252-304F-4B8A-9764-053B886F581F}" name="PivotTable13" cacheId="2653" applyNumberFormats="0" applyBorderFormats="0" applyFontFormats="0" applyPatternFormats="0" applyAlignmentFormats="0" applyWidthHeightFormats="1" dataCaption="Values" tag="051bda98-48cf-42a4-9b49-ed042f0cd15e" updatedVersion="8" minRefreshableVersion="3" useAutoFormatting="1" subtotalHiddenItems="1" rowGrandTotals="0" colGrandTotals="0" itemPrintTitles="1" createdVersion="8" indent="0" compact="0" compactData="0" multipleFieldFilters="0" chartFormat="23">
  <location ref="BS3:BT5" firstHeaderRow="1" firstDataRow="1" firstDataCol="1"/>
  <pivotFields count="3">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1"/>
  </rowFields>
  <rowItems count="2">
    <i>
      <x/>
    </i>
    <i>
      <x v="1"/>
    </i>
  </rowItems>
  <colItems count="1">
    <i/>
  </colItems>
  <dataFields count="1">
    <dataField fld="0" subtotal="count" baseField="0" baseItem="0" numFmtId="168"/>
  </dataFields>
  <formats count="1">
    <format dxfId="15">
      <pivotArea outline="0" collapsedLevelsAreSubtotals="1" fieldPosition="0"/>
    </format>
  </formats>
  <chartFormats count="7">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Dim_sales_persons]"/>
        <x15:activeTabTopLevelEntity name="[Date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33D5CE-B2ED-40D6-84BA-164509857127}" name="PivotTable12" cacheId="2650" applyNumberFormats="0" applyBorderFormats="0" applyFontFormats="0" applyPatternFormats="0" applyAlignmentFormats="0" applyWidthHeightFormats="1" dataCaption="Values" tag="a07c0c6d-dd1c-462c-a99a-6ca8f8ee5ed4" updatedVersion="8" minRefreshableVersion="3" useAutoFormatting="1" subtotalHiddenItems="1" rowGrandTotals="0" colGrandTotals="0" itemPrintTitles="1" createdVersion="8" indent="0" compact="0" compactData="0" multipleFieldFilters="0">
  <location ref="BJ3:BK4" firstHeaderRow="0" firstDataRow="1" firstDataCol="0"/>
  <pivotFields count="5">
    <pivotField compact="0" allDrilled="1" outline="0" subtotalTop="0" showAll="0" measureFilter="1" dataSourceSort="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2">
    <i>
      <x/>
    </i>
    <i i="1">
      <x v="1"/>
    </i>
  </colItems>
  <dataFields count="2">
    <dataField fld="2" subtotal="count" baseField="0" baseItem="0"/>
    <dataField fld="3" subtotal="count" baseField="0" baseItem="0"/>
  </dataFields>
  <pivotHierarchies count="58">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38">
      <autoFilter ref="A1">
        <filterColumn colId="0">
          <top10 top="0" val="5" filterVal="5"/>
        </filterColumn>
      </autoFilter>
    </filter>
    <filter fld="1" type="count" id="4" iMeasureHier="38">
      <autoFilter ref="A1">
        <filterColumn colId="0">
          <top10 top="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Calculation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0B91EAC-DF17-4203-BB6F-788739840EB5}" sourceName="[Date Table].[Month Name]">
  <pivotTables>
    <pivotTable tabId="6" name="PivotTable3"/>
    <pivotTable tabId="6" name="PivotTable1"/>
    <pivotTable tabId="6" name="PivotTable4"/>
    <pivotTable tabId="6" name="PivotTable2"/>
    <pivotTable tabId="6" name="PivotTable5"/>
    <pivotTable tabId="6" name="PivotTable6"/>
    <pivotTable tabId="6" name="PivotTable10"/>
    <pivotTable tabId="6" name="PivotTable11"/>
    <pivotTable tabId="6" name="PivotTable12"/>
    <pivotTable tabId="6" name="PivotTable7"/>
    <pivotTable tabId="6" name="PivotTable8"/>
    <pivotTable tabId="6" name="PivotTable9"/>
    <pivotTable tabId="6" name="PivotTable13"/>
    <pivotTable tabId="6" name="PivotTable14"/>
    <pivotTable tabId="6" name="PivotTable15"/>
    <pivotTable tabId="6" name="PivotTable16"/>
    <pivotTable tabId="6" name="PivotTable17"/>
    <pivotTable tabId="6" name="PivotTable18"/>
    <pivotTable tabId="6" name="PivotTable19"/>
    <pivotTable tabId="6" name="PivotTable20"/>
  </pivotTables>
  <data>
    <olap pivotCacheId="458556752">
      <levels count="2">
        <level uniqueName="[Date Table].[Month Name].[(All)]" sourceCaption="(All)" count="0"/>
        <level uniqueName="[Date Table].[Month Name].[Month Name]" sourceCaption="Month Name" count="12">
          <ranges>
            <range startItem="0">
              <i n="[Date Table].[Month Name].&amp;[Jan]" c="Jan"/>
              <i n="[Date Table].[Month Name].&amp;[Feb]" c="Feb"/>
              <i n="[Date Table].[Month Name].&amp;[Mar]" c="Mar"/>
              <i n="[Date Table].[Month Name].&amp;[Apr]" c="Apr"/>
              <i n="[Date Table].[Month Name].&amp;[May]" c="May"/>
              <i n="[Date Table].[Month Name].&amp;[Jun]" c="Jun"/>
              <i n="[Date Table].[Month Name].&amp;[Jul]" c="Jul"/>
              <i n="[Date Table].[Month Name].&amp;[Aug]" c="Aug"/>
              <i n="[Date Table].[Month Name].&amp;[Sep]" c="Sep"/>
              <i n="[Date Table].[Month Name].&amp;[Oct]" c="Oct"/>
              <i n="[Date Table].[Month Name].&amp;[Nov]" c="Nov"/>
              <i n="[Date Table].[Month Name].&amp;[Dec]" c="Dec"/>
            </range>
          </ranges>
        </level>
      </levels>
      <selections count="1">
        <selection n="[Date Table].[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A1352FF8-AF4B-4212-8082-D466B40574BB}" sourceName="[Dim_sales_persons].[Store Name]">
  <pivotTables>
    <pivotTable tabId="6" name="PivotTable2"/>
    <pivotTable tabId="6" name="PivotTable1"/>
    <pivotTable tabId="6" name="PivotTable3"/>
    <pivotTable tabId="6" name="PivotTable4"/>
    <pivotTable tabId="6" name="PivotTable5"/>
    <pivotTable tabId="6" name="PivotTable6"/>
    <pivotTable tabId="6" name="PivotTable10"/>
    <pivotTable tabId="6" name="PivotTable11"/>
    <pivotTable tabId="6" name="PivotTable12"/>
    <pivotTable tabId="6" name="PivotTable7"/>
    <pivotTable tabId="6" name="PivotTable8"/>
    <pivotTable tabId="6" name="PivotTable9"/>
    <pivotTable tabId="6" name="PivotTable13"/>
    <pivotTable tabId="6" name="PivotTable14"/>
    <pivotTable tabId="6" name="PivotTable15"/>
    <pivotTable tabId="6" name="PivotTable16"/>
    <pivotTable tabId="6" name="PivotTable17"/>
    <pivotTable tabId="6" name="PivotTable18"/>
    <pivotTable tabId="6" name="PivotTable19"/>
  </pivotTables>
  <data>
    <olap pivotCacheId="458556752">
      <levels count="2">
        <level uniqueName="[Dim_sales_persons].[Store Name].[(All)]" sourceCaption="(All)" count="0"/>
        <level uniqueName="[Dim_sales_persons].[Store Name].[Store Name]" sourceCaption="Store Name" count="10">
          <ranges>
            <range startItem="0">
              <i n="[Dim_sales_persons].[Store Name].&amp;[Barron-Fleming]" c="Barron-Fleming"/>
              <i n="[Dim_sales_persons].[Store Name].&amp;[Berg-Trujillo]" c="Berg-Trujillo"/>
              <i n="[Dim_sales_persons].[Store Name].&amp;[Lee-Myers]" c="Lee-Myers"/>
              <i n="[Dim_sales_persons].[Store Name].&amp;[Lopez]" c="Lopez"/>
              <i n="[Dim_sales_persons].[Store Name].&amp;[Martinez]" c="Martinez"/>
              <i n="[Dim_sales_persons].[Store Name].&amp;[Miller]" c="Miller"/>
              <i n="[Dim_sales_persons].[Store Name].&amp;[Myers-Lopez]" c="Myers-Lopez"/>
              <i n="[Dim_sales_persons].[Store Name].&amp;[Novak PLC]" c="Novak PLC"/>
              <i n="[Dim_sales_persons].[Store Name].&amp;[Thomas]" c="Thomas"/>
              <i n="[Dim_sales_persons].[Store Name].&amp;[Valdez]" c="Valdez"/>
            </range>
          </ranges>
        </level>
      </levels>
      <selections count="1">
        <selection n="[Dim_sales_persons].[Store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A75F18F-CE0A-4793-B6C5-FF4768CC5625}" sourceName="[Dim_customers].[Gender]">
  <pivotTables>
    <pivotTable tabId="6" name="PivotTable20"/>
    <pivotTable tabId="6" name="PivotTable1"/>
    <pivotTable tabId="6" name="PivotTable10"/>
    <pivotTable tabId="6" name="PivotTable11"/>
    <pivotTable tabId="6" name="PivotTable12"/>
    <pivotTable tabId="6" name="PivotTable13"/>
    <pivotTable tabId="6" name="PivotTable14"/>
    <pivotTable tabId="6" name="PivotTable15"/>
    <pivotTable tabId="6" name="PivotTable16"/>
    <pivotTable tabId="6" name="PivotTable17"/>
    <pivotTable tabId="6" name="PivotTable18"/>
    <pivotTable tabId="6" name="PivotTable19"/>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olap pivotCacheId="458556752">
      <levels count="2">
        <level uniqueName="[Dim_customers].[Gender].[(All)]" sourceCaption="(All)" count="0"/>
        <level uniqueName="[Dim_customers].[Gender].[Gender]" sourceCaption="Gender" count="2">
          <ranges>
            <range startItem="0">
              <i n="[Dim_customers].[Gender].&amp;[Female]" c="Female"/>
              <i n="[Dim_customers].[Gender].&amp;[Male]" c="Male"/>
            </range>
          </ranges>
        </level>
      </levels>
      <selections count="1">
        <selection n="[Dim_customers].[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81D17F0-A0E2-4C65-8D38-05EDB45448BE}" sourceName="[fact_table].[Payment Method]">
  <pivotTables>
    <pivotTable tabId="6" name="PivotTable20"/>
    <pivotTable tabId="6" name="PivotTable1"/>
    <pivotTable tabId="6" name="PivotTable10"/>
    <pivotTable tabId="6" name="PivotTable11"/>
    <pivotTable tabId="6" name="PivotTable12"/>
    <pivotTable tabId="6" name="PivotTable13"/>
    <pivotTable tabId="6" name="PivotTable14"/>
    <pivotTable tabId="6" name="PivotTable15"/>
    <pivotTable tabId="6" name="PivotTable16"/>
    <pivotTable tabId="6" name="PivotTable17"/>
    <pivotTable tabId="6" name="PivotTable18"/>
    <pivotTable tabId="6" name="PivotTable19"/>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olap pivotCacheId="458556752">
      <levels count="2">
        <level uniqueName="[fact_table].[Payment Method].[(All)]" sourceCaption="(All)" count="0"/>
        <level uniqueName="[fact_table].[Payment Method].[Payment Method]" sourceCaption="Payment Method" count="4">
          <ranges>
            <range startItem="0">
              <i n="[fact_table].[Payment Method].&amp;[Cash]" c="Cash"/>
              <i n="[fact_table].[Payment Method].&amp;[Credit Card]" c="Credit Card"/>
              <i n="[fact_table].[Payment Method].&amp;[Debit Card]" c="Debit Card"/>
              <i n="[fact_table].[Payment Method].&amp;[Online Payment]" c="Online Payment"/>
            </range>
          </ranges>
        </level>
      </levels>
      <selections count="1">
        <selection n="[fact_table].[Payment Method].[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7785ABBF-A695-4C4C-9CDC-1512689B9634}" sourceName="[Dim_sales_persons].[Full Name]">
  <pivotTables>
    <pivotTable tabId="6" name="PivotTable21"/>
    <pivotTable tabId="6" name="PivotTable1"/>
    <pivotTable tabId="6" name="PivotTable10"/>
    <pivotTable tabId="6" name="PivotTable11"/>
    <pivotTable tabId="6" name="PivotTable12"/>
    <pivotTable tabId="6" name="PivotTable13"/>
    <pivotTable tabId="6" name="PivotTable14"/>
    <pivotTable tabId="6" name="PivotTable15"/>
    <pivotTable tabId="6" name="PivotTable16"/>
    <pivotTable tabId="6" name="PivotTable17"/>
    <pivotTable tabId="6" name="PivotTable18"/>
    <pivotTable tabId="6" name="PivotTable19"/>
    <pivotTable tabId="6" name="PivotTable2"/>
    <pivotTable tabId="6" name="PivotTable20"/>
    <pivotTable tabId="6" name="PivotTable3"/>
    <pivotTable tabId="6" name="PivotTable4"/>
    <pivotTable tabId="6" name="PivotTable5"/>
    <pivotTable tabId="6" name="PivotTable6"/>
    <pivotTable tabId="6" name="PivotTable7"/>
    <pivotTable tabId="6" name="PivotTable8"/>
    <pivotTable tabId="6" name="PivotTable9"/>
  </pivotTables>
  <data>
    <olap pivotCacheId="458556752">
      <levels count="2">
        <level uniqueName="[Dim_sales_persons].[Full Name].[(All)]" sourceCaption="(All)" count="0"/>
        <level uniqueName="[Dim_sales_persons].[Full Name].[Full Name]" sourceCaption="Full Name" count="10">
          <ranges>
            <range startItem="0">
              <i n="[Dim_sales_persons].[Full Name].&amp;[Anthony Lee]" c="Anthony Lee"/>
              <i n="[Dim_sales_persons].[Full Name].&amp;[Christopher Cameron]" c="Christopher Cameron"/>
              <i n="[Dim_sales_persons].[Full Name].&amp;[Crystal Franco]" c="Crystal Franco"/>
              <i n="[Dim_sales_persons].[Full Name].&amp;[Dustin Manning]" c="Dustin Manning"/>
              <i n="[Dim_sales_persons].[Full Name].&amp;[Kelsey Beard]" c="Kelsey Beard"/>
              <i n="[Dim_sales_persons].[Full Name].&amp;[Kelsey Zimmerman]" c="Kelsey Zimmerman"/>
              <i n="[Dim_sales_persons].[Full Name].&amp;[Kimberly Mcdonald]" c="Kimberly Mcdonald"/>
              <i n="[Dim_sales_persons].[Full Name].&amp;[Seth Adams]" c="Seth Adams"/>
              <i n="[Dim_sales_persons].[Full Name].&amp;[Tammy Monroe]" c="Tammy Monroe"/>
              <i n="[Dim_sales_persons].[Full Name].&amp;[William Gonzalez]" c="William Gonzalez"/>
            </range>
          </ranges>
        </level>
      </levels>
      <selections count="1">
        <selection n="[Dim_sales_persons].[Full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F37DA309-FFA9-4848-89ED-574F16B9F368}" cache="Slicer_Month_Name" caption="Month Name" columnCount="4" level="1" style="Slicer Style 2 2" rowHeight="182880"/>
  <slicer name="Full Name" xr10:uid="{F95699C9-19A4-4B56-BB41-CBD4C4E7C5E5}" cache="Slicer_Full_Name" caption="Full Name" columnCount="5" level="1" style="Slicer Style 2 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Name" xr10:uid="{89E36A0A-2E2B-43A2-A383-AFF0308E43FA}" cache="Slicer_Store_Name" caption="Store Name" columnCount="5" level="1" style="Slicer Style 2 2" rowHeight="182880"/>
  <slicer name="Gender" xr10:uid="{5AE0A705-CFD3-4BEA-88B2-1268651FDCF1}" cache="Slicer_Gender" caption="Gender" columnCount="2" level="1" style="Slicer Style 2 2"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EB90D3D8-5E5D-4455-91BA-3351D317242F}" cache="Slicer_Payment_Method" caption="Payment Method" level="1" style="Slicer Style 2 2"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294576AE-FAE6-4FFD-874F-877D1541DFB8}">
  <we:reference id="wa200004689" version="1.0.0.0" store="en-US" storeType="OMEX"/>
  <we:alternateReferences>
    <we:reference id="wa200004689" version="1.0.0.0" store="wa200004689" storeType="OMEX"/>
  </we:alternateReferences>
  <we:properties>
    <we:property name="SourceData" value="{&quot;pivotTable&quot;:&quot;PivotTable1&quot;,&quot;worksheetId&quot;:&quot;{755F26C2-FBF8-4533-B1E9-3781A58F6B23}&quot;}"/>
    <we:property name="ZBILicenseSettings" value="{&quot;userInfo&quot;:{&quot;name&quot;:&quot;Mazen Ashraf&quot;,&quot;email&quot;:&quot;mazenashraf6363@gmail.com&quot;,&quot;userId&quot;:&quot;00000000-0000-0000-cc06-4112aa10bc27&quot;,&quot;organizationId&quot;:&quot;9188040d-6c67-4c5b-b112-36a304b66dad&quot;,&quot;isViewer&quot;:false}}"/>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1,&quot;showColumnTotals&quot;:false,&quot;columnTotalLabels&quot;:{},&quot;showRowGrandTotal&quot;:false,&quot;showColumnGrandTotal&quot;:false,&quot;freezeGrandTotal&quot;:true,&quot;grandTotalGap&quot;:false,&quot;rowGrandTotalLabel&quot;:&quot;Total&quot;,&quot;columnGrandTotalLabel&quot;:&quot;Total&quot;,&quot;absoluteChart&quot;:1,&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et&quot;,&quot;actual&quot;:&quot;Total Revenue&quot;,&quot;forecast&quot;:&quot;FC&quot;,&quot;plan&quot;:&quot;BU&quot;,&quot;plan2&quot;:null,&quot;plan3&quot;:null,&quot;forecast2&quot;:null,&quot;forecast3&quot;:null,&quot;actual-previousYear&quot;:&quot;Varience&quot;,&quot;actual-previousYear-percent&quot;:&quot;Varience %&quot;,&quot;previousYear-actual&quot;:null,&quot;previousYear-actual-percent&quot;:null,&quot;actual-forecast&quot;:&quot;ΔFC&quot;,&quot;actual-forecast-percent&quot;:&quot;ΔFC%&quot;,&quot;forecast-actual&quot;:&quot;FC - AC&quot;,&quot;forecast-actual-percent&quot;:&quot;FC - AC%&quot;,&quot;actual-plan&quot;:&quot;ΔPL&quot;,&quot;actual-plan-percent&quot;:&quot;ΔPL%&quot;,&quot;plan-actual&quot;:null,&quot;plan-actual-percent&quot;:null,&quot;previousYear-forecast&quot;:null,&quot;previousYear-forecast-percent&quot;:null,&quot;forecast-previousYear&quot;:&quot;ΔPY&quot;,&quot;forecast-previousYear-percent&quot;:&quot;ΔPY%&quot;,&quot;previousYear-plan&quot;:null,&quot;previousYear-plan-percent&quot;:null,&quot;plan-previousYear&quot;:null,&quot;plan-previousYear-percent&quot;:null,&quot;forecast-plan&quot;:&quot;ΔBU&quot;,&quot;forecast-plan-percent&quot;:&quot;ΔBU%&quot;,&quot;plan-forecast&quot;:&quot;PL - FC&quot;,&quot;plan-forecast-percent&quot;:&quot;PL - FC%&quot;,&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1,&quot;titleFontColor&quot;:&quot;#000&quot;,&quot;titleText&quot;:&quot;Revenue VS Target by Store&quot;,&quot;titleFontFamily&quot;:&quot;Calibri, helvetica, arial, sans-serif&quot;,&quot;titleFontWeight&quot;:&quot;bold&quot;,&quot;titleFontStyle&quot;:&quot;normal&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1,&quot;showDataLabels&quot;:true,&quot;labelFontColor&quot;:&quot;#000&quot;,&quot;displayUnits&quot;:&quot;Auto&quot;,&quot;showUnits&quot;:0,&quot;decimalPlaces&quot;:1,&quot;decimalPlacesPercentage&quot;:1,&quot;suppressSmallValues&quot;:true,&quot;labelFontSize&quot;:12,&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previousYear&quot;,&quot;chartSort&quot;:1,&quot;categorySort&quot;:1,&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order\&quot;:1,\&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true,\&quot;textColor\&quot;:\&quot;#000000\&quot;,\&quot;backgroundFill\&quot;:\&quot;#FFFFFF\&quot;,\&quot;markerStyle\&quot;:5,\&quot;border\&quot;:\&quot;#FFFFFF\&quot;,\&quot;showAsTable\&quot;:2,\&quot;hidden\&quot;:false,\&quot;hiddenFromGroups\&quot;:[]}},\&quot;previousYear\&quot;:{\&quot;invert\&quot;:false,\&quot;order\&quot;:0,\&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000000\&quot;,\&quot;backgroundFill\&quot;:\&quot;#FFFFFF\&quot;,\&quot;markerStyle\&quot;:5,\&quot;border\&quot;:\&quot;\&quot;,\&quot;showAsTable\&quot;:0,\&quot;hidden\&quot;:false,\&quot;hiddenFromGroups\&quot;:[]}},\&quot;actual-previousYear\&quot;:{\&quot;invert\&quot;:false,\&quot;order\&quot;:2,\&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true,\&quot;textColor\&quot;:\&quot;\&quot;,\&quot;backgroundFill\&quot;:\&quot;#FFFFFF\&quot;,\&quot;markerStyle\&quot;:5,\&quot;border\&quot;:\&quot;#F8F8F8\&quot;,\&quot;showAsTable\&quot;:2,\&quot;hidden\&quot;:false,\&quot;hiddenFromGroups\&quot;:[]}},\&quot;actual-previousYear-percent\&quot;:{\&quot;invert\&quot;:false,\&quot;order\&quot;:3,\&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true,\&quot;textColor\&quot;:\&quot;\&quot;,\&quot;backgroundFill\&quot;:\&quot;#FFFFFF00\&quot;,\&quot;markerStyle\&quot;:5,\&quot;border\&quot;:\&quot;\&quot;,\&quot;showAsTable\&quot;:0,\&quot;hidden\&quot;:false,\&quot;hiddenFromGroups\&quot;:[]}}}&quot;,&quot;categoryFormatSettingsString&quot;:&quot;{\&quot;Lee-Myers\&quot;:{\&quot;isBold\&quot;:false,\&quot;isItalic\&quot;:false,\&quot;textColor\&quot;:\&quot;#000000\&quot;,\&quot;highlightColor\&quot;:\&quot;\&quot;,\&quot;topBorder\&quot;:false},\&quot;Barron-Fleming\&quot;:{\&quot;isBold\&quot;:false,\&quot;isItalic\&quot;:false,\&quot;textColor\&quot;:\&quot;#000000\&quot;,\&quot;highlightColor\&quot;:\&quot;\&quot;,\&quot;topBorder\&quot;:false}}&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selectedOrganizationStyleId&quot;:318,&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PivotTableDataChangeEvent" type="matrix" appref="{8BF2F8B2-2F63-44B5-A9AF-E7BDEAFFE5A0}"/>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5" Type="http://schemas.microsoft.com/office/2007/relationships/slicer" Target="../slicers/slicer1.xml"/><Relationship Id="rId4" Type="http://schemas.openxmlformats.org/officeDocument/2006/relationships/ctrlProp" Target="../ctrlProps/ctrlProp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3.xml"/><Relationship Id="rId7" Type="http://schemas.microsoft.com/office/2007/relationships/slicer" Target="../slicers/slicer3.xml"/><Relationship Id="rId2" Type="http://schemas.openxmlformats.org/officeDocument/2006/relationships/vmlDrawing" Target="../drawings/vmlDrawing2.vml"/><Relationship Id="rId1" Type="http://schemas.openxmlformats.org/officeDocument/2006/relationships/drawing" Target="../drawings/drawing3.xml"/><Relationship Id="rId6" Type="http://schemas.openxmlformats.org/officeDocument/2006/relationships/ctrlProp" Target="../ctrlProps/ctrlProp6.xml"/><Relationship Id="rId5" Type="http://schemas.openxmlformats.org/officeDocument/2006/relationships/ctrlProp" Target="../ctrlProps/ctrlProp5.xml"/><Relationship Id="rId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F26C2-FBF8-4533-B1E9-3781A58F6B23}">
  <dimension ref="B2:DC103"/>
  <sheetViews>
    <sheetView topLeftCell="A4" workbookViewId="0">
      <selection activeCell="F12" sqref="F12"/>
    </sheetView>
  </sheetViews>
  <sheetFormatPr defaultRowHeight="14.5" x14ac:dyDescent="0.35"/>
  <cols>
    <col min="2" max="2" width="12.54296875" bestFit="1" customWidth="1"/>
    <col min="3" max="3" width="5.81640625" bestFit="1" customWidth="1"/>
    <col min="4" max="4" width="11.36328125" bestFit="1" customWidth="1"/>
    <col min="5" max="5" width="13" bestFit="1" customWidth="1"/>
    <col min="6" max="6" width="11.54296875" bestFit="1" customWidth="1"/>
    <col min="7" max="7" width="11.36328125" bestFit="1" customWidth="1"/>
    <col min="8" max="8" width="11.08984375" bestFit="1" customWidth="1"/>
    <col min="9" max="9" width="8.26953125" bestFit="1" customWidth="1"/>
    <col min="10" max="10" width="7.90625" bestFit="1" customWidth="1"/>
    <col min="11" max="11" width="11.1796875" bestFit="1" customWidth="1"/>
    <col min="12" max="12" width="10.36328125" bestFit="1" customWidth="1"/>
    <col min="13" max="13" width="10.6328125" bestFit="1" customWidth="1"/>
    <col min="14" max="14" width="8.7265625" style="42"/>
    <col min="16" max="16" width="13.6328125" bestFit="1" customWidth="1"/>
    <col min="17" max="17" width="12.54296875" bestFit="1" customWidth="1"/>
    <col min="18" max="18" width="10.36328125" bestFit="1" customWidth="1"/>
    <col min="21" max="21" width="11.08984375" bestFit="1" customWidth="1"/>
    <col min="22" max="22" width="12.08984375" bestFit="1" customWidth="1"/>
    <col min="23" max="23" width="10.26953125" style="11" bestFit="1" customWidth="1"/>
    <col min="25" max="25" width="11.6328125" bestFit="1" customWidth="1"/>
    <col min="26" max="26" width="12.54296875" bestFit="1" customWidth="1"/>
    <col min="27" max="27" width="12.08984375" bestFit="1" customWidth="1"/>
    <col min="29" max="29" width="10.08984375" bestFit="1" customWidth="1"/>
    <col min="30" max="31" width="12.08984375" bestFit="1" customWidth="1"/>
    <col min="32" max="32" width="8.7265625" style="11"/>
    <col min="34" max="34" width="9.36328125" bestFit="1" customWidth="1"/>
    <col min="35" max="35" width="12.54296875" bestFit="1" customWidth="1"/>
    <col min="36" max="36" width="13.6328125" bestFit="1" customWidth="1"/>
    <col min="38" max="38" width="8.7265625" style="11"/>
    <col min="39" max="39" width="11.26953125" bestFit="1" customWidth="1"/>
    <col min="40" max="40" width="12.54296875" bestFit="1" customWidth="1"/>
    <col min="41" max="41" width="13.6328125" bestFit="1" customWidth="1"/>
    <col min="42" max="42" width="12.08984375" bestFit="1" customWidth="1"/>
    <col min="46" max="46" width="8.7265625" style="19"/>
    <col min="48" max="48" width="13.453125" bestFit="1" customWidth="1"/>
    <col min="49" max="49" width="11.36328125" bestFit="1" customWidth="1"/>
    <col min="50" max="50" width="11" bestFit="1" customWidth="1"/>
    <col min="51" max="51" width="15.453125" bestFit="1" customWidth="1"/>
    <col min="52" max="52" width="11.36328125" bestFit="1" customWidth="1"/>
    <col min="54" max="54" width="10.36328125" bestFit="1" customWidth="1"/>
    <col min="55" max="55" width="11.36328125" bestFit="1" customWidth="1"/>
    <col min="57" max="57" width="10.26953125" bestFit="1" customWidth="1"/>
    <col min="58" max="58" width="11.36328125" bestFit="1" customWidth="1"/>
    <col min="59" max="59" width="16.1796875" bestFit="1" customWidth="1"/>
    <col min="60" max="60" width="19.81640625" bestFit="1" customWidth="1"/>
    <col min="62" max="62" width="9.6328125" bestFit="1" customWidth="1"/>
    <col min="63" max="63" width="8.90625" bestFit="1" customWidth="1"/>
    <col min="65" max="65" width="8.7265625" style="11"/>
    <col min="67" max="67" width="12.08984375" bestFit="1" customWidth="1"/>
    <col min="68" max="68" width="11.36328125" bestFit="1" customWidth="1"/>
    <col min="71" max="71" width="9.1796875" bestFit="1" customWidth="1"/>
    <col min="72" max="72" width="11.36328125" bestFit="1" customWidth="1"/>
    <col min="75" max="75" width="11.26953125" bestFit="1" customWidth="1"/>
    <col min="76" max="76" width="11.36328125" bestFit="1" customWidth="1"/>
    <col min="77" max="77" width="8.7265625" style="11"/>
    <col min="79" max="79" width="16.1796875" bestFit="1" customWidth="1"/>
    <col min="80" max="80" width="11.36328125" bestFit="1" customWidth="1"/>
    <col min="81" max="81" width="8.7265625" style="11"/>
    <col min="83" max="83" width="13.6328125" bestFit="1" customWidth="1"/>
    <col min="84" max="84" width="11.36328125" bestFit="1" customWidth="1"/>
    <col min="86" max="86" width="13.6328125" bestFit="1" customWidth="1"/>
    <col min="87" max="87" width="11.36328125" bestFit="1" customWidth="1"/>
    <col min="89" max="89" width="11.08984375" bestFit="1" customWidth="1"/>
    <col min="90" max="90" width="11" bestFit="1" customWidth="1"/>
    <col min="92" max="92" width="8.7265625" style="11"/>
    <col min="94" max="94" width="14.90625" bestFit="1" customWidth="1"/>
    <col min="95" max="95" width="11.36328125" bestFit="1" customWidth="1"/>
    <col min="97" max="97" width="18.54296875" bestFit="1" customWidth="1"/>
    <col min="98" max="98" width="11.36328125" bestFit="1" customWidth="1"/>
    <col min="99" max="99" width="7.90625" bestFit="1" customWidth="1"/>
    <col min="100" max="100" width="18.54296875" bestFit="1" customWidth="1"/>
    <col min="101" max="101" width="11.36328125" bestFit="1" customWidth="1"/>
    <col min="102" max="102" width="7.90625" bestFit="1" customWidth="1"/>
  </cols>
  <sheetData>
    <row r="2" spans="2:107" x14ac:dyDescent="0.35">
      <c r="CR2" t="s">
        <v>166</v>
      </c>
      <c r="CS2" s="28">
        <v>2</v>
      </c>
    </row>
    <row r="3" spans="2:107" x14ac:dyDescent="0.35">
      <c r="B3" t="s">
        <v>0</v>
      </c>
      <c r="C3" t="s">
        <v>1</v>
      </c>
      <c r="D3" t="s">
        <v>2</v>
      </c>
      <c r="E3" t="s">
        <v>3</v>
      </c>
      <c r="F3" t="s">
        <v>4</v>
      </c>
      <c r="G3" t="s">
        <v>5</v>
      </c>
      <c r="H3" t="s">
        <v>6</v>
      </c>
      <c r="I3" t="s">
        <v>7</v>
      </c>
      <c r="J3" t="s">
        <v>8</v>
      </c>
      <c r="K3" t="s">
        <v>9</v>
      </c>
      <c r="L3" t="s">
        <v>10</v>
      </c>
      <c r="M3" t="s">
        <v>163</v>
      </c>
      <c r="P3" s="4" t="s">
        <v>18</v>
      </c>
      <c r="Q3" t="s">
        <v>0</v>
      </c>
      <c r="R3" t="s">
        <v>10</v>
      </c>
      <c r="U3" s="13" t="str">
        <f>P3</f>
        <v>Month Name</v>
      </c>
      <c r="V3" s="13" t="s">
        <v>16</v>
      </c>
      <c r="Y3" s="17" t="s">
        <v>21</v>
      </c>
      <c r="Z3" s="12" t="s">
        <v>0</v>
      </c>
      <c r="AA3" s="12" t="s">
        <v>0</v>
      </c>
      <c r="AC3" s="12" t="str">
        <f t="shared" ref="AC3:AE6" si="0">Y3</f>
        <v>WeekType</v>
      </c>
      <c r="AD3" s="12" t="str">
        <f t="shared" si="0"/>
        <v>Total Revenue</v>
      </c>
      <c r="AE3" s="12" t="str">
        <f t="shared" si="0"/>
        <v>Total Revenue</v>
      </c>
      <c r="AH3" s="4" t="s">
        <v>23</v>
      </c>
      <c r="AI3" t="s">
        <v>0</v>
      </c>
      <c r="AJ3" t="s">
        <v>26</v>
      </c>
      <c r="AM3" s="4" t="s">
        <v>27</v>
      </c>
      <c r="AN3" t="s">
        <v>0</v>
      </c>
      <c r="AO3" t="s">
        <v>26</v>
      </c>
      <c r="AZ3" s="20" t="s">
        <v>35</v>
      </c>
      <c r="BA3" s="21">
        <v>1</v>
      </c>
      <c r="BC3" s="22" t="s">
        <v>37</v>
      </c>
      <c r="BG3" t="s">
        <v>54</v>
      </c>
      <c r="BH3" t="str">
        <f>_xlfn.TEXTJOIN(" ",,IF(BA3=1,"Top 5 Profitable","Less 5 Profitable"),IF(BA4=1,"customer","location"))</f>
        <v>Top 5 Profitable customer</v>
      </c>
      <c r="BJ3" t="s">
        <v>55</v>
      </c>
      <c r="BK3" t="s">
        <v>56</v>
      </c>
      <c r="BO3" s="4" t="s">
        <v>62</v>
      </c>
      <c r="BP3" t="s">
        <v>2</v>
      </c>
      <c r="BS3" s="4" t="s">
        <v>63</v>
      </c>
      <c r="BT3" t="s">
        <v>2</v>
      </c>
      <c r="BW3" s="4" t="s">
        <v>27</v>
      </c>
      <c r="BX3" t="s">
        <v>2</v>
      </c>
      <c r="CA3" s="4" t="s">
        <v>154</v>
      </c>
      <c r="CB3" t="s">
        <v>2</v>
      </c>
      <c r="CE3" s="4" t="s">
        <v>18</v>
      </c>
      <c r="CF3" s="26" t="s">
        <v>2</v>
      </c>
      <c r="CH3" s="4" t="s">
        <v>18</v>
      </c>
      <c r="CI3" s="26" t="s">
        <v>2</v>
      </c>
      <c r="CK3" t="str">
        <f>CH3</f>
        <v>Month Name</v>
      </c>
      <c r="CL3" t="str">
        <f>CI3</f>
        <v>Profit Margin</v>
      </c>
      <c r="CM3" t="s">
        <v>164</v>
      </c>
      <c r="CP3" s="4" t="s">
        <v>66</v>
      </c>
      <c r="CQ3" t="s">
        <v>2</v>
      </c>
      <c r="CR3" t="s">
        <v>165</v>
      </c>
      <c r="CV3" s="4" t="s">
        <v>66</v>
      </c>
      <c r="CW3" t="s">
        <v>2</v>
      </c>
      <c r="CX3" t="s">
        <v>8</v>
      </c>
      <c r="DA3" s="33"/>
      <c r="DB3" s="34"/>
      <c r="DC3" s="35"/>
    </row>
    <row r="4" spans="2:107" x14ac:dyDescent="0.35">
      <c r="B4" s="9">
        <v>5446809.4700000202</v>
      </c>
      <c r="C4" s="9">
        <v>3149297.4099999927</v>
      </c>
      <c r="D4" s="9">
        <v>2297512.0600000275</v>
      </c>
      <c r="E4" s="2">
        <v>0.42180878047126164</v>
      </c>
      <c r="F4" s="9">
        <v>20000</v>
      </c>
      <c r="G4" s="9">
        <v>438297.51000000123</v>
      </c>
      <c r="H4" s="25">
        <v>8.0468669303389667E-2</v>
      </c>
      <c r="I4" s="3">
        <v>100</v>
      </c>
      <c r="J4" s="9">
        <v>606148</v>
      </c>
      <c r="K4" s="43">
        <v>48662</v>
      </c>
      <c r="L4" s="9">
        <v>5254990</v>
      </c>
      <c r="M4" s="25">
        <v>8.0280723519668459E-2</v>
      </c>
      <c r="P4" t="s">
        <v>191</v>
      </c>
      <c r="Q4" s="9">
        <v>444162.52</v>
      </c>
      <c r="R4" s="9">
        <v>439042</v>
      </c>
      <c r="U4" s="12" t="str">
        <f t="shared" ref="U4:U15" si="1">P4</f>
        <v>Jan</v>
      </c>
      <c r="V4" s="16">
        <f>(Q4-R4) / R4</f>
        <v>1.1662938853230486E-2</v>
      </c>
      <c r="Y4" s="12" t="s">
        <v>19</v>
      </c>
      <c r="Z4" s="14">
        <v>3894278.1300000134</v>
      </c>
      <c r="AA4" s="15">
        <f>(Z6-Z4) / Z6</f>
        <v>0.2850350004991089</v>
      </c>
      <c r="AC4" s="12" t="str">
        <f t="shared" si="0"/>
        <v>Weekday</v>
      </c>
      <c r="AD4" s="14">
        <f t="shared" si="0"/>
        <v>3894278.1300000134</v>
      </c>
      <c r="AE4" s="15">
        <f t="shared" si="0"/>
        <v>0.2850350004991089</v>
      </c>
      <c r="AH4" t="s">
        <v>202</v>
      </c>
      <c r="AI4" s="9">
        <v>1336248.3099999984</v>
      </c>
      <c r="AJ4" s="10"/>
      <c r="AM4" t="s">
        <v>28</v>
      </c>
      <c r="AN4" s="9">
        <v>765868.27999999898</v>
      </c>
      <c r="AO4" s="10"/>
      <c r="AZ4" s="20" t="s">
        <v>36</v>
      </c>
      <c r="BA4" s="21">
        <v>1</v>
      </c>
      <c r="BC4" s="22" t="s">
        <v>38</v>
      </c>
      <c r="BH4" t="str">
        <f>_xlfn.TEXTJOIN(" ",,IF(BA4=1,"customer over time","total sales location"))</f>
        <v>customer over time</v>
      </c>
      <c r="BJ4" s="24">
        <v>600</v>
      </c>
      <c r="BK4" s="24">
        <v>20</v>
      </c>
      <c r="BO4" t="s">
        <v>57</v>
      </c>
      <c r="BP4" s="23">
        <v>57388</v>
      </c>
      <c r="BS4" t="s">
        <v>64</v>
      </c>
      <c r="BT4" s="23">
        <v>1114928.7499999802</v>
      </c>
      <c r="BW4" t="s">
        <v>28</v>
      </c>
      <c r="BX4" s="23">
        <v>313403.34999999951</v>
      </c>
      <c r="CA4" t="s">
        <v>155</v>
      </c>
      <c r="CB4" s="23">
        <v>86449.160000000033</v>
      </c>
      <c r="CE4" t="s">
        <v>191</v>
      </c>
      <c r="CF4" s="27"/>
      <c r="CH4" t="s">
        <v>191</v>
      </c>
      <c r="CI4" s="23">
        <v>177715.37999999989</v>
      </c>
      <c r="CK4" t="str">
        <f t="shared" ref="CK4:CK15" si="2">CH4</f>
        <v>Jan</v>
      </c>
      <c r="CL4" s="23">
        <f>CI4</f>
        <v>177715.37999999989</v>
      </c>
      <c r="CM4" s="23">
        <f>CL4</f>
        <v>177715.37999999989</v>
      </c>
      <c r="CP4" t="s">
        <v>74</v>
      </c>
      <c r="CQ4" s="23">
        <v>78081.849999999962</v>
      </c>
      <c r="CR4">
        <f>_xlfn.XLOOKUP(CP4,$CV$4:$CV$103,$CX$4:$CX$103,0,0)</f>
        <v>6545</v>
      </c>
      <c r="CV4" t="s">
        <v>67</v>
      </c>
      <c r="CW4" s="23">
        <v>32486.640000000032</v>
      </c>
      <c r="CX4" s="23">
        <v>5352</v>
      </c>
      <c r="DA4" s="36"/>
      <c r="DB4" s="37"/>
      <c r="DC4" s="38"/>
    </row>
    <row r="5" spans="2:107" x14ac:dyDescent="0.35">
      <c r="P5" t="s">
        <v>192</v>
      </c>
      <c r="Q5" s="9">
        <v>423741.52</v>
      </c>
      <c r="R5" s="9">
        <v>431279</v>
      </c>
      <c r="U5" s="12" t="str">
        <f t="shared" si="1"/>
        <v>Feb</v>
      </c>
      <c r="V5" s="16">
        <f t="shared" ref="V5:V15" si="3">(Q5-R5) / R5</f>
        <v>-1.7477039225188291E-2</v>
      </c>
      <c r="Y5" s="12" t="s">
        <v>20</v>
      </c>
      <c r="Z5" s="14">
        <v>1552531.3400000015</v>
      </c>
      <c r="AA5" s="15">
        <f>(Z6-Z5) / Z6</f>
        <v>0.7149649995008921</v>
      </c>
      <c r="AC5" s="12" t="str">
        <f t="shared" si="0"/>
        <v>Weekend</v>
      </c>
      <c r="AD5" s="14">
        <f t="shared" si="0"/>
        <v>1552531.3400000015</v>
      </c>
      <c r="AE5" s="15">
        <f t="shared" si="0"/>
        <v>0.7149649995008921</v>
      </c>
      <c r="AH5" t="s">
        <v>203</v>
      </c>
      <c r="AI5" s="9">
        <v>1384874.5400000024</v>
      </c>
      <c r="AJ5" s="10">
        <v>3.6390115247370451E-2</v>
      </c>
      <c r="AM5" t="s">
        <v>29</v>
      </c>
      <c r="AN5" s="9">
        <v>789470.8800000028</v>
      </c>
      <c r="AO5" s="10">
        <v>3.0818093158269787E-2</v>
      </c>
      <c r="BH5">
        <f>IF(BA4=1,BJ4,BK4)</f>
        <v>600</v>
      </c>
      <c r="BO5" t="s">
        <v>58</v>
      </c>
      <c r="BP5" s="23">
        <v>375860.87</v>
      </c>
      <c r="BS5" t="s">
        <v>65</v>
      </c>
      <c r="BT5" s="23">
        <v>1182583.30999999</v>
      </c>
      <c r="BW5" t="s">
        <v>33</v>
      </c>
      <c r="BX5" s="23">
        <v>319564.96000000124</v>
      </c>
      <c r="CA5" t="s">
        <v>156</v>
      </c>
      <c r="CB5" s="23">
        <v>142236.05999999901</v>
      </c>
      <c r="CE5" t="s">
        <v>192</v>
      </c>
      <c r="CF5" s="27">
        <v>2.3177510016167156E-4</v>
      </c>
      <c r="CH5" t="s">
        <v>192</v>
      </c>
      <c r="CI5" s="23">
        <v>177756.56999999966</v>
      </c>
      <c r="CK5" t="str">
        <f t="shared" si="2"/>
        <v>Feb</v>
      </c>
      <c r="CL5" s="23">
        <f t="shared" ref="CL5:CL15" si="4">CI5</f>
        <v>177756.56999999966</v>
      </c>
      <c r="CM5" s="23">
        <f t="shared" ref="CM5:CM15" si="5">CL5</f>
        <v>177756.56999999966</v>
      </c>
      <c r="CP5" t="s">
        <v>77</v>
      </c>
      <c r="CQ5" s="23">
        <v>95024.850000000035</v>
      </c>
      <c r="CR5">
        <f>_xlfn.XLOOKUP(CP5,$CV$4:$CV$103,$CX$4:$CX$103,0,0)</f>
        <v>6861</v>
      </c>
      <c r="CV5" t="s">
        <v>68</v>
      </c>
      <c r="CW5" s="23">
        <v>45964.799999999974</v>
      </c>
      <c r="CX5" s="23">
        <v>6080</v>
      </c>
      <c r="DA5" s="36"/>
      <c r="DB5" s="37"/>
      <c r="DC5" s="38"/>
    </row>
    <row r="6" spans="2:107" x14ac:dyDescent="0.35">
      <c r="P6" t="s">
        <v>193</v>
      </c>
      <c r="Q6" s="9">
        <v>468344.26999999955</v>
      </c>
      <c r="R6" s="9">
        <v>445591</v>
      </c>
      <c r="U6" s="12" t="str">
        <f t="shared" si="1"/>
        <v>Mar</v>
      </c>
      <c r="V6" s="16">
        <f t="shared" si="3"/>
        <v>5.1063127397096335E-2</v>
      </c>
      <c r="Y6" s="12" t="s">
        <v>13</v>
      </c>
      <c r="Z6" s="14">
        <v>5446809.4700000202</v>
      </c>
      <c r="AA6" s="18">
        <f>AA4+AA5</f>
        <v>1.0000000000000009</v>
      </c>
      <c r="AC6" s="12" t="str">
        <f t="shared" si="0"/>
        <v>Grand Total</v>
      </c>
      <c r="AD6" s="14">
        <f t="shared" si="0"/>
        <v>5446809.4700000202</v>
      </c>
      <c r="AE6" s="15">
        <f t="shared" si="0"/>
        <v>1.0000000000000009</v>
      </c>
      <c r="AH6" t="s">
        <v>22</v>
      </c>
      <c r="AI6" s="9">
        <v>1362939.5400000014</v>
      </c>
      <c r="AJ6" s="10">
        <v>-1.5838979897775357E-2</v>
      </c>
      <c r="AM6" t="s">
        <v>30</v>
      </c>
      <c r="AN6" s="9">
        <v>772166.82999999914</v>
      </c>
      <c r="AO6" s="10">
        <v>-2.1918541187996184E-2</v>
      </c>
      <c r="BO6" t="s">
        <v>59</v>
      </c>
      <c r="BP6" s="23">
        <v>430853.89999999874</v>
      </c>
      <c r="BW6" t="s">
        <v>31</v>
      </c>
      <c r="BX6" s="23">
        <v>324189.0599999979</v>
      </c>
      <c r="CA6" t="s">
        <v>157</v>
      </c>
      <c r="CB6" s="23">
        <v>174072.76000000042</v>
      </c>
      <c r="CE6" t="s">
        <v>193</v>
      </c>
      <c r="CF6" s="27">
        <v>0.15053902086431981</v>
      </c>
      <c r="CH6" t="s">
        <v>193</v>
      </c>
      <c r="CI6" s="23">
        <v>204515.86999999953</v>
      </c>
      <c r="CK6" t="str">
        <f t="shared" si="2"/>
        <v>Mar</v>
      </c>
      <c r="CL6" s="23">
        <f t="shared" si="4"/>
        <v>204515.86999999953</v>
      </c>
      <c r="CM6" s="23">
        <f t="shared" si="5"/>
        <v>204515.86999999953</v>
      </c>
      <c r="CP6" t="s">
        <v>83</v>
      </c>
      <c r="CQ6" s="23">
        <v>84506.489999999932</v>
      </c>
      <c r="CR6">
        <f>_xlfn.XLOOKUP(CP6,$CV$4:$CV$103,$CX$4:$CX$103,0,0)</f>
        <v>6137</v>
      </c>
      <c r="CV6" t="s">
        <v>178</v>
      </c>
      <c r="CW6" s="23">
        <v>48243.930000000008</v>
      </c>
      <c r="CX6" s="23">
        <v>6209</v>
      </c>
      <c r="DA6" s="36"/>
      <c r="DB6" s="37"/>
      <c r="DC6" s="38"/>
    </row>
    <row r="7" spans="2:107" x14ac:dyDescent="0.35">
      <c r="B7" s="4" t="s">
        <v>11</v>
      </c>
      <c r="C7" t="s">
        <v>0</v>
      </c>
      <c r="D7" t="s">
        <v>10</v>
      </c>
      <c r="F7" t="s">
        <v>14</v>
      </c>
      <c r="G7" t="s">
        <v>15</v>
      </c>
      <c r="H7" t="s">
        <v>16</v>
      </c>
      <c r="I7" t="str">
        <f>K3</f>
        <v>Qty returned</v>
      </c>
      <c r="P7" t="s">
        <v>194</v>
      </c>
      <c r="Q7" s="9">
        <v>448652.76</v>
      </c>
      <c r="R7" s="9">
        <v>453071</v>
      </c>
      <c r="U7" s="12" t="str">
        <f t="shared" si="1"/>
        <v>Apr</v>
      </c>
      <c r="V7" s="16">
        <f t="shared" si="3"/>
        <v>-9.7517607615583216E-3</v>
      </c>
      <c r="AH7" t="s">
        <v>204</v>
      </c>
      <c r="AI7" s="9">
        <v>1362747.0800000008</v>
      </c>
      <c r="AJ7" s="10">
        <v>-1.4120949194904202E-4</v>
      </c>
      <c r="AM7" t="s">
        <v>31</v>
      </c>
      <c r="AN7" s="9">
        <v>774303.62999999756</v>
      </c>
      <c r="AO7" s="10">
        <v>2.7672776361015393E-3</v>
      </c>
      <c r="BO7" t="s">
        <v>60</v>
      </c>
      <c r="BP7" s="23">
        <v>497369.17000000109</v>
      </c>
      <c r="BW7" t="s">
        <v>30</v>
      </c>
      <c r="BX7" s="23">
        <v>324340.81999999884</v>
      </c>
      <c r="CA7" t="s">
        <v>158</v>
      </c>
      <c r="CB7" s="23">
        <v>52455.239999999467</v>
      </c>
      <c r="CE7" t="s">
        <v>194</v>
      </c>
      <c r="CF7" s="27">
        <v>-5.6420218147372019E-2</v>
      </c>
      <c r="CH7" t="s">
        <v>194</v>
      </c>
      <c r="CI7" s="23">
        <v>192977.03999999998</v>
      </c>
      <c r="CK7" t="str">
        <f t="shared" si="2"/>
        <v>Apr</v>
      </c>
      <c r="CL7" s="23">
        <f t="shared" si="4"/>
        <v>192977.03999999998</v>
      </c>
      <c r="CM7" s="23">
        <f t="shared" si="5"/>
        <v>192977.03999999998</v>
      </c>
      <c r="CP7" t="s">
        <v>92</v>
      </c>
      <c r="CQ7" s="23">
        <v>82987.239999999991</v>
      </c>
      <c r="CR7">
        <f>_xlfn.XLOOKUP(CP7,$CV$4:$CV$103,$CX$4:$CX$103,0,0)</f>
        <v>6671</v>
      </c>
      <c r="CV7" t="s">
        <v>69</v>
      </c>
      <c r="CW7" s="23">
        <v>51917.31</v>
      </c>
      <c r="CX7" s="23">
        <v>5529</v>
      </c>
      <c r="DA7" s="36"/>
      <c r="DB7" s="37"/>
      <c r="DC7" s="38"/>
    </row>
    <row r="8" spans="2:107" x14ac:dyDescent="0.35">
      <c r="B8" s="5" t="s">
        <v>167</v>
      </c>
      <c r="C8" s="1">
        <v>546574.63</v>
      </c>
      <c r="D8" s="1">
        <v>422011</v>
      </c>
      <c r="F8" s="9">
        <f>GETPIVOTDATA("[Measures].[Total Revenue]",$B$3)</f>
        <v>5446809.4700000202</v>
      </c>
      <c r="G8" s="9">
        <f>GETPIVOTDATA("[Measures].[Total Target]",$B$3)</f>
        <v>5254990</v>
      </c>
      <c r="H8" s="10">
        <f>(F8-G8) / G8</f>
        <v>3.6502347292767488E-2</v>
      </c>
      <c r="I8" s="44">
        <f>GETPIVOTDATA("[Measures].[Qty returned]",$B$3)</f>
        <v>48662</v>
      </c>
      <c r="J8">
        <f>GETPIVOTDATA("[Measures].[Products]",$B$3)</f>
        <v>100</v>
      </c>
      <c r="K8" s="25">
        <f>GETPIVOTDATA("[Measures].[Return Rate]",$B$3)</f>
        <v>8.0280723519668459E-2</v>
      </c>
      <c r="L8" s="25">
        <f>GETPIVOTDATA("[Measures].[Refund Rate]",$B$3)</f>
        <v>8.0468669303389667E-2</v>
      </c>
      <c r="P8" t="s">
        <v>195</v>
      </c>
      <c r="Q8" s="9">
        <v>480720.64000000013</v>
      </c>
      <c r="R8" s="9">
        <v>444167</v>
      </c>
      <c r="U8" s="12" t="str">
        <f t="shared" si="1"/>
        <v>May</v>
      </c>
      <c r="V8" s="16">
        <f t="shared" si="3"/>
        <v>8.2297063942166196E-2</v>
      </c>
      <c r="AM8" t="s">
        <v>32</v>
      </c>
      <c r="AN8" s="9">
        <v>795985.00999999966</v>
      </c>
      <c r="AO8" s="10">
        <v>2.8001134387039057E-2</v>
      </c>
      <c r="BO8" t="s">
        <v>61</v>
      </c>
      <c r="BP8" s="23">
        <v>936040.1199999915</v>
      </c>
      <c r="BW8" t="s">
        <v>34</v>
      </c>
      <c r="BX8" s="23">
        <v>332458.74000000069</v>
      </c>
      <c r="CA8" t="s">
        <v>159</v>
      </c>
      <c r="CB8" s="23">
        <v>718216.26999999932</v>
      </c>
      <c r="CE8" t="s">
        <v>195</v>
      </c>
      <c r="CF8" s="27">
        <v>6.5633766586950054E-2</v>
      </c>
      <c r="CH8" t="s">
        <v>195</v>
      </c>
      <c r="CI8" s="23">
        <v>205642.8500000005</v>
      </c>
      <c r="CK8" t="str">
        <f t="shared" si="2"/>
        <v>May</v>
      </c>
      <c r="CL8" s="23">
        <f t="shared" si="4"/>
        <v>205642.8500000005</v>
      </c>
      <c r="CM8" s="23">
        <f t="shared" si="5"/>
        <v>205642.8500000005</v>
      </c>
      <c r="CP8" t="s">
        <v>183</v>
      </c>
      <c r="CQ8" s="23">
        <v>83284.599999999977</v>
      </c>
      <c r="CR8">
        <f>_xlfn.XLOOKUP(CP8,$CV$4:$CV$103,$CX$4:$CX$103,0,0)</f>
        <v>6262</v>
      </c>
      <c r="CV8" t="s">
        <v>70</v>
      </c>
      <c r="CW8" s="23">
        <v>4089.289999999979</v>
      </c>
      <c r="CX8" s="23">
        <v>6931</v>
      </c>
      <c r="DA8" s="36"/>
      <c r="DB8" s="37"/>
      <c r="DC8" s="38"/>
    </row>
    <row r="9" spans="2:107" ht="15.5" x14ac:dyDescent="0.35">
      <c r="B9" s="5" t="s">
        <v>168</v>
      </c>
      <c r="C9" s="1">
        <v>526187</v>
      </c>
      <c r="D9" s="1">
        <v>600510</v>
      </c>
      <c r="H9" s="6"/>
      <c r="P9" t="s">
        <v>196</v>
      </c>
      <c r="Q9" s="9">
        <v>455501.1399999999</v>
      </c>
      <c r="R9" s="9">
        <v>421979</v>
      </c>
      <c r="U9" s="12" t="str">
        <f t="shared" si="1"/>
        <v>Jun</v>
      </c>
      <c r="V9" s="16">
        <f t="shared" si="3"/>
        <v>7.9440303901378739E-2</v>
      </c>
      <c r="AM9" t="s">
        <v>33</v>
      </c>
      <c r="AN9" s="9">
        <v>762351.78000000084</v>
      </c>
      <c r="AO9" s="10">
        <v>-4.225359721284052E-2</v>
      </c>
      <c r="AV9" s="20" t="s">
        <v>46</v>
      </c>
      <c r="AY9" s="20" t="s">
        <v>47</v>
      </c>
      <c r="BB9" s="20" t="s">
        <v>48</v>
      </c>
      <c r="BE9" s="20" t="s">
        <v>49</v>
      </c>
      <c r="BR9" t="str">
        <f>BS4</f>
        <v>Female</v>
      </c>
      <c r="BS9" s="23">
        <f>BT4</f>
        <v>1114928.7499999802</v>
      </c>
      <c r="BW9" t="s">
        <v>32</v>
      </c>
      <c r="BX9" s="23">
        <v>340665.27999999869</v>
      </c>
      <c r="CA9" t="s">
        <v>160</v>
      </c>
      <c r="CB9" s="23">
        <v>417457.830000002</v>
      </c>
      <c r="CE9" t="s">
        <v>196</v>
      </c>
      <c r="CF9" s="27">
        <v>-4.9371519603040488E-2</v>
      </c>
      <c r="CH9" t="s">
        <v>196</v>
      </c>
      <c r="CI9" s="23">
        <v>195489.95000000036</v>
      </c>
      <c r="CK9" t="str">
        <f t="shared" si="2"/>
        <v>Jun</v>
      </c>
      <c r="CL9" s="23">
        <f t="shared" si="4"/>
        <v>195489.95000000036</v>
      </c>
      <c r="CM9" s="23">
        <f t="shared" si="5"/>
        <v>195489.95000000036</v>
      </c>
      <c r="CV9" t="s">
        <v>71</v>
      </c>
      <c r="CW9" s="23">
        <v>18856.529999999948</v>
      </c>
      <c r="CX9" s="23">
        <v>6349</v>
      </c>
      <c r="DA9" s="36"/>
      <c r="DB9" s="37"/>
      <c r="DC9" s="38"/>
    </row>
    <row r="10" spans="2:107" x14ac:dyDescent="0.35">
      <c r="B10" s="5" t="s">
        <v>169</v>
      </c>
      <c r="C10" s="1">
        <v>548423.81999999995</v>
      </c>
      <c r="D10" s="1">
        <v>418186</v>
      </c>
      <c r="H10" s="7"/>
      <c r="P10" t="s">
        <v>17</v>
      </c>
      <c r="Q10" s="9">
        <v>433725.86000000057</v>
      </c>
      <c r="R10" s="9">
        <v>456718</v>
      </c>
      <c r="U10" s="12" t="str">
        <f t="shared" si="1"/>
        <v>Jul</v>
      </c>
      <c r="V10" s="16">
        <f t="shared" si="3"/>
        <v>-5.0342092932618009E-2</v>
      </c>
      <c r="AH10" t="str">
        <f t="shared" ref="AH10:AI14" si="6">AH3</f>
        <v>Quarter</v>
      </c>
      <c r="AI10" t="str">
        <f t="shared" si="6"/>
        <v>Total Revenue</v>
      </c>
      <c r="AJ10" t="s">
        <v>24</v>
      </c>
      <c r="AK10" t="s">
        <v>25</v>
      </c>
      <c r="AM10" t="s">
        <v>34</v>
      </c>
      <c r="AN10" s="9">
        <v>786663.06000000041</v>
      </c>
      <c r="AO10" s="10">
        <v>3.1889844869253843E-2</v>
      </c>
      <c r="AV10" s="4" t="s">
        <v>39</v>
      </c>
      <c r="AW10" t="s">
        <v>2</v>
      </c>
      <c r="AY10" s="4" t="s">
        <v>39</v>
      </c>
      <c r="AZ10" t="s">
        <v>2</v>
      </c>
      <c r="BB10" s="4" t="s">
        <v>38</v>
      </c>
      <c r="BC10" t="s">
        <v>2</v>
      </c>
      <c r="BE10" s="4" t="s">
        <v>38</v>
      </c>
      <c r="BF10" t="s">
        <v>2</v>
      </c>
      <c r="BR10" t="str">
        <f>BS5</f>
        <v>Male</v>
      </c>
      <c r="BS10" s="23">
        <f>BT5</f>
        <v>1182583.30999999</v>
      </c>
      <c r="BW10" t="s">
        <v>29</v>
      </c>
      <c r="BX10" s="23">
        <v>342889.85000000324</v>
      </c>
      <c r="CA10" t="s">
        <v>161</v>
      </c>
      <c r="CB10" s="23">
        <v>367414.25000000041</v>
      </c>
      <c r="CE10" t="s">
        <v>17</v>
      </c>
      <c r="CF10" s="27">
        <v>-6.5234862457122192E-2</v>
      </c>
      <c r="CH10" t="s">
        <v>17</v>
      </c>
      <c r="CI10" s="23">
        <v>182737.19000000064</v>
      </c>
      <c r="CK10" t="str">
        <f t="shared" si="2"/>
        <v>Jul</v>
      </c>
      <c r="CL10" s="23">
        <f t="shared" si="4"/>
        <v>182737.19000000064</v>
      </c>
      <c r="CM10" s="23">
        <f t="shared" si="5"/>
        <v>182737.19000000064</v>
      </c>
      <c r="CP10" t="str">
        <f t="shared" ref="CP10:CP15" si="7">CP3</f>
        <v>Product Name</v>
      </c>
      <c r="CQ10" t="str">
        <f t="shared" ref="CQ10:CQ15" si="8">IF($CS$2=1,CQ3,CR3)</f>
        <v>Quantity</v>
      </c>
      <c r="CV10" t="s">
        <v>72</v>
      </c>
      <c r="CW10" s="23">
        <v>53319.199999999997</v>
      </c>
      <c r="CX10" s="23">
        <v>5840</v>
      </c>
      <c r="DA10" s="36"/>
      <c r="DB10" s="37"/>
      <c r="DC10" s="38"/>
    </row>
    <row r="11" spans="2:107" x14ac:dyDescent="0.35">
      <c r="B11" s="5" t="s">
        <v>170</v>
      </c>
      <c r="C11" s="1">
        <v>545095.25999999989</v>
      </c>
      <c r="D11" s="1">
        <v>419431</v>
      </c>
      <c r="H11" s="8"/>
      <c r="P11" t="s">
        <v>197</v>
      </c>
      <c r="Q11" s="9">
        <v>485766.24999999977</v>
      </c>
      <c r="R11" s="9">
        <v>431727</v>
      </c>
      <c r="U11" s="12" t="str">
        <f t="shared" si="1"/>
        <v>Aug</v>
      </c>
      <c r="V11" s="16">
        <f t="shared" si="3"/>
        <v>0.12516995694038077</v>
      </c>
      <c r="AH11" t="str">
        <f t="shared" si="6"/>
        <v>Q-1</v>
      </c>
      <c r="AI11" s="9">
        <f t="shared" si="6"/>
        <v>1336248.3099999984</v>
      </c>
      <c r="AJ11" s="9" t="str">
        <f>IF(AI11 &gt; AK13,AI11," ")</f>
        <v xml:space="preserve"> </v>
      </c>
      <c r="AK11" s="9">
        <f>AVERAGE($AI$11:$AI$14)</f>
        <v>1361702.3675000006</v>
      </c>
      <c r="AV11" t="s">
        <v>205</v>
      </c>
      <c r="AW11" s="1">
        <v>8477.4799999999977</v>
      </c>
      <c r="AY11" t="s">
        <v>210</v>
      </c>
      <c r="AZ11" s="1">
        <v>130.20000000000073</v>
      </c>
      <c r="BB11" t="s">
        <v>44</v>
      </c>
      <c r="BC11" s="1">
        <v>134907.56</v>
      </c>
      <c r="BE11" t="s">
        <v>42</v>
      </c>
      <c r="BF11" s="1">
        <v>86589.619999999952</v>
      </c>
      <c r="CA11" t="s">
        <v>162</v>
      </c>
      <c r="CB11" s="23">
        <v>339210.4900000029</v>
      </c>
      <c r="CE11" t="s">
        <v>197</v>
      </c>
      <c r="CF11" s="27">
        <v>0.14152658251995384</v>
      </c>
      <c r="CH11" t="s">
        <v>197</v>
      </c>
      <c r="CI11" s="23">
        <v>208599.36000000022</v>
      </c>
      <c r="CK11" t="str">
        <f t="shared" si="2"/>
        <v>Aug</v>
      </c>
      <c r="CL11" s="23">
        <f t="shared" si="4"/>
        <v>208599.36000000022</v>
      </c>
      <c r="CM11" s="23">
        <f t="shared" si="5"/>
        <v>208599.36000000022</v>
      </c>
      <c r="CP11" t="str">
        <f t="shared" si="7"/>
        <v>Attorney Mist</v>
      </c>
      <c r="CQ11" s="23">
        <f t="shared" si="8"/>
        <v>6545</v>
      </c>
      <c r="CV11" t="s">
        <v>73</v>
      </c>
      <c r="CW11" s="23">
        <v>11872.29999999993</v>
      </c>
      <c r="CX11" s="23">
        <v>5522</v>
      </c>
      <c r="DA11" s="36"/>
      <c r="DB11" s="37"/>
      <c r="DC11" s="38"/>
    </row>
    <row r="12" spans="2:107" x14ac:dyDescent="0.35">
      <c r="B12" s="5" t="s">
        <v>171</v>
      </c>
      <c r="C12" s="1">
        <v>536475.9</v>
      </c>
      <c r="D12" s="1">
        <v>601307</v>
      </c>
      <c r="F12" s="33"/>
      <c r="G12" s="34"/>
      <c r="H12" s="35"/>
      <c r="P12" t="s">
        <v>198</v>
      </c>
      <c r="Q12" s="9">
        <v>443447.43000000028</v>
      </c>
      <c r="R12" s="9">
        <v>446912</v>
      </c>
      <c r="U12" s="12" t="str">
        <f t="shared" si="1"/>
        <v>Sep</v>
      </c>
      <c r="V12" s="16">
        <f t="shared" si="3"/>
        <v>-7.7522420521259575E-3</v>
      </c>
      <c r="AH12" t="str">
        <f t="shared" si="6"/>
        <v>Q-2</v>
      </c>
      <c r="AI12" s="9">
        <f t="shared" si="6"/>
        <v>1384874.5400000024</v>
      </c>
      <c r="AJ12" s="9">
        <f>IF(AI12 &gt; AK13,AI12," ")</f>
        <v>1384874.5400000024</v>
      </c>
      <c r="AK12" s="9">
        <f>AVERAGE($AI$11:$AI$14)</f>
        <v>1361702.3675000006</v>
      </c>
      <c r="AO12" s="12" t="str">
        <f t="shared" ref="AO12:AP19" si="9">AM3</f>
        <v>Week Day</v>
      </c>
      <c r="AP12" s="12" t="str">
        <f t="shared" si="9"/>
        <v>Total Revenue</v>
      </c>
      <c r="AQ12" s="12" t="s">
        <v>24</v>
      </c>
      <c r="AR12" s="12" t="s">
        <v>25</v>
      </c>
      <c r="AV12" t="s">
        <v>206</v>
      </c>
      <c r="AW12" s="1">
        <v>7569.0199999999959</v>
      </c>
      <c r="AY12" t="s">
        <v>211</v>
      </c>
      <c r="AZ12" s="1">
        <v>912.82000000000062</v>
      </c>
      <c r="BB12" t="s">
        <v>215</v>
      </c>
      <c r="BC12" s="1">
        <v>132555.79000000024</v>
      </c>
      <c r="BE12" t="s">
        <v>177</v>
      </c>
      <c r="BF12" s="1">
        <v>91811.079999999856</v>
      </c>
      <c r="CE12" t="s">
        <v>198</v>
      </c>
      <c r="CF12" s="27">
        <v>-8.8756456395647707E-2</v>
      </c>
      <c r="CH12" t="s">
        <v>198</v>
      </c>
      <c r="CI12" s="23">
        <v>190084.82000000018</v>
      </c>
      <c r="CK12" t="str">
        <f t="shared" si="2"/>
        <v>Sep</v>
      </c>
      <c r="CL12" s="23">
        <f t="shared" si="4"/>
        <v>190084.82000000018</v>
      </c>
      <c r="CM12" s="23">
        <f t="shared" si="5"/>
        <v>190084.82000000018</v>
      </c>
      <c r="CP12" t="str">
        <f t="shared" si="7"/>
        <v>Begin Brew</v>
      </c>
      <c r="CQ12" s="23">
        <f t="shared" si="8"/>
        <v>6861</v>
      </c>
      <c r="CV12" t="s">
        <v>74</v>
      </c>
      <c r="CW12" s="23">
        <v>78081.849999999962</v>
      </c>
      <c r="CX12" s="23">
        <v>6545</v>
      </c>
      <c r="DA12" s="36"/>
      <c r="DB12" s="37"/>
      <c r="DC12" s="38"/>
    </row>
    <row r="13" spans="2:107" x14ac:dyDescent="0.35">
      <c r="B13" s="5" t="s">
        <v>12</v>
      </c>
      <c r="C13" s="1">
        <v>547475.30000000005</v>
      </c>
      <c r="D13" s="1">
        <v>646080</v>
      </c>
      <c r="F13" s="36"/>
      <c r="G13" s="37"/>
      <c r="H13" s="38"/>
      <c r="P13" t="s">
        <v>199</v>
      </c>
      <c r="Q13" s="9">
        <v>458984.37999999983</v>
      </c>
      <c r="R13" s="9">
        <v>414360</v>
      </c>
      <c r="U13" s="12" t="str">
        <f t="shared" si="1"/>
        <v>Oct</v>
      </c>
      <c r="V13" s="16">
        <f t="shared" si="3"/>
        <v>0.10769470991408396</v>
      </c>
      <c r="AH13" t="str">
        <f t="shared" si="6"/>
        <v>Q-3</v>
      </c>
      <c r="AI13" s="9">
        <f t="shared" si="6"/>
        <v>1362939.5400000014</v>
      </c>
      <c r="AJ13" s="9">
        <f>IF(AI13 &gt; AK13,AI13," ")</f>
        <v>1362939.5400000014</v>
      </c>
      <c r="AK13" s="9">
        <f>AVERAGE($AI$11:$AI$14)</f>
        <v>1361702.3675000006</v>
      </c>
      <c r="AO13" s="12" t="str">
        <f t="shared" si="9"/>
        <v>Sun</v>
      </c>
      <c r="AP13" s="14">
        <f t="shared" si="9"/>
        <v>765868.27999999898</v>
      </c>
      <c r="AQ13" s="14" t="str">
        <f>IF(AP13&gt;AR15,AP13," ")</f>
        <v xml:space="preserve"> </v>
      </c>
      <c r="AR13" s="14">
        <f>AVERAGE($AP$13:$AP$19)</f>
        <v>778115.63857142848</v>
      </c>
      <c r="AV13" t="s">
        <v>207</v>
      </c>
      <c r="AW13" s="1">
        <v>7236.9200000000019</v>
      </c>
      <c r="AY13" t="s">
        <v>212</v>
      </c>
      <c r="AZ13" s="1">
        <v>992.27999999999975</v>
      </c>
      <c r="BB13" t="s">
        <v>41</v>
      </c>
      <c r="BC13" s="1">
        <v>132061.01999999973</v>
      </c>
      <c r="BE13" t="s">
        <v>45</v>
      </c>
      <c r="BF13" s="1">
        <v>96221.15</v>
      </c>
      <c r="CE13" t="s">
        <v>199</v>
      </c>
      <c r="CF13" s="27">
        <v>1.5750863219886457E-3</v>
      </c>
      <c r="CH13" t="s">
        <v>199</v>
      </c>
      <c r="CI13" s="23">
        <v>190384.21999999986</v>
      </c>
      <c r="CK13" t="str">
        <f t="shared" si="2"/>
        <v>Oct</v>
      </c>
      <c r="CL13" s="23">
        <f t="shared" si="4"/>
        <v>190384.21999999986</v>
      </c>
      <c r="CM13" s="23">
        <f t="shared" si="5"/>
        <v>190384.21999999986</v>
      </c>
      <c r="CP13" t="str">
        <f t="shared" si="7"/>
        <v>Common Splash</v>
      </c>
      <c r="CQ13" s="23">
        <f t="shared" si="8"/>
        <v>6137</v>
      </c>
      <c r="CS13" t="str">
        <f>_xlfn.TEXTJOIN(" ",,IF(CS2=1,"Profit","Qty"))</f>
        <v>Qty</v>
      </c>
      <c r="CV13" t="s">
        <v>75</v>
      </c>
      <c r="CW13" s="23">
        <v>2366.7600000000239</v>
      </c>
      <c r="CX13" s="23">
        <v>5379</v>
      </c>
      <c r="DA13" s="36"/>
      <c r="DB13" s="37"/>
      <c r="DC13" s="38"/>
    </row>
    <row r="14" spans="2:107" x14ac:dyDescent="0.35">
      <c r="B14" s="5" t="s">
        <v>172</v>
      </c>
      <c r="C14" s="1">
        <v>565168.15000000014</v>
      </c>
      <c r="D14" s="1">
        <v>445958</v>
      </c>
      <c r="F14" s="36"/>
      <c r="G14" s="37"/>
      <c r="H14" s="38"/>
      <c r="P14" t="s">
        <v>200</v>
      </c>
      <c r="Q14" s="9">
        <v>462537.40999999963</v>
      </c>
      <c r="R14" s="9">
        <v>413371</v>
      </c>
      <c r="U14" s="12" t="str">
        <f t="shared" si="1"/>
        <v>Nov</v>
      </c>
      <c r="V14" s="16">
        <f t="shared" si="3"/>
        <v>0.1189401530344403</v>
      </c>
      <c r="AH14" t="str">
        <f t="shared" si="6"/>
        <v>Q-4</v>
      </c>
      <c r="AI14" s="9">
        <f t="shared" si="6"/>
        <v>1362747.0800000008</v>
      </c>
      <c r="AJ14" s="9">
        <f>IF(AI14 &gt; AK13,AI14," ")</f>
        <v>1362747.0800000008</v>
      </c>
      <c r="AK14" s="9">
        <f>AVERAGE($AI$11:$AI$14)</f>
        <v>1361702.3675000006</v>
      </c>
      <c r="AO14" s="12" t="str">
        <f t="shared" si="9"/>
        <v>Mon</v>
      </c>
      <c r="AP14" s="14">
        <f t="shared" si="9"/>
        <v>789470.8800000028</v>
      </c>
      <c r="AQ14" s="14">
        <f>IF(AP14&gt;AR16,AP14," ")</f>
        <v>789470.8800000028</v>
      </c>
      <c r="AR14" s="14">
        <f t="shared" ref="AR14:AR19" si="10">AVERAGE($AP$13:$AP$19)</f>
        <v>778115.63857142848</v>
      </c>
      <c r="AV14" t="s">
        <v>208</v>
      </c>
      <c r="AW14" s="1">
        <v>7191.9699999999975</v>
      </c>
      <c r="AY14" t="s">
        <v>213</v>
      </c>
      <c r="AZ14" s="1">
        <v>1362.7800000000007</v>
      </c>
      <c r="BB14" t="s">
        <v>43</v>
      </c>
      <c r="BC14" s="1">
        <v>131335.97000000015</v>
      </c>
      <c r="BE14" t="s">
        <v>176</v>
      </c>
      <c r="BF14" s="1">
        <v>101212.63000000015</v>
      </c>
      <c r="CE14" t="s">
        <v>200</v>
      </c>
      <c r="CF14" s="27">
        <v>9.8171476606599209E-3</v>
      </c>
      <c r="CH14" t="s">
        <v>200</v>
      </c>
      <c r="CI14" s="23">
        <v>192253.24999999942</v>
      </c>
      <c r="CK14" t="str">
        <f t="shared" si="2"/>
        <v>Nov</v>
      </c>
      <c r="CL14" s="23">
        <f t="shared" si="4"/>
        <v>192253.24999999942</v>
      </c>
      <c r="CM14" s="23">
        <f t="shared" si="5"/>
        <v>192253.24999999942</v>
      </c>
      <c r="CP14" t="str">
        <f t="shared" si="7"/>
        <v>Eight Brew</v>
      </c>
      <c r="CQ14" s="23">
        <f t="shared" si="8"/>
        <v>6671</v>
      </c>
      <c r="CV14" t="s">
        <v>76</v>
      </c>
      <c r="CW14" s="23">
        <v>-10037.319999999978</v>
      </c>
      <c r="CX14" s="23">
        <v>5339</v>
      </c>
      <c r="DA14" s="36"/>
      <c r="DB14" s="37"/>
      <c r="DC14" s="38"/>
    </row>
    <row r="15" spans="2:107" x14ac:dyDescent="0.35">
      <c r="B15" s="5" t="s">
        <v>173</v>
      </c>
      <c r="C15" s="1">
        <v>536180.92999999993</v>
      </c>
      <c r="D15" s="1">
        <v>711271</v>
      </c>
      <c r="F15" s="36"/>
      <c r="G15" s="37"/>
      <c r="H15" s="38"/>
      <c r="P15" t="s">
        <v>201</v>
      </c>
      <c r="Q15" s="9">
        <v>441225.28999999992</v>
      </c>
      <c r="R15" s="9">
        <v>456773</v>
      </c>
      <c r="U15" s="12" t="str">
        <f t="shared" si="1"/>
        <v>Dec</v>
      </c>
      <c r="V15" s="16">
        <f t="shared" si="3"/>
        <v>-3.4038154619471989E-2</v>
      </c>
      <c r="AO15" s="12" t="str">
        <f t="shared" si="9"/>
        <v>Tue</v>
      </c>
      <c r="AP15" s="14">
        <f t="shared" si="9"/>
        <v>772166.82999999914</v>
      </c>
      <c r="AQ15" s="14" t="str">
        <f>IF(AP15&gt;AR17,AP15," ")</f>
        <v xml:space="preserve"> </v>
      </c>
      <c r="AR15" s="14">
        <f t="shared" si="10"/>
        <v>778115.63857142848</v>
      </c>
      <c r="AV15" t="s">
        <v>209</v>
      </c>
      <c r="AW15" s="1">
        <v>6966.5800000000008</v>
      </c>
      <c r="AY15" t="s">
        <v>214</v>
      </c>
      <c r="AZ15" s="1">
        <v>1387.2399999999998</v>
      </c>
      <c r="BB15" t="s">
        <v>216</v>
      </c>
      <c r="BC15" s="1">
        <v>128176.22000000032</v>
      </c>
      <c r="BE15" t="s">
        <v>40</v>
      </c>
      <c r="BF15" s="1">
        <v>104453.84999999986</v>
      </c>
      <c r="CE15" t="s">
        <v>201</v>
      </c>
      <c r="CF15" s="27">
        <v>-6.7086980324127549E-2</v>
      </c>
      <c r="CH15" t="s">
        <v>201</v>
      </c>
      <c r="CI15" s="23">
        <v>179355.55999999988</v>
      </c>
      <c r="CK15" t="str">
        <f t="shared" si="2"/>
        <v>Dec</v>
      </c>
      <c r="CL15" s="23">
        <f t="shared" si="4"/>
        <v>179355.55999999988</v>
      </c>
      <c r="CM15" s="23">
        <f t="shared" si="5"/>
        <v>179355.55999999988</v>
      </c>
      <c r="CP15" t="str">
        <f t="shared" si="7"/>
        <v>Onto Dew</v>
      </c>
      <c r="CQ15" s="23">
        <f t="shared" si="8"/>
        <v>6262</v>
      </c>
      <c r="CV15" t="s">
        <v>77</v>
      </c>
      <c r="CW15" s="23">
        <v>95024.850000000035</v>
      </c>
      <c r="CX15" s="23">
        <v>6861</v>
      </c>
      <c r="DA15" s="36"/>
      <c r="DB15" s="37"/>
      <c r="DC15" s="38"/>
    </row>
    <row r="16" spans="2:107" x14ac:dyDescent="0.35">
      <c r="B16" s="5" t="s">
        <v>174</v>
      </c>
      <c r="C16" s="1">
        <v>537047.05999999982</v>
      </c>
      <c r="D16" s="1">
        <v>485684</v>
      </c>
      <c r="F16" s="36"/>
      <c r="G16" s="37"/>
      <c r="H16" s="38"/>
      <c r="AO16" s="12" t="str">
        <f t="shared" si="9"/>
        <v>Wed</v>
      </c>
      <c r="AP16" s="14">
        <f t="shared" si="9"/>
        <v>774303.62999999756</v>
      </c>
      <c r="AQ16" s="14" t="str">
        <f>IF(AP16&gt;AR18,AP16," ")</f>
        <v xml:space="preserve"> </v>
      </c>
      <c r="AR16" s="14">
        <f t="shared" si="10"/>
        <v>778115.63857142848</v>
      </c>
      <c r="CV16" t="s">
        <v>179</v>
      </c>
      <c r="CW16" s="23">
        <v>38203.169999999984</v>
      </c>
      <c r="CX16" s="23">
        <v>6621</v>
      </c>
      <c r="DA16" s="36"/>
      <c r="DB16" s="37"/>
      <c r="DC16" s="38"/>
    </row>
    <row r="17" spans="2:107" x14ac:dyDescent="0.35">
      <c r="B17" s="5" t="s">
        <v>175</v>
      </c>
      <c r="C17" s="1">
        <v>558181.42000000004</v>
      </c>
      <c r="D17" s="1">
        <v>504552</v>
      </c>
      <c r="F17" s="36"/>
      <c r="G17" s="37"/>
      <c r="H17" s="38"/>
      <c r="AO17" s="12" t="str">
        <f t="shared" si="9"/>
        <v>Thu</v>
      </c>
      <c r="AP17" s="14">
        <f t="shared" si="9"/>
        <v>795985.00999999966</v>
      </c>
      <c r="AQ17" s="14">
        <f>IF(AP17&gt;AR19,AP17," ")</f>
        <v>795985.00999999966</v>
      </c>
      <c r="AR17" s="14">
        <f t="shared" si="10"/>
        <v>778115.63857142848</v>
      </c>
      <c r="CV17" t="s">
        <v>78</v>
      </c>
      <c r="CW17" s="23">
        <v>53613.000000000022</v>
      </c>
      <c r="CX17" s="23">
        <v>6475</v>
      </c>
      <c r="DA17" s="36"/>
      <c r="DB17" s="37"/>
      <c r="DC17" s="38"/>
    </row>
    <row r="18" spans="2:107" x14ac:dyDescent="0.35">
      <c r="B18" s="5" t="s">
        <v>13</v>
      </c>
      <c r="C18" s="1">
        <v>5446809.4700000202</v>
      </c>
      <c r="D18" s="1">
        <v>5254990</v>
      </c>
      <c r="F18" s="36"/>
      <c r="G18" s="37"/>
      <c r="H18" s="38"/>
      <c r="AO18" s="12" t="str">
        <f t="shared" si="9"/>
        <v>Fri</v>
      </c>
      <c r="AP18" s="14">
        <f t="shared" si="9"/>
        <v>762351.78000000084</v>
      </c>
      <c r="AQ18" s="14" t="str">
        <f>IF(AP18&gt;AR19,AP18," ")</f>
        <v xml:space="preserve"> </v>
      </c>
      <c r="AR18" s="14">
        <f t="shared" si="10"/>
        <v>778115.63857142848</v>
      </c>
      <c r="AW18" s="20" t="s">
        <v>50</v>
      </c>
      <c r="BB18" s="20" t="s">
        <v>51</v>
      </c>
      <c r="BE18" s="20" t="s">
        <v>52</v>
      </c>
      <c r="CV18" t="s">
        <v>79</v>
      </c>
      <c r="CW18" s="23">
        <v>-29069.040000000001</v>
      </c>
      <c r="CX18" s="23">
        <v>6776</v>
      </c>
      <c r="DA18" s="36"/>
      <c r="DB18" s="37"/>
      <c r="DC18" s="38"/>
    </row>
    <row r="19" spans="2:107" x14ac:dyDescent="0.35">
      <c r="F19" s="36"/>
      <c r="G19" s="37"/>
      <c r="H19" s="38"/>
      <c r="AO19" s="12" t="str">
        <f t="shared" si="9"/>
        <v>Sat</v>
      </c>
      <c r="AP19" s="14">
        <f t="shared" si="9"/>
        <v>786663.06000000041</v>
      </c>
      <c r="AQ19" s="14">
        <f>IF(AP19&gt;AR19,AP19," ")</f>
        <v>786663.06000000041</v>
      </c>
      <c r="AR19" s="14">
        <f t="shared" si="10"/>
        <v>778115.63857142848</v>
      </c>
      <c r="AW19" t="str">
        <f>IF($BA$3=1,AV10,AY10)</f>
        <v>Full Name</v>
      </c>
      <c r="AX19" t="str">
        <f>IF($BA$3=1,AW10,AZ10)</f>
        <v>Profit Margin</v>
      </c>
      <c r="BB19" t="str">
        <f>IF($BA$3=1,BB10,BE10)</f>
        <v>Location</v>
      </c>
      <c r="BC19" t="str">
        <f>IF($BA$3=1,BC10,BF10)</f>
        <v>Profit Margin</v>
      </c>
      <c r="BE19" t="str">
        <f>IF($BA$4=1,AW19,BB19)</f>
        <v>Full Name</v>
      </c>
      <c r="BF19" t="str">
        <f>IF($BA$4=1,AX19,BC19)</f>
        <v>Profit Margin</v>
      </c>
      <c r="CV19" t="s">
        <v>80</v>
      </c>
      <c r="CW19" s="23">
        <v>44743.859999999971</v>
      </c>
      <c r="CX19" s="23">
        <v>5586</v>
      </c>
      <c r="DA19" s="36"/>
      <c r="DB19" s="37"/>
      <c r="DC19" s="38"/>
    </row>
    <row r="20" spans="2:107" x14ac:dyDescent="0.35">
      <c r="F20" s="36"/>
      <c r="G20" s="37"/>
      <c r="H20" s="38"/>
      <c r="AW20" t="str">
        <f t="shared" ref="AW20:AX23" si="11">IF($BA$3=1,AV11,AY11)</f>
        <v>John Brown</v>
      </c>
      <c r="AX20" s="1">
        <f t="shared" si="11"/>
        <v>8477.4799999999977</v>
      </c>
      <c r="BB20" t="str">
        <f t="shared" ref="BB20:BC24" si="12">IF($BA$3=1,BB11,BE11)</f>
        <v>Washington</v>
      </c>
      <c r="BC20" s="1">
        <f t="shared" si="12"/>
        <v>134907.56</v>
      </c>
      <c r="BE20" t="str">
        <f t="shared" ref="BE20:BF24" si="13">IF($BA$4=1,AW20,BB20)</f>
        <v>John Brown</v>
      </c>
      <c r="BF20" s="23">
        <f t="shared" si="13"/>
        <v>8477.4799999999977</v>
      </c>
      <c r="CV20" t="s">
        <v>81</v>
      </c>
      <c r="CW20" s="23">
        <v>-9326.5600000000122</v>
      </c>
      <c r="CX20" s="23">
        <v>6568</v>
      </c>
      <c r="DA20" s="39"/>
      <c r="DB20" s="40"/>
      <c r="DC20" s="41"/>
    </row>
    <row r="21" spans="2:107" x14ac:dyDescent="0.35">
      <c r="F21" s="36"/>
      <c r="G21" s="37"/>
      <c r="H21" s="38"/>
      <c r="AW21" t="str">
        <f t="shared" si="11"/>
        <v>Paul Noble</v>
      </c>
      <c r="AX21" s="1">
        <f t="shared" si="11"/>
        <v>7569.0199999999959</v>
      </c>
      <c r="BB21" t="str">
        <f t="shared" si="12"/>
        <v>California</v>
      </c>
      <c r="BC21" s="1">
        <f t="shared" si="12"/>
        <v>132555.79000000024</v>
      </c>
      <c r="BE21" t="str">
        <f t="shared" si="13"/>
        <v>Paul Noble</v>
      </c>
      <c r="BF21" s="23">
        <f t="shared" si="13"/>
        <v>7569.0199999999959</v>
      </c>
      <c r="CV21" t="s">
        <v>82</v>
      </c>
      <c r="CW21" s="23">
        <v>-2557.7999999999956</v>
      </c>
      <c r="CX21" s="23">
        <v>5220</v>
      </c>
    </row>
    <row r="22" spans="2:107" x14ac:dyDescent="0.35">
      <c r="F22" s="36"/>
      <c r="G22" s="37"/>
      <c r="H22" s="38"/>
      <c r="AW22" t="str">
        <f t="shared" si="11"/>
        <v>Laura Gross</v>
      </c>
      <c r="AX22" s="1">
        <f t="shared" si="11"/>
        <v>7236.9200000000019</v>
      </c>
      <c r="BB22" t="str">
        <f t="shared" si="12"/>
        <v>Michigan</v>
      </c>
      <c r="BC22" s="1">
        <f t="shared" si="12"/>
        <v>132061.01999999973</v>
      </c>
      <c r="BE22" t="str">
        <f t="shared" si="13"/>
        <v>Laura Gross</v>
      </c>
      <c r="BF22" s="23">
        <f t="shared" si="13"/>
        <v>7236.9200000000019</v>
      </c>
      <c r="CV22" t="s">
        <v>83</v>
      </c>
      <c r="CW22" s="23">
        <v>84506.489999999932</v>
      </c>
      <c r="CX22" s="23">
        <v>6137</v>
      </c>
    </row>
    <row r="23" spans="2:107" x14ac:dyDescent="0.35">
      <c r="F23" s="36"/>
      <c r="G23" s="37"/>
      <c r="H23" s="38"/>
      <c r="AW23" t="str">
        <f t="shared" si="11"/>
        <v>Judith Simmons</v>
      </c>
      <c r="AX23" s="1">
        <f t="shared" si="11"/>
        <v>7191.9699999999975</v>
      </c>
      <c r="BB23" t="str">
        <f t="shared" si="12"/>
        <v>Virginia</v>
      </c>
      <c r="BC23" s="1">
        <f t="shared" si="12"/>
        <v>131335.97000000015</v>
      </c>
      <c r="BE23" t="str">
        <f t="shared" si="13"/>
        <v>Judith Simmons</v>
      </c>
      <c r="BF23" s="23">
        <f t="shared" si="13"/>
        <v>7191.9699999999975</v>
      </c>
      <c r="CV23" t="s">
        <v>84</v>
      </c>
      <c r="CW23" s="23">
        <v>5787.580000000009</v>
      </c>
      <c r="CX23" s="23">
        <v>6157</v>
      </c>
    </row>
    <row r="24" spans="2:107" x14ac:dyDescent="0.35">
      <c r="F24" s="36"/>
      <c r="G24" s="37"/>
      <c r="H24" s="38"/>
      <c r="AW24" t="str">
        <f>IF($BA$3=1,AV15,AY15)</f>
        <v>Kristine Barrett</v>
      </c>
      <c r="AX24" s="1">
        <f>IF($BA$3=1,AW15,AZ15)</f>
        <v>6966.5800000000008</v>
      </c>
      <c r="BB24" t="str">
        <f t="shared" si="12"/>
        <v>Missouri</v>
      </c>
      <c r="BC24" s="1">
        <f t="shared" si="12"/>
        <v>128176.22000000032</v>
      </c>
      <c r="BE24" t="str">
        <f t="shared" si="13"/>
        <v>Kristine Barrett</v>
      </c>
      <c r="BF24" s="23">
        <f t="shared" si="13"/>
        <v>6966.5800000000008</v>
      </c>
      <c r="CV24" t="s">
        <v>85</v>
      </c>
      <c r="CW24" s="23">
        <v>-14038.900000000009</v>
      </c>
      <c r="CX24" s="23">
        <v>6815</v>
      </c>
    </row>
    <row r="25" spans="2:107" x14ac:dyDescent="0.35">
      <c r="F25" s="36"/>
      <c r="G25" s="37"/>
      <c r="H25" s="38"/>
      <c r="CV25" t="s">
        <v>86</v>
      </c>
      <c r="CW25" s="23">
        <v>18729.619999999988</v>
      </c>
      <c r="CX25" s="23">
        <v>6526</v>
      </c>
    </row>
    <row r="26" spans="2:107" x14ac:dyDescent="0.35">
      <c r="F26" s="36"/>
      <c r="G26" s="37"/>
      <c r="H26" s="38"/>
      <c r="CV26" t="s">
        <v>87</v>
      </c>
      <c r="CW26" s="23">
        <v>31367.100000000009</v>
      </c>
      <c r="CX26" s="23">
        <v>5503</v>
      </c>
    </row>
    <row r="27" spans="2:107" x14ac:dyDescent="0.35">
      <c r="F27" s="36"/>
      <c r="G27" s="37"/>
      <c r="H27" s="38"/>
      <c r="CV27" t="s">
        <v>88</v>
      </c>
      <c r="CW27" s="23">
        <v>13233.920000000009</v>
      </c>
      <c r="CX27" s="23">
        <v>5908</v>
      </c>
    </row>
    <row r="28" spans="2:107" x14ac:dyDescent="0.35">
      <c r="F28" s="36"/>
      <c r="G28" s="37"/>
      <c r="H28" s="38"/>
      <c r="CV28" t="s">
        <v>89</v>
      </c>
      <c r="CW28" s="23">
        <v>34303.500000000022</v>
      </c>
      <c r="CX28" s="23">
        <v>5775</v>
      </c>
    </row>
    <row r="29" spans="2:107" x14ac:dyDescent="0.35">
      <c r="F29" s="39"/>
      <c r="G29" s="40"/>
      <c r="H29" s="41"/>
      <c r="CV29" t="s">
        <v>90</v>
      </c>
      <c r="CW29" s="23">
        <v>31380.58</v>
      </c>
      <c r="CX29" s="23">
        <v>5822</v>
      </c>
    </row>
    <row r="30" spans="2:107" x14ac:dyDescent="0.35">
      <c r="CV30" t="s">
        <v>91</v>
      </c>
      <c r="CW30" s="23">
        <v>-1947.5200000000059</v>
      </c>
      <c r="CX30" s="23">
        <v>5728</v>
      </c>
    </row>
    <row r="31" spans="2:107" x14ac:dyDescent="0.35">
      <c r="CV31" t="s">
        <v>92</v>
      </c>
      <c r="CW31" s="23">
        <v>82987.239999999991</v>
      </c>
      <c r="CX31" s="23">
        <v>6671</v>
      </c>
    </row>
    <row r="32" spans="2:107" x14ac:dyDescent="0.35">
      <c r="CV32" t="s">
        <v>93</v>
      </c>
      <c r="CW32" s="23">
        <v>39498.199999999997</v>
      </c>
      <c r="CX32" s="23">
        <v>6230</v>
      </c>
    </row>
    <row r="33" spans="100:102" x14ac:dyDescent="0.35">
      <c r="CV33" t="s">
        <v>94</v>
      </c>
      <c r="CW33" s="23">
        <v>50200.709999999963</v>
      </c>
      <c r="CX33" s="23">
        <v>5817</v>
      </c>
    </row>
    <row r="34" spans="100:102" x14ac:dyDescent="0.35">
      <c r="CV34" t="s">
        <v>95</v>
      </c>
      <c r="CW34" s="23">
        <v>43165.919999999984</v>
      </c>
      <c r="CX34" s="23">
        <v>6202</v>
      </c>
    </row>
    <row r="35" spans="100:102" x14ac:dyDescent="0.35">
      <c r="CV35" t="s">
        <v>180</v>
      </c>
      <c r="CW35" s="23">
        <v>13602.679999999986</v>
      </c>
      <c r="CX35" s="23">
        <v>5252</v>
      </c>
    </row>
    <row r="36" spans="100:102" x14ac:dyDescent="0.35">
      <c r="CV36" t="s">
        <v>96</v>
      </c>
      <c r="CW36" s="23">
        <v>2004.299999999952</v>
      </c>
      <c r="CX36" s="23">
        <v>6681</v>
      </c>
    </row>
    <row r="37" spans="100:102" x14ac:dyDescent="0.35">
      <c r="CV37" t="s">
        <v>97</v>
      </c>
      <c r="CW37" s="23">
        <v>13022.850000000009</v>
      </c>
      <c r="CX37" s="23">
        <v>5107</v>
      </c>
    </row>
    <row r="38" spans="100:102" x14ac:dyDescent="0.35">
      <c r="CV38" t="s">
        <v>98</v>
      </c>
      <c r="CW38" s="23">
        <v>16381.75</v>
      </c>
      <c r="CX38" s="23">
        <v>6325</v>
      </c>
    </row>
    <row r="39" spans="100:102" x14ac:dyDescent="0.35">
      <c r="CV39" t="s">
        <v>99</v>
      </c>
      <c r="CW39" s="23">
        <v>43903.63</v>
      </c>
      <c r="CX39" s="23">
        <v>6263</v>
      </c>
    </row>
    <row r="40" spans="100:102" x14ac:dyDescent="0.35">
      <c r="CV40" t="s">
        <v>100</v>
      </c>
      <c r="CW40" s="23">
        <v>10907.520000000008</v>
      </c>
      <c r="CX40" s="23">
        <v>6992</v>
      </c>
    </row>
    <row r="41" spans="100:102" x14ac:dyDescent="0.35">
      <c r="CV41" t="s">
        <v>101</v>
      </c>
      <c r="CW41" s="23">
        <v>28777.41</v>
      </c>
      <c r="CX41" s="23">
        <v>6033</v>
      </c>
    </row>
    <row r="42" spans="100:102" x14ac:dyDescent="0.35">
      <c r="CV42" t="s">
        <v>102</v>
      </c>
      <c r="CW42" s="23">
        <v>-1571.1300000000556</v>
      </c>
      <c r="CX42" s="23">
        <v>5819</v>
      </c>
    </row>
    <row r="43" spans="100:102" x14ac:dyDescent="0.35">
      <c r="CV43" t="s">
        <v>103</v>
      </c>
      <c r="CW43" s="23">
        <v>-21740.939999999981</v>
      </c>
      <c r="CX43" s="23">
        <v>6194</v>
      </c>
    </row>
    <row r="44" spans="100:102" x14ac:dyDescent="0.35">
      <c r="CV44" t="s">
        <v>181</v>
      </c>
      <c r="CW44" s="23">
        <v>6318.1299999999919</v>
      </c>
      <c r="CX44" s="23">
        <v>6943</v>
      </c>
    </row>
    <row r="45" spans="100:102" x14ac:dyDescent="0.35">
      <c r="CV45" t="s">
        <v>104</v>
      </c>
      <c r="CW45" s="23">
        <v>-13781.949999999986</v>
      </c>
      <c r="CX45" s="23">
        <v>5915</v>
      </c>
    </row>
    <row r="46" spans="100:102" x14ac:dyDescent="0.35">
      <c r="CV46" t="s">
        <v>105</v>
      </c>
      <c r="CW46" s="23">
        <v>-8467.2000000000335</v>
      </c>
      <c r="CX46" s="23">
        <v>5760</v>
      </c>
    </row>
    <row r="47" spans="100:102" x14ac:dyDescent="0.35">
      <c r="CV47" t="s">
        <v>182</v>
      </c>
      <c r="CW47" s="23">
        <v>24069.160000000011</v>
      </c>
      <c r="CX47" s="23">
        <v>6761</v>
      </c>
    </row>
    <row r="48" spans="100:102" x14ac:dyDescent="0.35">
      <c r="CV48" t="s">
        <v>106</v>
      </c>
      <c r="CW48" s="23">
        <v>15387.719999999994</v>
      </c>
      <c r="CX48" s="23">
        <v>6749</v>
      </c>
    </row>
    <row r="49" spans="100:102" x14ac:dyDescent="0.35">
      <c r="CV49" t="s">
        <v>107</v>
      </c>
      <c r="CW49" s="23">
        <v>11575.520000000019</v>
      </c>
      <c r="CX49" s="23">
        <v>6577</v>
      </c>
    </row>
    <row r="50" spans="100:102" x14ac:dyDescent="0.35">
      <c r="CV50" t="s">
        <v>108</v>
      </c>
      <c r="CW50" s="23">
        <v>12376.54</v>
      </c>
      <c r="CX50" s="23">
        <v>6127</v>
      </c>
    </row>
    <row r="51" spans="100:102" x14ac:dyDescent="0.35">
      <c r="CV51" t="s">
        <v>109</v>
      </c>
      <c r="CW51" s="23">
        <v>2761.2499999999782</v>
      </c>
      <c r="CX51" s="23">
        <v>5875</v>
      </c>
    </row>
    <row r="52" spans="100:102" x14ac:dyDescent="0.35">
      <c r="CV52" t="s">
        <v>110</v>
      </c>
      <c r="CW52" s="23">
        <v>63904.020000000055</v>
      </c>
      <c r="CX52" s="23">
        <v>6063</v>
      </c>
    </row>
    <row r="53" spans="100:102" x14ac:dyDescent="0.35">
      <c r="CV53" t="s">
        <v>111</v>
      </c>
      <c r="CW53" s="23">
        <v>43574.720000000016</v>
      </c>
      <c r="CX53" s="23">
        <v>5558</v>
      </c>
    </row>
    <row r="54" spans="100:102" x14ac:dyDescent="0.35">
      <c r="CV54" t="s">
        <v>112</v>
      </c>
      <c r="CW54" s="23">
        <v>31736.320000000058</v>
      </c>
      <c r="CX54" s="23">
        <v>5888</v>
      </c>
    </row>
    <row r="55" spans="100:102" x14ac:dyDescent="0.35">
      <c r="CV55" t="s">
        <v>113</v>
      </c>
      <c r="CW55" s="23">
        <v>-1112.8299999999945</v>
      </c>
      <c r="CX55" s="23">
        <v>5857</v>
      </c>
    </row>
    <row r="56" spans="100:102" x14ac:dyDescent="0.35">
      <c r="CV56" t="s">
        <v>114</v>
      </c>
      <c r="CW56" s="23">
        <v>36733.600000000057</v>
      </c>
      <c r="CX56" s="23">
        <v>6290</v>
      </c>
    </row>
    <row r="57" spans="100:102" x14ac:dyDescent="0.35">
      <c r="CV57" t="s">
        <v>115</v>
      </c>
      <c r="CW57" s="23">
        <v>-18969.600000000046</v>
      </c>
      <c r="CX57" s="23">
        <v>5928</v>
      </c>
    </row>
    <row r="58" spans="100:102" x14ac:dyDescent="0.35">
      <c r="CV58" t="s">
        <v>116</v>
      </c>
      <c r="CW58" s="23">
        <v>42187.60000000002</v>
      </c>
      <c r="CX58" s="23">
        <v>5795</v>
      </c>
    </row>
    <row r="59" spans="100:102" x14ac:dyDescent="0.35">
      <c r="CV59" t="s">
        <v>117</v>
      </c>
      <c r="CW59" s="23">
        <v>11787.310000000005</v>
      </c>
      <c r="CX59" s="23">
        <v>4891</v>
      </c>
    </row>
    <row r="60" spans="100:102" x14ac:dyDescent="0.35">
      <c r="CV60" t="s">
        <v>118</v>
      </c>
      <c r="CW60" s="23">
        <v>26067.999999999978</v>
      </c>
      <c r="CX60" s="23">
        <v>6860</v>
      </c>
    </row>
    <row r="61" spans="100:102" x14ac:dyDescent="0.35">
      <c r="CV61" t="s">
        <v>119</v>
      </c>
      <c r="CW61" s="23">
        <v>8106.2399999999907</v>
      </c>
      <c r="CX61" s="23">
        <v>6333</v>
      </c>
    </row>
    <row r="62" spans="100:102" x14ac:dyDescent="0.35">
      <c r="CV62" t="s">
        <v>183</v>
      </c>
      <c r="CW62" s="23">
        <v>83284.599999999977</v>
      </c>
      <c r="CX62" s="23">
        <v>6262</v>
      </c>
    </row>
    <row r="63" spans="100:102" x14ac:dyDescent="0.35">
      <c r="CV63" t="s">
        <v>120</v>
      </c>
      <c r="CW63" s="23">
        <v>51479.960000000043</v>
      </c>
      <c r="CX63" s="23">
        <v>6938</v>
      </c>
    </row>
    <row r="64" spans="100:102" x14ac:dyDescent="0.35">
      <c r="CV64" t="s">
        <v>121</v>
      </c>
      <c r="CW64" s="23">
        <v>10467.999999999993</v>
      </c>
      <c r="CX64" s="23">
        <v>5234</v>
      </c>
    </row>
    <row r="65" spans="100:102" x14ac:dyDescent="0.35">
      <c r="CV65" t="s">
        <v>122</v>
      </c>
      <c r="CW65" s="23">
        <v>25255.650000000016</v>
      </c>
      <c r="CX65" s="23">
        <v>5385</v>
      </c>
    </row>
    <row r="66" spans="100:102" x14ac:dyDescent="0.35">
      <c r="CV66" t="s">
        <v>184</v>
      </c>
      <c r="CW66" s="23">
        <v>9939.5999999999913</v>
      </c>
      <c r="CX66" s="23">
        <v>6024</v>
      </c>
    </row>
    <row r="67" spans="100:102" x14ac:dyDescent="0.35">
      <c r="CV67" t="s">
        <v>123</v>
      </c>
      <c r="CW67" s="23">
        <v>38978.390000000021</v>
      </c>
      <c r="CX67" s="23">
        <v>5809</v>
      </c>
    </row>
    <row r="68" spans="100:102" x14ac:dyDescent="0.35">
      <c r="CV68" t="s">
        <v>124</v>
      </c>
      <c r="CW68" s="23">
        <v>-7303.8000000000393</v>
      </c>
      <c r="CX68" s="23">
        <v>5180</v>
      </c>
    </row>
    <row r="69" spans="100:102" x14ac:dyDescent="0.35">
      <c r="CV69" t="s">
        <v>125</v>
      </c>
      <c r="CW69" s="23">
        <v>26923.569999999989</v>
      </c>
      <c r="CX69" s="23">
        <v>6161</v>
      </c>
    </row>
    <row r="70" spans="100:102" x14ac:dyDescent="0.35">
      <c r="CV70" t="s">
        <v>126</v>
      </c>
      <c r="CW70" s="23">
        <v>28375.229999999974</v>
      </c>
      <c r="CX70" s="23">
        <v>7041</v>
      </c>
    </row>
    <row r="71" spans="100:102" x14ac:dyDescent="0.35">
      <c r="CV71" t="s">
        <v>127</v>
      </c>
      <c r="CW71" s="23">
        <v>24412.700000000026</v>
      </c>
      <c r="CX71" s="23">
        <v>5486</v>
      </c>
    </row>
    <row r="72" spans="100:102" x14ac:dyDescent="0.35">
      <c r="CV72" t="s">
        <v>185</v>
      </c>
      <c r="CW72" s="23">
        <v>4272.7199999999975</v>
      </c>
      <c r="CX72" s="23">
        <v>5622</v>
      </c>
    </row>
    <row r="73" spans="100:102" x14ac:dyDescent="0.35">
      <c r="CV73" t="s">
        <v>128</v>
      </c>
      <c r="CW73" s="23">
        <v>-16258.440000000002</v>
      </c>
      <c r="CX73" s="23">
        <v>7458</v>
      </c>
    </row>
    <row r="74" spans="100:102" x14ac:dyDescent="0.35">
      <c r="CV74" t="s">
        <v>129</v>
      </c>
      <c r="CW74" s="23">
        <v>8442.900000000016</v>
      </c>
      <c r="CX74" s="23">
        <v>5310</v>
      </c>
    </row>
    <row r="75" spans="100:102" x14ac:dyDescent="0.35">
      <c r="CV75" t="s">
        <v>130</v>
      </c>
      <c r="CW75" s="23">
        <v>23774.260000000002</v>
      </c>
      <c r="CX75" s="23">
        <v>6478</v>
      </c>
    </row>
    <row r="76" spans="100:102" x14ac:dyDescent="0.35">
      <c r="CV76" t="s">
        <v>131</v>
      </c>
      <c r="CW76" s="23">
        <v>58611.329999999973</v>
      </c>
      <c r="CX76" s="23">
        <v>5867</v>
      </c>
    </row>
    <row r="77" spans="100:102" x14ac:dyDescent="0.35">
      <c r="CV77" t="s">
        <v>132</v>
      </c>
      <c r="CW77" s="23">
        <v>-1094.7799999999843</v>
      </c>
      <c r="CX77" s="23">
        <v>5762</v>
      </c>
    </row>
    <row r="78" spans="100:102" x14ac:dyDescent="0.35">
      <c r="CV78" t="s">
        <v>186</v>
      </c>
      <c r="CW78" s="23">
        <v>18444.999999999993</v>
      </c>
      <c r="CX78" s="23">
        <v>5950</v>
      </c>
    </row>
    <row r="79" spans="100:102" x14ac:dyDescent="0.35">
      <c r="CV79" t="s">
        <v>187</v>
      </c>
      <c r="CW79" s="23">
        <v>63091.859999999986</v>
      </c>
      <c r="CX79" s="23">
        <v>5163</v>
      </c>
    </row>
    <row r="80" spans="100:102" x14ac:dyDescent="0.35">
      <c r="CV80" t="s">
        <v>133</v>
      </c>
      <c r="CW80" s="23">
        <v>29725.620000000014</v>
      </c>
      <c r="CX80" s="23">
        <v>5969</v>
      </c>
    </row>
    <row r="81" spans="100:102" x14ac:dyDescent="0.35">
      <c r="CV81" t="s">
        <v>134</v>
      </c>
      <c r="CW81" s="23">
        <v>47952.000000000015</v>
      </c>
      <c r="CX81" s="23">
        <v>5400</v>
      </c>
    </row>
    <row r="82" spans="100:102" x14ac:dyDescent="0.35">
      <c r="CV82" t="s">
        <v>135</v>
      </c>
      <c r="CW82" s="23">
        <v>56300.05</v>
      </c>
      <c r="CX82" s="23">
        <v>6221</v>
      </c>
    </row>
    <row r="83" spans="100:102" x14ac:dyDescent="0.35">
      <c r="CV83" t="s">
        <v>188</v>
      </c>
      <c r="CW83" s="23">
        <v>22807.919999999976</v>
      </c>
      <c r="CX83" s="23">
        <v>6554</v>
      </c>
    </row>
    <row r="84" spans="100:102" x14ac:dyDescent="0.35">
      <c r="CV84" t="s">
        <v>136</v>
      </c>
      <c r="CW84" s="23">
        <v>56525.640000000014</v>
      </c>
      <c r="CX84" s="23">
        <v>6438</v>
      </c>
    </row>
    <row r="85" spans="100:102" x14ac:dyDescent="0.35">
      <c r="CV85" t="s">
        <v>189</v>
      </c>
      <c r="CW85" s="23">
        <v>32065.139999999952</v>
      </c>
      <c r="CX85" s="23">
        <v>5862</v>
      </c>
    </row>
    <row r="86" spans="100:102" x14ac:dyDescent="0.35">
      <c r="CV86" t="s">
        <v>137</v>
      </c>
      <c r="CW86" s="23">
        <v>685.07999999998719</v>
      </c>
      <c r="CX86" s="23">
        <v>5709</v>
      </c>
    </row>
    <row r="87" spans="100:102" x14ac:dyDescent="0.35">
      <c r="CV87" t="s">
        <v>138</v>
      </c>
      <c r="CW87" s="23">
        <v>-50135.640000000021</v>
      </c>
      <c r="CX87" s="23">
        <v>7666</v>
      </c>
    </row>
    <row r="88" spans="100:102" x14ac:dyDescent="0.35">
      <c r="CV88" t="s">
        <v>139</v>
      </c>
      <c r="CW88" s="23">
        <v>-25109.370000000024</v>
      </c>
      <c r="CX88" s="23">
        <v>5853</v>
      </c>
    </row>
    <row r="89" spans="100:102" x14ac:dyDescent="0.35">
      <c r="CV89" t="s">
        <v>140</v>
      </c>
      <c r="CW89" s="23">
        <v>2791.3200000000033</v>
      </c>
      <c r="CX89" s="23">
        <v>6646</v>
      </c>
    </row>
    <row r="90" spans="100:102" x14ac:dyDescent="0.35">
      <c r="CV90" t="s">
        <v>141</v>
      </c>
      <c r="CW90" s="23">
        <v>-39515.370000000003</v>
      </c>
      <c r="CX90" s="23">
        <v>5637</v>
      </c>
    </row>
    <row r="91" spans="100:102" x14ac:dyDescent="0.35">
      <c r="CV91" t="s">
        <v>142</v>
      </c>
      <c r="CW91" s="23">
        <v>27251.010000000009</v>
      </c>
      <c r="CX91" s="23">
        <v>5713</v>
      </c>
    </row>
    <row r="92" spans="100:102" x14ac:dyDescent="0.35">
      <c r="CV92" t="s">
        <v>190</v>
      </c>
      <c r="CW92" s="23">
        <v>21262.580000000013</v>
      </c>
      <c r="CX92" s="23">
        <v>5438</v>
      </c>
    </row>
    <row r="93" spans="100:102" x14ac:dyDescent="0.35">
      <c r="CV93" t="s">
        <v>143</v>
      </c>
      <c r="CW93" s="23">
        <v>16798.080000000002</v>
      </c>
      <c r="CX93" s="23">
        <v>5384</v>
      </c>
    </row>
    <row r="94" spans="100:102" x14ac:dyDescent="0.35">
      <c r="CV94" t="s">
        <v>144</v>
      </c>
      <c r="CW94" s="23">
        <v>74447.250000000029</v>
      </c>
      <c r="CX94" s="23">
        <v>5839</v>
      </c>
    </row>
    <row r="95" spans="100:102" x14ac:dyDescent="0.35">
      <c r="CV95" t="s">
        <v>145</v>
      </c>
      <c r="CW95" s="23">
        <v>74371.949999999953</v>
      </c>
      <c r="CX95" s="23">
        <v>6255</v>
      </c>
    </row>
    <row r="96" spans="100:102" x14ac:dyDescent="0.35">
      <c r="CV96" t="s">
        <v>146</v>
      </c>
      <c r="CW96" s="23">
        <v>-60.990000000012515</v>
      </c>
      <c r="CX96" s="23">
        <v>6099</v>
      </c>
    </row>
    <row r="97" spans="100:102" x14ac:dyDescent="0.35">
      <c r="CV97" t="s">
        <v>147</v>
      </c>
      <c r="CW97" s="23">
        <v>26684.99999999996</v>
      </c>
      <c r="CX97" s="23">
        <v>5930</v>
      </c>
    </row>
    <row r="98" spans="100:102" x14ac:dyDescent="0.35">
      <c r="CV98" t="s">
        <v>148</v>
      </c>
      <c r="CW98" s="23">
        <v>46112.94</v>
      </c>
      <c r="CX98" s="23">
        <v>6378</v>
      </c>
    </row>
    <row r="99" spans="100:102" x14ac:dyDescent="0.35">
      <c r="CV99" t="s">
        <v>149</v>
      </c>
      <c r="CW99" s="23">
        <v>-1748.7000000000335</v>
      </c>
      <c r="CX99" s="23">
        <v>6030</v>
      </c>
    </row>
    <row r="100" spans="100:102" x14ac:dyDescent="0.35">
      <c r="CV100" t="s">
        <v>150</v>
      </c>
      <c r="CW100" s="23">
        <v>-4890.8900000000067</v>
      </c>
      <c r="CX100" s="23">
        <v>6191</v>
      </c>
    </row>
    <row r="101" spans="100:102" x14ac:dyDescent="0.35">
      <c r="CV101" t="s">
        <v>151</v>
      </c>
      <c r="CW101" s="23">
        <v>54830.159999999974</v>
      </c>
      <c r="CX101" s="23">
        <v>5934</v>
      </c>
    </row>
    <row r="102" spans="100:102" x14ac:dyDescent="0.35">
      <c r="CV102" t="s">
        <v>152</v>
      </c>
      <c r="CW102" s="23">
        <v>21655.43999999993</v>
      </c>
      <c r="CX102" s="23">
        <v>6332</v>
      </c>
    </row>
    <row r="103" spans="100:102" x14ac:dyDescent="0.35">
      <c r="CV103" t="s">
        <v>153</v>
      </c>
      <c r="CW103" s="23">
        <v>9097.2600000000093</v>
      </c>
      <c r="CX103" s="23">
        <v>6231</v>
      </c>
    </row>
  </sheetData>
  <conditionalFormatting sqref="H8">
    <cfRule type="cellIs" dxfId="4" priority="1" operator="lessThan">
      <formula>0</formula>
    </cfRule>
    <cfRule type="cellIs" dxfId="3" priority="2" operator="greaterThan">
      <formula>0</formula>
    </cfRule>
  </conditionalFormatting>
  <pageMargins left="0.7" right="0.7" top="0.75" bottom="0.75" header="0.3" footer="0.3"/>
  <extLst>
    <ext xmlns:x15="http://schemas.microsoft.com/office/spreadsheetml/2010/11/main" uri="{F7C9EE02-42E1-4005-9D12-6889AFFD525C}">
      <x15:webExtensions xmlns:xm="http://schemas.microsoft.com/office/excel/2006/main">
        <x15:webExtension appRef="{8BF2F8B2-2F63-44B5-A9AF-E7BDEAFFE5A0}">
          <xm:f>Sheet2!$B$7:$D$18</xm:f>
        </x15:webExtension>
      </x15:webExtens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6E1A6-6518-405F-BDCD-59EA25AD9B08}">
  <dimension ref="R16"/>
  <sheetViews>
    <sheetView showGridLines="0" tabSelected="1" workbookViewId="0">
      <selection activeCell="P39" sqref="P39"/>
    </sheetView>
  </sheetViews>
  <sheetFormatPr defaultRowHeight="14.5" x14ac:dyDescent="0.35"/>
  <cols>
    <col min="1" max="16384" width="8.7265625" style="31"/>
  </cols>
  <sheetData>
    <row r="16" spans="18:18" x14ac:dyDescent="0.35">
      <c r="R16" s="30"/>
    </row>
  </sheetData>
  <conditionalFormatting sqref="R16">
    <cfRule type="cellIs" dxfId="2" priority="1" operator="lessThan">
      <formula>0</formula>
    </cfRule>
    <cfRule type="cellIs" dxfId="1" priority="2" operator="greaterThan">
      <formula>0</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Option Button 1">
              <controlPr defaultSize="0" autoFill="0" autoLine="0" autoPict="0">
                <anchor moveWithCells="1">
                  <from>
                    <xdr:col>15</xdr:col>
                    <xdr:colOff>355600</xdr:colOff>
                    <xdr:row>9</xdr:row>
                    <xdr:rowOff>0</xdr:rowOff>
                  </from>
                  <to>
                    <xdr:col>16</xdr:col>
                    <xdr:colOff>177800</xdr:colOff>
                    <xdr:row>10</xdr:row>
                    <xdr:rowOff>88900</xdr:rowOff>
                  </to>
                </anchor>
              </controlPr>
            </control>
          </mc:Choice>
        </mc:AlternateContent>
        <mc:AlternateContent xmlns:mc="http://schemas.openxmlformats.org/markup-compatibility/2006">
          <mc:Choice Requires="x14">
            <control shapeId="1026" r:id="rId4" name="Option Button 2">
              <controlPr defaultSize="0" autoFill="0" autoLine="0" autoPict="0">
                <anchor moveWithCells="1">
                  <from>
                    <xdr:col>16</xdr:col>
                    <xdr:colOff>387350</xdr:colOff>
                    <xdr:row>8</xdr:row>
                    <xdr:rowOff>158750</xdr:rowOff>
                  </from>
                  <to>
                    <xdr:col>17</xdr:col>
                    <xdr:colOff>165100</xdr:colOff>
                    <xdr:row>10</xdr:row>
                    <xdr:rowOff>95250</xdr:rowOff>
                  </to>
                </anchor>
              </controlPr>
            </control>
          </mc:Choice>
        </mc:AlternateContent>
      </controls>
    </mc:Choice>
  </mc:AlternateContent>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1B0B3-A7FB-4716-8BE5-C68BA930356F}">
  <dimension ref="A1"/>
  <sheetViews>
    <sheetView showGridLines="0" zoomScale="74" zoomScaleNormal="70" workbookViewId="0">
      <selection activeCell="L38" sqref="L38"/>
    </sheetView>
  </sheetViews>
  <sheetFormatPr defaultRowHeight="14.5" x14ac:dyDescent="0.35"/>
  <cols>
    <col min="1" max="16384" width="8.7265625" style="3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50246-D5EB-4425-B458-5C411E98A3E2}">
  <dimension ref="H8"/>
  <sheetViews>
    <sheetView showGridLines="0" showRowColHeaders="0" zoomScale="85" zoomScaleNormal="85" workbookViewId="0">
      <selection activeCell="F33" sqref="F33"/>
    </sheetView>
  </sheetViews>
  <sheetFormatPr defaultRowHeight="14.5" x14ac:dyDescent="0.35"/>
  <cols>
    <col min="1" max="8" width="8.7265625" style="29"/>
    <col min="9" max="9" width="11.1796875" style="29" customWidth="1"/>
    <col min="10" max="16384" width="8.7265625" style="29"/>
  </cols>
  <sheetData>
    <row r="8" spans="8:8" x14ac:dyDescent="0.35">
      <c r="H8" s="29" t="s">
        <v>53</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097" r:id="rId3" name="Option Button 1">
              <controlPr defaultSize="0" autoFill="0" autoLine="0" autoPict="0">
                <anchor moveWithCells="1">
                  <from>
                    <xdr:col>20</xdr:col>
                    <xdr:colOff>0</xdr:colOff>
                    <xdr:row>16</xdr:row>
                    <xdr:rowOff>88900</xdr:rowOff>
                  </from>
                  <to>
                    <xdr:col>20</xdr:col>
                    <xdr:colOff>393700</xdr:colOff>
                    <xdr:row>17</xdr:row>
                    <xdr:rowOff>171450</xdr:rowOff>
                  </to>
                </anchor>
              </controlPr>
            </control>
          </mc:Choice>
        </mc:AlternateContent>
        <mc:AlternateContent xmlns:mc="http://schemas.openxmlformats.org/markup-compatibility/2006">
          <mc:Choice Requires="x14">
            <control shapeId="4098" r:id="rId4" name="Option Button 2">
              <controlPr defaultSize="0" autoFill="0" autoLine="0" autoPict="0">
                <anchor moveWithCells="1">
                  <from>
                    <xdr:col>20</xdr:col>
                    <xdr:colOff>266700</xdr:colOff>
                    <xdr:row>16</xdr:row>
                    <xdr:rowOff>95250</xdr:rowOff>
                  </from>
                  <to>
                    <xdr:col>20</xdr:col>
                    <xdr:colOff>527050</xdr:colOff>
                    <xdr:row>17</xdr:row>
                    <xdr:rowOff>171450</xdr:rowOff>
                  </to>
                </anchor>
              </controlPr>
            </control>
          </mc:Choice>
        </mc:AlternateContent>
        <mc:AlternateContent xmlns:mc="http://schemas.openxmlformats.org/markup-compatibility/2006">
          <mc:Choice Requires="x14">
            <control shapeId="4099" r:id="rId5" name="Drop Down 3">
              <controlPr defaultSize="0" autoLine="0" autoPict="0">
                <anchor moveWithCells="1">
                  <from>
                    <xdr:col>18</xdr:col>
                    <xdr:colOff>488950</xdr:colOff>
                    <xdr:row>15</xdr:row>
                    <xdr:rowOff>76200</xdr:rowOff>
                  </from>
                  <to>
                    <xdr:col>20</xdr:col>
                    <xdr:colOff>228600</xdr:colOff>
                    <xdr:row>16</xdr:row>
                    <xdr:rowOff>69850</xdr:rowOff>
                  </to>
                </anchor>
              </controlPr>
            </control>
          </mc:Choice>
        </mc:AlternateContent>
        <mc:AlternateContent xmlns:mc="http://schemas.openxmlformats.org/markup-compatibility/2006">
          <mc:Choice Requires="x14">
            <control shapeId="4111" r:id="rId6" name="Group Box 15">
              <controlPr defaultSize="0" autoFill="0" autoPict="0">
                <anchor moveWithCells="1">
                  <from>
                    <xdr:col>27</xdr:col>
                    <xdr:colOff>558800</xdr:colOff>
                    <xdr:row>3</xdr:row>
                    <xdr:rowOff>31750</xdr:rowOff>
                  </from>
                  <to>
                    <xdr:col>32</xdr:col>
                    <xdr:colOff>152400</xdr:colOff>
                    <xdr:row>6</xdr:row>
                    <xdr:rowOff>177800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 f a c t _ t a b l e _ 3 0 f 2 7 d 7 b - 5 e a 2 - 4 9 5 4 - a 5 0 2 - 6 8 c 5 4 b b 7 0 f 4 7 < / K e y > < V a l u e   x m l n s : a = " h t t p : / / s c h e m a s . d a t a c o n t r a c t . o r g / 2 0 0 4 / 0 7 / M i c r o s o f t . A n a l y s i s S e r v i c e s . C o m m o n " > < a : H a s F o c u s > t r u e < / a : H a s F o c u s > < a : S i z e A t D p i 9 6 > 1 3 7 < / a : S i z e A t D p i 9 6 > < a : V i s i b l e > t r u e < / a : V i s i b l e > < / V a l u e > < / K e y V a l u e O f s t r i n g S a n d b o x E d i t o r . M e a s u r e G r i d S t a t e S c d E 3 5 R y > < K e y V a l u e O f s t r i n g S a n d b o x E d i t o r . M e a s u r e G r i d S t a t e S c d E 3 5 R y > < K e y > m o n t h l y _ s t o r e _ t a r g e t s _ 1 a c d e 1 b b - f 2 6 0 - 4 8 7 b - 8 0 a 7 - c 3 e b b 2 8 8 3 e b 7 < / K e y > < V a l u e   x m l n s : a = " h t t p : / / s c h e m a s . d a t a c o n t r a c t . o r g / 2 0 0 4 / 0 7 / M i c r o s o f t . A n a l y s i s S e r v i c e s . C o m m o n " > < a : H a s F o c u s > t r u e < / a : H a s F o c u s > < a : S i z e A t D p i 9 6 > 1 3 5 < / a : S i z e A t D p i 9 6 > < a : V i s i b l e > t r u e < / a : V i s i b l e > < / V a l u e > < / K e y V a l u e O f s t r i n g S a n d b o x E d i t o r . M e a s u r e G r i d S t a t e S c d E 3 5 R y > < K e y V a l u e O f s t r i n g S a n d b o x E d i t o r . M e a s u r e G r i d S t a t e S c d E 3 5 R y > < K e y > p r o d u c t s _ t a b l e _ c a d 0 7 9 2 d - e 9 9 a - 4 0 7 6 - 8 9 7 2 - 4 4 a 9 4 5 a 0 e 9 0 d < / K e y > < V a l u e   x m l n s : a = " h t t p : / / s c h e m a s . d a t a c o n t r a c t . o r g / 2 0 0 4 / 0 7 / M i c r o s o f t . A n a l y s i s S e r v i c e s . C o m m o n " > < a : H a s F o c u s > t r u e < / a : H a s F o c u s > < a : S i z e A t D p i 9 6 > 1 3 5 < / a : S i z e A t D p i 9 6 > < a : V i s i b l e > t r u e < / a : V i s i b l e > < / V a l u e > < / K e y V a l u e O f s t r i n g S a n d b o x E d i t o r . M e a s u r e G r i d S t a t e S c d E 3 5 R y > < K e y V a l u e O f s t r i n g S a n d b o x E d i t o r . M e a s u r e G r i d S t a t e S c d E 3 5 R y > < K e y > D i m _ s a l e s _ p e r s o n s _ f 0 0 1 6 e 6 e - 1 8 b d - 4 8 b 8 - 9 2 7 8 - a 0 7 e f c f 1 9 b 2 b < / K e y > < V a l u e   x m l n s : a = " h t t p : / / s c h e m a s . d a t a c o n t r a c t . o r g / 2 0 0 4 / 0 7 / M i c r o s o f t . A n a l y s i s S e r v i c e s . C o m m o n " > < a : H a s F o c u s > t r u e < / a : H a s F o c u s > < a : S i z e A t D p i 9 6 > 1 3 5 < / a : S i z e A t D p i 9 6 > < a : V i s i b l e > t r u e < / a : V i s i b l e > < / V a l u e > < / K e y V a l u e O f s t r i n g S a n d b o x E d i t o r . M e a s u r e G r i d S t a t e S c d E 3 5 R y > < K e y V a l u e O f s t r i n g S a n d b o x E d i t o r . M e a s u r e G r i d S t a t e S c d E 3 5 R y > < K e y > D a t e   T a b l e _ 7 4 2 3 0 0 e b - e e 9 c - 4 c c a - 9 9 5 f - 5 0 2 c 8 8 d 4 7 1 5 c < / K e y > < V a l u e   x m l n s : a = " h t t p : / / s c h e m a s . d a t a c o n t r a c t . o r g / 2 0 0 4 / 0 7 / M i c r o s o f t . A n a l y s i s S e r v i c e s . C o m m o n " > < a : H a s F o c u s > t r u e < / a : H a s F o c u s > < a : S i z e A t D p i 9 6 > 1 4 3 < / a : S i z e A t D p i 9 6 > < a : V i s i b l e > t r u e < / a : V i s i b l e > < / V a l u e > < / K e y V a l u e O f s t r i n g S a n d b o x E d i t o r . M e a s u r e G r i d S t a t e S c d E 3 5 R y > < K e y V a l u e O f s t r i n g S a n d b o x E d i t o r . M e a s u r e G r i d S t a t e S c d E 3 5 R y > < K e y > C a l c u l a t i o n s _ 8 5 4 5 b 3 0 e - 8 2 d 2 - 4 d e 2 - 8 5 1 6 - 2 4 7 2 0 9 9 d 7 5 d b < / K e y > < V a l u e   x m l n s : a = " h t t p : / / s c h e m a s . d a t a c o n t r a c t . o r g / 2 0 0 4 / 0 7 / M i c r o s o f t . A n a l y s i s S e r v i c e s . C o m m o n " > < a : H a s F o c u s > f a l s e < / a : H a s F o c u s > < a : S i z e A t D p i 9 6 > 1 3 5 < / a : S i z e A t D p i 9 6 > < a : V i s i b l e > t r u e < / a : V i s i b l e > < / V a l u e > < / K e y V a l u e O f s t r i n g S a n d b o x E d i t o r . M e a s u r e G r i d S t a t e S c d E 3 5 R y > < K e y V a l u e O f s t r i n g S a n d b o x E d i t o r . M e a s u r e G r i d S t a t e S c d E 3 5 R y > < K e y > D i m _ c u s t o m e r s _ 5 4 e e 1 1 f f - 7 3 8 4 - 4 e c 3 - a f 0 0 - 8 e 0 e 6 5 0 1 7 f 1 6 < / K e y > < V a l u e   x m l n s : a = " h t t p : / / s c h e m a s . d a t a c o n t r a c t . o r g / 2 0 0 4 / 0 7 / M i c r o s o f t . A n a l y s i s S e r v i c e s . C o m m o n " > < a : H a s F o c u s > f a l s e < / a : H a s F o c u s > < a : S i z e A t D p i 9 6 > 1 3 3 < / a : S i z e A t D p i 9 6 > < a : V i s i b l e > t r u e < / a : V i s i b l e > < / V a l u e > < / K e y V a l u e O f s t r i n g S a n d b o x E d i t o r . M e a s u r e G r i d S t a t e S c d E 3 5 R y > < / A r r a y O f K e y V a l u e O f s t r i n g S a n d b o x E d i t o r . M e a s u r e G r i d S t a t e S c d E 3 5 R y > ] ] > < / C u s t o m C o n t e n t > < / G e m i n i > 
</file>

<file path=customXml/item10.xml>��< ? x m l   v e r s i o n = " 1 . 0 "   e n c o d i n g = " U T F - 1 6 " ? > < G e m i n i   x m l n s = " h t t p : / / g e m i n i / p i v o t c u s t o m i z a t i o n / d 7 e 2 8 f 8 0 - 0 5 6 b - 4 b 3 6 - a 0 3 f - e 5 4 b 4 d 8 2 3 7 1 b " > < 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11.xml>��< ? x m l   v e r s i o n = " 1 . 0 "   e n c o d i n g = " U T F - 1 6 " ? > < G e m i n i   x m l n s = " h t t p : / / g e m i n i / p i v o t c u s t o m i z a t i o n / T a b l e X M L _ D a t e   T a b l e _ 7 4 2 3 0 0 e b - e e 9 c - 4 c c a - 9 9 5 f - 5 0 2 c 8 8 d 4 7 1 5 c " > < 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 1 5 4 < / i n t > < / v a l u e > < / i t e m > < i t e m > < k e y > < s t r i n g > Y e a r < / s t r i n g > < / k e y > < v a l u e > < i n t > 9 4 < / i n t > < / v a l u e > < / i t e m > < i t e m > < k e y > < s t r i n g > M o n t h   N a m e < / s t r i n g > < / k e y > < v a l u e > < i n t > 1 7 2 < / i n t > < / v a l u e > < / i t e m > < i t e m > < k e y > < s t r i n g > M o n t h   N u m < / s t r i n g > < / k e y > < v a l u e > < i n t > 1 6 0 < / i n t > < / v a l u e > < / i t e m > < i t e m > < k e y > < s t r i n g > W e e k   D a y < / s t r i n g > < / k e y > < v a l u e > < i n t > 1 4 8 < / i n t > < / v a l u e > < / i t e m > < i t e m > < k e y > < s t r i n g > W e e k N u m < / s t r i n g > < / k e y > < v a l u e > < i n t > 1 5 0 < / i n t > < / v a l u e > < / i t e m > < i t e m > < k e y > < s t r i n g > W e e k T y p e < / s t r i n g > < / k e y > < v a l u e > < i n t > 1 5 0 < / i n t > < / v a l u e > < / i t e m > < i t e m > < k e y > < s t r i n g > Q u a r t e r < / s t r i n g > < / k e y > < v a l u e > < i n t > 1 2 0 < / i n t > < / v a l u e > < / i t e m > < / C o l u m n W i d t h s > < C o l u m n D i s p l a y I n d e x > < i t e m > < k e y > < s t r i n g > O r d e r   D a t e < / s t r i n g > < / k e y > < v a l u e > < i n t > 0 < / i n t > < / v a l u e > < / i t e m > < i t e m > < k e y > < s t r i n g > Y e a r < / s t r i n g > < / k e y > < v a l u e > < i n t > 1 < / i n t > < / v a l u e > < / i t e m > < i t e m > < k e y > < s t r i n g > M o n t h   N a m e < / s t r i n g > < / k e y > < v a l u e > < i n t > 2 < / i n t > < / v a l u e > < / i t e m > < i t e m > < k e y > < s t r i n g > M o n t h   N u m < / s t r i n g > < / k e y > < v a l u e > < i n t > 3 < / i n t > < / v a l u e > < / i t e m > < i t e m > < k e y > < s t r i n g > W e e k   D a y < / s t r i n g > < / k e y > < v a l u e > < i n t > 4 < / i n t > < / v a l u e > < / i t e m > < i t e m > < k e y > < s t r i n g > W e e k N u m < / s t r i n g > < / k e y > < v a l u e > < i n t > 5 < / i n t > < / v a l u e > < / i t e m > < i t e m > < k e y > < s t r i n g > W e e k T y p e 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 C o l u m n s \ M o n t h < / 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 C o l u m n s \ M o n t h l y   T a r g e t < / K e y > < / a : K e y > < a : V a l u e   i : t y p e = " M e a s u r e G r i d N o d e V i e w S t a t e " > < C o l u m n > 2 < / C o l u m n > < L a y e d O u t > t r u e < / L a y e d O u t > < / a : V a l u e > < / a : K e y V a l u e O f D i a g r a m O b j e c t K e y a n y T y p e z b w N T n L X > < / V i e w S t a t e s > < / D i a g r a m M a n a g e r . S e r i a l i z a b l e D i a g r a m > < 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 D i m _ s a l e s _ p e r s o n s 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 D i m _ s a l e s _ p e r s o n s 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 C o l u m n s \ F u l l   N a m e < / K e y > < / D i a g r a m O b j e c t K e y > < D i a g r a m O b j e c t K e y > < K e y > C o l u m n s \ S t o r e   N a m e < / K e y > < / D i a g r a m O b j e c t K e y > < D i a g r a m O b j e c t K e y > < K e y > C o l u m n s \ A g e 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 C o l u m n s \ S t o r e   N a m e < / 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V i e w S t a t e s > < / D i a g r a m M a n a g e r . S e r i a l i z a b l e D i a g r a m > < D i a g r a m M a n a g e r . S e r i a l i z a b l e D i a g r a m > < A d a p t e r   i : t y p e = " M e a s u r e D i a g r a m S a n d b o x A d a p t e r " > < T a b l e N a m e > C a l c u l a t i o n s 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 C a l c u l a t i o n s 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 M e a s u r e s \ C O G S < / K e y > < / D i a g r a m O b j e c t K e y > < D i a g r a m O b j e c t K e y > < K e y > M e a s u r e s \ C O G S \ T a g I n f o \ F o r m u l a < / K e y > < / D i a g r a m O b j e c t K e y > < D i a g r a m O b j e c t K e y > < K e y > M e a s u r e s \ C O G S \ T a g I n f o \ V a l u e < / K e y > < / D i a g r a m O b j e c t K e y > < D i a g r a m O b j e c t K e y > < K e y > M e a s u r e s \ P r o f i t   M a r g i n < / K e y > < / D i a g r a m O b j e c t K e y > < D i a g r a m O b j e c t K e y > < K e y > M e a s u r e s \ P r o f i t   M a r g i n \ T a g I n f o \ F o r m u l a < / K e y > < / D i a g r a m O b j e c t K e y > < D i a g r a m O b j e c t K e y > < K e y > M e a s u r e s \ P r o f i t   M a r g i n \ T a g I n f o \ V a l u e < / K e y > < / D i a g r a m O b j e c t K e y > < D i a g r a m O b j e c t K e y > < K e y > M e a s u r e s \ % P r o f i t   M a r g i n < / K e y > < / D i a g r a m O b j e c t K e y > < D i a g r a m O b j e c t K e y > < K e y > M e a s u r e s \ % P r o f i t   M a r g i n \ T a g I n f o \ F o r m u l a < / K e y > < / D i a g r a m O b j e c t K e y > < D i a g r a m O b j e c t K e y > < K e y > M e a s u r e s \ % P r o f i t   M a r g i n \ T a g I n f o \ V a l u e < / K e y > < / D i a g r a m O b j e c t K e y > < D i a g r a m O b j e c t K e y > < K e y > M e a s u r e s \ T r a n s a c t i o n s < / K e y > < / D i a g r a m O b j e c t K e y > < D i a g r a m O b j e c t K e y > < K e y > M e a s u r e s \ T r a n s a c t i o n s \ T a g I n f o \ F o r m u l a < / K e y > < / D i a g r a m O b j e c t K e y > < D i a g r a m O b j e c t K e y > < K e y > M e a s u r e s \ T r a n s a c t i o n s \ T a g I n f o \ V a l u e < / K e y > < / D i a g r a m O b j e c t K e y > < D i a g r a m O b j e c t K e y > < K e y > M e a s u r e s \ T o t a l   R e f u n d < / K e y > < / D i a g r a m O b j e c t K e y > < D i a g r a m O b j e c t K e y > < K e y > M e a s u r e s \ T o t a l   R e f u n d \ T a g I n f o \ F o r m u l a < / K e y > < / D i a g r a m O b j e c t K e y > < D i a g r a m O b j e c t K e y > < K e y > M e a s u r e s \ T o t a l   R e f u n d \ T a g I n f o \ V a l u e < / K e y > < / D i a g r a m O b j e c t K e y > < D i a g r a m O b j e c t K e y > < K e y > M e a s u r e s \ R e f u n d   R a t e < / K e y > < / D i a g r a m O b j e c t K e y > < D i a g r a m O b j e c t K e y > < K e y > M e a s u r e s \ R e f u n d   R a t e \ T a g I n f o \ F o r m u l a < / K e y > < / D i a g r a m O b j e c t K e y > < D i a g r a m O b j e c t K e y > < K e y > M e a s u r e s \ R e f u n d   R a t e \ T a g I n f o \ V a l u e < / K e y > < / D i a g r a m O b j e c t K e y > < D i a g r a m O b j e c t K e y > < K e y > M e a s u r e s \ P r o d u c t s < / K e y > < / D i a g r a m O b j e c t K e y > < D i a g r a m O b j e c t K e y > < K e y > M e a s u r e s \ P r o d u c t s \ T a g I n f o \ F o r m u l a < / K e y > < / D i a g r a m O b j e c t K e y > < D i a g r a m O b j e c t K e y > < K e y > M e a s u r e s \ P r o d u c t s \ T a g I n f o \ V a l u e < / K e y > < / D i a g r a m O b j e c t K e y > < D i a g r a m O b j e c t K e y > < K e y > M e a s u r e s \ T o t a l   q t y < / K e y > < / D i a g r a m O b j e c t K e y > < D i a g r a m O b j e c t K e y > < K e y > M e a s u r e s \ T o t a l   q t y \ T a g I n f o \ F o r m u l a < / K e y > < / D i a g r a m O b j e c t K e y > < D i a g r a m O b j e c t K e y > < K e y > M e a s u r e s \ T o t a l   q t y \ T a g I n f o \ V a l u e < / K e y > < / D i a g r a m O b j e c t K e y > < D i a g r a m O b j e c t K e y > < K e y > M e a s u r e s \ Q t y   r e t u r n e d < / K e y > < / D i a g r a m O b j e c t K e y > < D i a g r a m O b j e c t K e y > < K e y > M e a s u r e s \ Q t y   r e t u r n e d \ T a g I n f o \ F o r m u l a < / K e y > < / D i a g r a m O b j e c t K e y > < D i a g r a m O b j e c t K e y > < K e y > M e a s u r e s \ Q t y   r e t u r n e d \ T a g I n f o \ V a l u e < / K e y > < / D i a g r a m O b j e c t K e y > < D i a g r a m O b j e c t K e y > < K e y > M e a s u r e s \ T o t a l   T a r g e t < / K e y > < / D i a g r a m O b j e c t K e y > < D i a g r a m O b j e c t K e y > < K e y > M e a s u r e s \ T o t a l   T a r g e t \ T a g I n f o \ F o r m u l a < / K e y > < / D i a g r a m O b j e c t K e y > < D i a g r a m O b j e c t K e y > < K e y > M e a s u r e s \ T o t a l   T a r g e t \ T a g I n f o \ V a l u e < / 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 M e a s u r e s \ C O G S < / K e y > < / a : K e y > < a : V a l u e   i : t y p e = " M e a s u r e G r i d N o d e V i e w S t a t e " > < L a y e d O u t > t r u e < / L a y e d O u t > < R o w > 1 < / R o w > < / a : V a l u e > < / a : K e y V a l u e O f D i a g r a m O b j e c t K e y a n y T y p e z b w N T n L X > < a : K e y V a l u e O f D i a g r a m O b j e c t K e y a n y T y p e z b w N T n L X > < a : K e y > < K e y > M e a s u r e s \ C O G S \ T a g I n f o \ F o r m u l a < / K e y > < / a : K e y > < a : V a l u e   i : t y p e = " M e a s u r e G r i d V i e w S t a t e I D i a g r a m T a g A d d i t i o n a l I n f o " / > < / a : K e y V a l u e O f D i a g r a m O b j e c t K e y a n y T y p e z b w N T n L X > < a : K e y V a l u e O f D i a g r a m O b j e c t K e y a n y T y p e z b w N T n L X > < a : K e y > < K e y > M e a s u r e s \ C O G S \ T a g I n f o \ V a l u e < / K e y > < / a : K e y > < a : V a l u e   i : t y p e = " M e a s u r e G r i d V i e w S t a t e I D i a g r a m T a g A d d i t i o n a l I n f o " / > < / a : K e y V a l u e O f D i a g r a m O b j e c t K e y a n y T y p e z b w N T n L X > < a : K e y V a l u e O f D i a g r a m O b j e c t K e y a n y T y p e z b w N T n L X > < a : K e y > < K e y > M e a s u r e s \ P r o f i t   M a r g i n < / K e y > < / a : K e y > < a : V a l u e   i : t y p e = " M e a s u r e G r i d N o d e V i e w S t a t e " > < L a y e d O u t > t r u e < / L a y e d O u t > < R o w > 2 < / 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 M e a s u r e s \ % P r o f i t   M a r g i n < / K e y > < / a : K e y > < a : V a l u e   i : t y p e = " M e a s u r e G r i d N o d e V i e w S t a t e " > < L a y e d O u t > t r u e < / L a y e d O u t > < R o w > 3 < / 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 M e a s u r e s \ T r a n s a c t i o n s < / K e y > < / a : K e y > < a : V a l u e   i : t y p e = " M e a s u r e G r i d N o d e V i e w S t a t e " > < L a y e d O u t > t r u e < / L a y e d O u t > < R o w > 4 < / R o w > < / a : V a l u e > < / a : K e y V a l u e O f D i a g r a m O b j e c t K e y a n y T y p e z b w N T n L X > < a : K e y V a l u e O f D i a g r a m O b j e c t K e y a n y T y p e z b w N T n L X > < a : K e y > < K e y > M e a s u r e s \ T r a n s a c t i o n s \ T a g I n f o \ F o r m u l a < / K e y > < / a : K e y > < a : V a l u e   i : t y p e = " M e a s u r e G r i d V i e w S t a t e I D i a g r a m T a g A d d i t i o n a l I n f o " / > < / a : K e y V a l u e O f D i a g r a m O b j e c t K e y a n y T y p e z b w N T n L X > < a : K e y V a l u e O f D i a g r a m O b j e c t K e y a n y T y p e z b w N T n L X > < a : K e y > < K e y > M e a s u r e s \ T r a n s a c t i o n s \ T a g I n f o \ V a l u e < / K e y > < / a : K e y > < a : V a l u e   i : t y p e = " M e a s u r e G r i d V i e w S t a t e I D i a g r a m T a g A d d i t i o n a l I n f o " / > < / a : K e y V a l u e O f D i a g r a m O b j e c t K e y a n y T y p e z b w N T n L X > < a : K e y V a l u e O f D i a g r a m O b j e c t K e y a n y T y p e z b w N T n L X > < a : K e y > < K e y > M e a s u r e s \ T o t a l   R e f u n d < / K e y > < / a : K e y > < a : V a l u e   i : t y p e = " M e a s u r e G r i d N o d e V i e w S t a t e " > < L a y e d O u t > t r u e < / L a y e d O u t > < R o w > 5 < / R o w > < / a : V a l u e > < / a : K e y V a l u e O f D i a g r a m O b j e c t K e y a n y T y p e z b w N T n L X > < a : K e y V a l u e O f D i a g r a m O b j e c t K e y a n y T y p e z b w N T n L X > < a : K e y > < K e y > M e a s u r e s \ T o t a l   R e f u n d \ T a g I n f o \ F o r m u l a < / K e y > < / a : K e y > < a : V a l u e   i : t y p e = " M e a s u r e G r i d V i e w S t a t e I D i a g r a m T a g A d d i t i o n a l I n f o " / > < / a : K e y V a l u e O f D i a g r a m O b j e c t K e y a n y T y p e z b w N T n L X > < a : K e y V a l u e O f D i a g r a m O b j e c t K e y a n y T y p e z b w N T n L X > < a : K e y > < K e y > M e a s u r e s \ T o t a l   R e f u n d \ T a g I n f o \ V a l u e < / K e y > < / a : K e y > < a : V a l u e   i : t y p e = " M e a s u r e G r i d V i e w S t a t e I D i a g r a m T a g A d d i t i o n a l I n f o " / > < / a : K e y V a l u e O f D i a g r a m O b j e c t K e y a n y T y p e z b w N T n L X > < a : K e y V a l u e O f D i a g r a m O b j e c t K e y a n y T y p e z b w N T n L X > < a : K e y > < K e y > M e a s u r e s \ R e f u n d   R a t e < / K e y > < / a : K e y > < a : V a l u e   i : t y p e = " M e a s u r e G r i d N o d e V i e w S t a t e " > < L a y e d O u t > t r u e < / L a y e d O u t > < R o w > 6 < / R o w > < / a : V a l u e > < / a : K e y V a l u e O f D i a g r a m O b j e c t K e y a n y T y p e z b w N T n L X > < a : K e y V a l u e O f D i a g r a m O b j e c t K e y a n y T y p e z b w N T n L X > < a : K e y > < K e y > M e a s u r e s \ R e f u n d   R a t e \ T a g I n f o \ F o r m u l a < / K e y > < / a : K e y > < a : V a l u e   i : t y p e = " M e a s u r e G r i d V i e w S t a t e I D i a g r a m T a g A d d i t i o n a l I n f o " / > < / a : K e y V a l u e O f D i a g r a m O b j e c t K e y a n y T y p e z b w N T n L X > < a : K e y V a l u e O f D i a g r a m O b j e c t K e y a n y T y p e z b w N T n L X > < a : K e y > < K e y > M e a s u r e s \ R e f u n d   R a t e \ T a g I n f o \ V a l u e < / K e y > < / a : K e y > < a : V a l u e   i : t y p e = " M e a s u r e G r i d V i e w S t a t e I D i a g r a m T a g A d d i t i o n a l I n f o " / > < / a : K e y V a l u e O f D i a g r a m O b j e c t K e y a n y T y p e z b w N T n L X > < a : K e y V a l u e O f D i a g r a m O b j e c t K e y a n y T y p e z b w N T n L X > < a : K e y > < K e y > M e a s u r e s \ P r o d u c t s < / K e y > < / a : K e y > < a : V a l u e   i : t y p e = " M e a s u r e G r i d N o d e V i e w S t a t e " > < L a y e d O u t > t r u e < / L a y e d O u t > < R o w > 7 < / R o w > < / a : V a l u e > < / a : K e y V a l u e O f D i a g r a m O b j e c t K e y a n y T y p e z b w N T n L X > < a : K e y V a l u e O f D i a g r a m O b j e c t K e y a n y T y p e z b w N T n L X > < a : K e y > < K e y > M e a s u r e s \ P r o d u c t s \ T a g I n f o \ F o r m u l a < / K e y > < / a : K e y > < a : V a l u e   i : t y p e = " M e a s u r e G r i d V i e w S t a t e I D i a g r a m T a g A d d i t i o n a l I n f o " / > < / a : K e y V a l u e O f D i a g r a m O b j e c t K e y a n y T y p e z b w N T n L X > < a : K e y V a l u e O f D i a g r a m O b j e c t K e y a n y T y p e z b w N T n L X > < a : K e y > < K e y > M e a s u r e s \ P r o d u c t s \ T a g I n f o \ V a l u e < / K e y > < / a : K e y > < a : V a l u e   i : t y p e = " M e a s u r e G r i d V i e w S t a t e I D i a g r a m T a g A d d i t i o n a l I n f o " / > < / a : K e y V a l u e O f D i a g r a m O b j e c t K e y a n y T y p e z b w N T n L X > < a : K e y V a l u e O f D i a g r a m O b j e c t K e y a n y T y p e z b w N T n L X > < a : K e y > < K e y > M e a s u r e s \ T o t a l   q t y < / K e y > < / a : K e y > < a : V a l u e   i : t y p e = " M e a s u r e G r i d N o d e V i e w S t a t e " > < L a y e d O u t > t r u e < / L a y e d O u t > < R o w > 8 < / R o w > < / a : V a l u e > < / a : K e y V a l u e O f D i a g r a m O b j e c t K e y a n y T y p e z b w N T n L X > < a : K e y V a l u e O f D i a g r a m O b j e c t K e y a n y T y p e z b w N T n L X > < a : K e y > < K e y > M e a s u r e s \ T o t a l   q t y \ T a g I n f o \ F o r m u l a < / K e y > < / a : K e y > < a : V a l u e   i : t y p e = " M e a s u r e G r i d V i e w S t a t e I D i a g r a m T a g A d d i t i o n a l I n f o " / > < / a : K e y V a l u e O f D i a g r a m O b j e c t K e y a n y T y p e z b w N T n L X > < a : K e y V a l u e O f D i a g r a m O b j e c t K e y a n y T y p e z b w N T n L X > < a : K e y > < K e y > M e a s u r e s \ T o t a l   q t y \ T a g I n f o \ V a l u e < / K e y > < / a : K e y > < a : V a l u e   i : t y p e = " M e a s u r e G r i d V i e w S t a t e I D i a g r a m T a g A d d i t i o n a l I n f o " / > < / a : K e y V a l u e O f D i a g r a m O b j e c t K e y a n y T y p e z b w N T n L X > < a : K e y V a l u e O f D i a g r a m O b j e c t K e y a n y T y p e z b w N T n L X > < a : K e y > < K e y > M e a s u r e s \ Q t y   r e t u r n e d < / K e y > < / a : K e y > < a : V a l u e   i : t y p e = " M e a s u r e G r i d N o d e V i e w S t a t e " > < L a y e d O u t > t r u e < / L a y e d O u t > < R o w > 9 < / R o w > < / a : V a l u e > < / a : K e y V a l u e O f D i a g r a m O b j e c t K e y a n y T y p e z b w N T n L X > < a : K e y V a l u e O f D i a g r a m O b j e c t K e y a n y T y p e z b w N T n L X > < a : K e y > < K e y > M e a s u r e s \ Q t y   r e t u r n e d \ T a g I n f o \ F o r m u l a < / K e y > < / a : K e y > < a : V a l u e   i : t y p e = " M e a s u r e G r i d V i e w S t a t e I D i a g r a m T a g A d d i t i o n a l I n f o " / > < / a : K e y V a l u e O f D i a g r a m O b j e c t K e y a n y T y p e z b w N T n L X > < a : K e y V a l u e O f D i a g r a m O b j e c t K e y a n y T y p e z b w N T n L X > < a : K e y > < K e y > M e a s u r e s \ Q t y   r e t u r n e d \ T a g I n f o \ V a l u e < / K e y > < / a : K e y > < a : V a l u e   i : t y p e = " M e a s u r e G r i d V i e w S t a t e I D i a g r a m T a g A d d i t i o n a l I n f o " / > < / a : K e y V a l u e O f D i a g r a m O b j e c t K e y a n y T y p e z b w N T n L X > < a : K e y V a l u e O f D i a g r a m O b j e c t K e y a n y T y p e z b w N T n L X > < a : K e y > < K e y > M e a s u r e s \ T o t a l   T a r g e t < / K e y > < / a : K e y > < a : V a l u e   i : t y p e = " M e a s u r e G r i d N o d e V i e w S t a t e " > < L a y e d O u t > t r u e < / L a y e d O u t > < R o w > 1 0 < / R o w > < / a : V a l u e > < / a : K e y V a l u e O f D i a g r a m O b j e c t K e y a n y T y p e z b w N T n L X > < a : K e y V a l u e O f D i a g r a m O b j e c t K e y a n y T y p e z b w N T n L X > < a : K e y > < K e y > M e a s u r e s \ T o t a l   T a r g e t \ T a g I n f o \ F o r m u l a < / K e y > < / a : K e y > < a : V a l u e   i : t y p e = " M e a s u r e G r i d V i e w S t a t e I D i a g r a m T a g A d d i t i o n a l I n f o " / > < / a : K e y V a l u e O f D i a g r a m O b j e c t K e y a n y T y p e z b w N T n L X > < a : K e y V a l u e O f D i a g r a m O b j e c t K e y a n y T y p e z b w N T n L X > < a : K e y > < K e y > M e a s u r e s \ T o t a l   T a r g e t \ T a g I n f o \ V a l u e < / K e y > < / a : K e y > < a : V a l u e   i : t y p e = " M e a s u r e G r i d V i e w S t a t e I D i a g r a m T a g A d d i t i o n a l I n f o " / > < / 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 c u s t o m e r s _ t a b l e 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 M e a s u r e s \ c u s t o m e r s < / K e y > < / D i a g r a m O b j e c t K e y > < D i a g r a m O b j e c t K e y > < K e y > M e a s u r e s \ c u s t o m e r s \ T a g I n f o \ F o r m u l a < / K e y > < / D i a g r a m O b j e c t K e y > < D i a g r a m O b j e c t K e y > < K e y > M e a s u r e s \ c u s t o m e r s \ T a g I n f o \ V a l u e < / K e y > < / D i a g r a m O b j e c t K e y > < D i a g r a m O b j e c t K e y > < K e y > M e a s u r e s \ L o c a t i o n s < / K e y > < / D i a g r a m O b j e c t K e y > < D i a g r a m O b j e c t K e y > < K e y > M e a s u r e s \ L o c a t i o n s \ T a g I n f o \ F o r m u l a < / K e y > < / D i a g r a m O b j e c t K e y > < D i a g r a m O b j e c t K e y > < K e y > M e a s u r e s \ L o c a t i o n s \ T a g I n f o \ V a l u e < / 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 M e a s u r e s \ c u s t o m e r s < / K e y > < / a : K e y > < a : V a l u e   i : t y p e = " M e a s u r e G r i d N o d e V i e w S t a t e " > < L a y e d O u t > t r u e < / L a y e d O u t > < / a : V a l u e > < / a : K e y V a l u e O f D i a g r a m O b j e c t K e y a n y T y p e z b w N T n L X > < a : K e y V a l u e O f D i a g r a m O b j e c t K e y a n y T y p e z b w N T n L X > < a : K e y > < K e y > M e a s u r e s \ c u s t o m e r s \ T a g I n f o \ F o r m u l a < / K e y > < / a : K e y > < a : V a l u e   i : t y p e = " M e a s u r e G r i d V i e w S t a t e I D i a g r a m T a g A d d i t i o n a l I n f o " / > < / a : K e y V a l u e O f D i a g r a m O b j e c t K e y a n y T y p e z b w N T n L X > < a : K e y V a l u e O f D i a g r a m O b j e c t K e y a n y T y p e z b w N T n L X > < a : K e y > < K e y > M e a s u r e s \ c u s t o m e r s \ T a g I n f o \ V a l u e < / K e y > < / a : K e y > < a : V a l u e   i : t y p e = " M e a s u r e G r i d V i e w S t a t e I D i a g r a m T a g A d d i t i o n a l I n f o " / > < / a : K e y V a l u e O f D i a g r a m O b j e c t K e y a n y T y p e z b w N T n L X > < a : K e y V a l u e O f D i a g r a m O b j e c t K e y a n y T y p e z b w N T n L X > < a : K e y > < K e y > M e a s u r e s \ L o c a t i o n s < / K e y > < / a : K e y > < a : V a l u e   i : t y p e = " M e a s u r e G r i d N o d e V i e w S t a t e " > < L a y e d O u t > t r u e < / L a y e d O u t > < R o w > 1 < / R o w > < / a : V a l u e > < / a : K e y V a l u e O f D i a g r a m O b j e c t K e y a n y T y p e z b w N T n L X > < a : K e y V a l u e O f D i a g r a m O b j e c t K e y a n y T y p e z b w N T n L X > < a : K e y > < K e y > M e a s u r e s \ L o c a t i o n s \ T a g I n f o \ F o r m u l a < / K e y > < / a : K e y > < a : V a l u e   i : t y p e = " M e a s u r e G r i d V i e w S t a t e I D i a g r a m T a g A d d i t i o n a l I n f o " / > < / a : K e y V a l u e O f D i a g r a m O b j e c t K e y a n y T y p e z b w N T n L X > < a : K e y V a l u e O f D i a g r a m O b j e c t K e y a n y T y p e z b w N T n L X > < a : K e y > < K e y > M e a s u r e s \ L o c a t i o n s \ T a g I n f o \ V a l u e 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 D a t e 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 C o l u m n s \ O r d e r   D a t e < / K e y > < / D i a g r a m O b j e c t K e y > < D i a g r a m O b j e c t K e y > < K e y > C o l u m n s \ Y e a r < / K e y > < / D i a g r a m O b j e c t K e y > < D i a g r a m O b j e c t K e y > < K e y > C o l u m n s \ M o n t h   N a m e < / K e y > < / D i a g r a m O b j e c t K e y > < D i a g r a m O b j e c t K e y > < K e y > C o l u m n s \ M o n t h   N u m < / K e y > < / D i a g r a m O b j e c t K e y > < D i a g r a m O b j e c t K e y > < K e y > C o l u m n s \ W e e k   D a y < / K e y > < / D i a g r a m O b j e c t K e y > < D i a g r a m O b j e c t K e y > < K e y > C o l u m n s \ W e e k N u m < / K e y > < / D i a g r a m O b j e c t K e y > < D i a g r a m O b j e c t K e y > < K e y > C o l u m n s \ W e e k T y p e < / K e y > < / D i a g r a m O b j e c t K e y > < D i a g r a m O b j e c t K e y > < K e y > C o l u m n s \ Q u a r t e r < / 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 C o l u m n s \ M o n t h   N u m < / K e y > < / a : K e y > < a : V a l u e   i : t y p e = " M e a s u r e G r i d N o d e V i e w S t a t e " > < C o l u m n > 3 < / C o l u m n > < L a y e d O u t > t r u e < / L a y e d O u t > < / a : V a l u e > < / a : K e y V a l u e O f D i a g r a m O b j e c t K e y a n y T y p e z b w N T n L X > < a : K e y V a l u e O f D i a g r a m O b j e c t K e y a n y T y p e z b w N T n L X > < a : K e y > < K e y > C o l u m n s \ W e e k   D a y < / K e y > < / a : K e y > < a : V a l u e   i : t y p e = " M e a s u r e G r i d N o d e V i e w S t a t e " > < C o l u m n > 4 < / C o l u m n > < L a y e d O u t > t r u e < / L a y e d O u t > < / a : V a l u e > < / a : K e y V a l u e O f D i a g r a m O b j e c t K e y a n y T y p e z b w N T n L X > < a : K e y V a l u e O f D i a g r a m O b j e c t K e y a n y T y p e z b w N T n L X > < a : K e y > < K e y > C o l u m n s \ W e e k N u m < / K e y > < / a : K e y > < a : V a l u e   i : t y p e = " M e a s u r e G r i d N o d e V i e w S t a t e " > < C o l u m n > 5 < / C o l u m n > < L a y e d O u t > t r u e < / L a y e d O u t > < / a : V a l u e > < / a : K e y V a l u e O f D i a g r a m O b j e c t K e y a n y T y p e z b w N T n L X > < a : K e y V a l u e O f D i a g r a m O b j e c t K e y a n y T y p e z b w N T n L X > < a : K e y > < K e y > C o l u m n s \ W e e k T y p e 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 T a g s \ T a b l e s \ & l t ; T a b l e s \ f a c t _ t a b l e & g t ; < / K e y > < / D i a g r a m O b j e c t K e y > < D i a g r a m O b j e c t K e y > < K e y > D y n a m i c   T a g s \ T a b l e s \ & l t ; T a b l e s \ m o n t h l y _ s t o r e _ t a r g e t s & g t ; < / K e y > < / D i a g r a m O b j e c t K e y > < D i a g r a m O b j e c t K e y > < K e y > D y n a m i c   T a g s \ T a b l e s \ & l t ; T a b l e s \ p r o d u c t s _ t a b l e & g t ; < / K e y > < / D i a g r a m O b j e c t K e y > < D i a g r a m O b j e c t K e y > < K e y > D y n a m i c   T a g s \ T a b l e s \ & l t ; T a b l e s \ D i m _ s a l e s _ p e r s o n s & g t ; < / K e y > < / D i a g r a m O b j e c t K e y > < D i a g r a m O b j e c t K e y > < K e y > D y n a m i c   T a g s \ T a b l e s \ & l t ; T a b l e s \ D a t e   T a b l e & g t ; < / K e y > < / D i a g r a m O b j e c t K e y > < D i a g r a m O b j e c t K e y > < K e y > D y n a m i c   T a g s \ T a b l e s \ & l t ; T a b l e s \ C a l c u l a t i o n s & g t ; < / K e y > < / D i a g r a m O b j e c t K e y > < D i a g r a m O b j e c t K e y > < K e y > D y n a m i c   T a g s \ T a b l e s \ & l t ; T a b l e s \ D i m _ c u s t o m e r s & g t ; < / 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 T a b l e s \ f a c t _ t a b l e \ M e a s u r e s \ c u s t o m e r s < / K e y > < / D i a g r a m O b j e c t K e y > < D i a g r a m O b j e c t K e y > < K e y > T a b l e s \ f a c t _ t a b l e \ M e a s u r e s \ L o c a t i o n s < / 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 T a b l e s \ p r o d u c t s _ t a b l e < / K e y > < / D i a g r a m O b j e c t K e y > < D i a g r a m O b j e c t K e y > < K e y > T a b l e s \ p r o d u c t s _ t a b l e \ C o l u m n s \ P r o d u c t   I D < / K e y > < / D i a g r a m O b j e c t K e y > < D i a g r a m O b j e c t K e y > < K e y > T a b l e s \ p r o d u c t s _ t a b l e \ C o l u m n s \ P r o d u c t   N a m e < / K e y > < / D i a g r a m O b j e c t K e y > < D i a g r a m O b j e c t K e y > < K e y > T a b l e s \ p r o d u c t s _ t a b l e \ C o l u m n s \ C a t e g o r y < / K e y > < / D i a g r a m O b j e c t K e y > < D i a g r a m O b j e c t K e y > < K e y > T a b l e s \ p r o d u c t s _ t a b l e \ C o l u m n s \ S a l e s   P r i c e < / K e y > < / D i a g r a m O b j e c t K e y > < D i a g r a m O b j e c t K e y > < K e y > T a b l e s \ p r o d u c t s _ t a b l e \ C o l u m n s \ C o s t   P r i c e < / K e y > < / D i a g r a m O b j e c t K e y > < D i a g r a m O b j e c t K e y > < K e y > T a b l e s \ D i m _ s a l e s _ p e r s o n s < / K e y > < / D i a g r a m O b j e c t K e y > < D i a g r a m O b j e c t K e y > < K e y > T a b l e s \ D i m _ s a l e s _ p e r s o n s \ C o l u m n s \ S a l e s   P e r s o n   I D < / K e y > < / D i a g r a m O b j e c t K e y > < D i a g r a m O b j e c t K e y > < K e y > T a b l e s \ D i m _ s a l e s _ p e r s o n s \ C o l u m n s \ F u l l   N a m e < / K e y > < / D i a g r a m O b j e c t K e y > < D i a g r a m O b j e c t K e y > < K e y > T a b l e s \ D i m _ s a l e s _ p e r s o n s \ C o l u m n s \ S t o r e   N a m e < / K e y > < / D i a g r a m O b j e c t K e y > < D i a g r a m O b j e c t K e y > < K e y > T a b l e s \ D i m _ s a l e s _ p e r s o n s \ C o l u m n s \ A g e < / K e y > < / D i a g r a m O b j e c t K e y > < D i a g r a m O b j e c t K e y > < K e y > T a b l e s \ D a t e   T a b l e < / K e y > < / D i a g r a m O b j e c t K e y > < D i a g r a m O b j e c t K e y > < K e y > T a b l e s \ D a t e   T a b l e \ C o l u m n s \ O r d e r   D a t e < / K e y > < / D i a g r a m O b j e c t K e y > < D i a g r a m O b j e c t K e y > < K e y > T a b l e s \ D a t e   T a b l e \ C o l u m n s \ Y e a r < / K e y > < / D i a g r a m O b j e c t K e y > < D i a g r a m O b j e c t K e y > < K e y > T a b l e s \ D a t e   T a b l e \ C o l u m n s \ M o n t h   N a m e < / K e y > < / D i a g r a m O b j e c t K e y > < D i a g r a m O b j e c t K e y > < K e y > T a b l e s \ D a t e   T a b l e \ C o l u m n s \ M o n t h   N u m < / K e y > < / D i a g r a m O b j e c t K e y > < D i a g r a m O b j e c t K e y > < K e y > T a b l e s \ D a t e   T a b l e \ C o l u m n s \ W e e k   D a y < / K e y > < / D i a g r a m O b j e c t K e y > < D i a g r a m O b j e c t K e y > < K e y > T a b l e s \ D a t e   T a b l e \ C o l u m n s \ W e e k N u m < / K e y > < / D i a g r a m O b j e c t K e y > < D i a g r a m O b j e c t K e y > < K e y > T a b l e s \ D a t e   T a b l e \ C o l u m n s \ W e e k T y p e < / K e y > < / D i a g r a m O b j e c t K e y > < D i a g r a m O b j e c t K e y > < K e y > T a b l e s \ D a t e   T a b l e \ C o l u m n s \ Q u a r t e r < / K e y > < / D i a g r a m O b j e c t K e y > < D i a g r a m O b j e c t K e y > < K e y > T a b l e s \ D a t e   T a b l e \ M e a s u r e s \ S u m   o f   Y e a r < / K e y > < / D i a g r a m O b j e c t K e y > < D i a g r a m O b j e c t K e y > < K e y > T a b l e s \ D a t e   T a b l e \ S u m   o f   Y e a r \ A d d i t i o n a l   I n f o \ I m p l i c i t   M e a s u r e < / K e y > < / D i a g r a m O b j e c t K e y > < D i a g r a m O b j e c t K e y > < K e y > T a b l e s \ C a l c u l a t i o n s < / K e y > < / D i a g r a m O b j e c t K e y > < D i a g r a m O b j e c t K e y > < K e y > T a b l e s \ C a l c u l a t i o n s \ C o l u m n s \ C o l u m n 1 < / K e y > < / D i a g r a m O b j e c t K e y > < D i a g r a m O b j e c t K e y > < K e y > T a b l e s \ C a l c u l a t i o n s \ M e a s u r e s \ T o t a l   R e v e n u e < / K e y > < / D i a g r a m O b j e c t K e y > < D i a g r a m O b j e c t K e y > < K e y > T a b l e s \ C a l c u l a t i o n s \ M e a s u r e s \ C O G S < / K e y > < / D i a g r a m O b j e c t K e y > < D i a g r a m O b j e c t K e y > < K e y > T a b l e s \ C a l c u l a t i o n s \ M e a s u r e s \ P r o f i t   M a r g i n < / K e y > < / D i a g r a m O b j e c t K e y > < D i a g r a m O b j e c t K e y > < K e y > T a b l e s \ C a l c u l a t i o n s \ M e a s u r e s \ % P r o f i t   M a r g i n < / K e y > < / D i a g r a m O b j e c t K e y > < D i a g r a m O b j e c t K e y > < K e y > T a b l e s \ C a l c u l a t i o n s \ M e a s u r e s \ T r a n s a c t i o n s < / K e y > < / D i a g r a m O b j e c t K e y > < D i a g r a m O b j e c t K e y > < K e y > T a b l e s \ C a l c u l a t i o n s \ M e a s u r e s \ T o t a l   R e f u n d < / K e y > < / D i a g r a m O b j e c t K e y > < D i a g r a m O b j e c t K e y > < K e y > T a b l e s \ C a l c u l a t i o n s \ M e a s u r e s \ R e f u n d   R a t e < / K e y > < / D i a g r a m O b j e c t K e y > < D i a g r a m O b j e c t K e y > < K e y > T a b l e s \ C a l c u l a t i o n s \ M e a s u r e s \ P r o d u c t s < / K e y > < / D i a g r a m O b j e c t K e y > < D i a g r a m O b j e c t K e y > < K e y > T a b l e s \ C a l c u l a t i o n s \ M e a s u r e s \ T o t a l   q t y < / K e y > < / D i a g r a m O b j e c t K e y > < D i a g r a m O b j e c t K e y > < K e y > T a b l e s \ C a l c u l a t i o n s \ M e a s u r e s \ Q t y   r e t u r n e d < / K e y > < / D i a g r a m O b j e c t K e y > < D i a g r a m O b j e c t K e y > < K e y > T a b l e s \ C a l c u l a t i o n s \ M e a s u r e s \ T o t a l   T a r g e t < / K e y > < / D i a g r a m O b j e c t K e y > < D i a g r a m O b j e c t K e y > < K e y > T a b l e s \ C a l c u l a t i o n s \ M e a s u r e s \ R e t u r n   R a t e < / K e y > < / D i a g r a m O b j e c t K e y > < D i a g r a m O b j e c t K e y > < K e y > T a b l e s \ D i m _ c u s t o m e r s < / K e y > < / D i a g r a m O b j e c t K e y > < D i a g r a m O b j e c t K e y > < K e y > T a b l e s \ D i m _ c u s t o m e r s \ C o l u m n s \ C u s t o m e r   I D < / K e y > < / D i a g r a m O b j e c t K e y > < D i a g r a m O b j e c t K e y > < K e y > T a b l e s \ D i m _ c u s t o m e r s \ C o l u m n s \ F u l l   N a m e < / K e y > < / D i a g r a m O b j e c t K e y > < D i a g r a m O b j e c t K e y > < K e y > T a b l e s \ D i m _ c u s t o m e r s \ C o l u m n s \ G e n d e r < / K e y > < / D i a g r a m O b j e c t K e y > < D i a g r a m O b j e c t K e y > < K e y > T a b l e s \ D i m _ c u s t o m e r s \ C o l u m n s \ L o c a t i o n < / K e y > < / D i a g r a m O b j e c t K e y > < D i a g r a m O b j e c t K e y > < K e y > T a b l e s \ D i m _ c u s t o m e r s \ C o l u m n s \ A g e < / K e y > < / D i a g r a m O b j e c t K e y > < D i a g r a m O b j e c t K e y > < K e y > T a b l e s \ D i m _ c u s t o m e r s \ C o l u m n s \ A g e   g r o u p s < / K e y > < / D i a g r a m O b j e c t K e y > < D i a g r a m O b j e c t K e y > < K e y > T a b l e s \ D i m _ c u s t o m e r s \ M e a s u r e s \ S u m   o f   A g e < / K e y > < / D i a g r a m O b j e c t K e y > < D i a g r a m O b j e c t K e y > < K e y > T a b l e s \ D i m _ c u s t o m e r s \ S u m   o f   A g e \ A d d i t i o n a l   I n f o \ I m p l i c i t   M e a s u r e < / K e y > < / D i a g r a m O b j e c t K e y > < D i a g r a m O b j e c t K e y > < K e y > R e l a t i o n s h i p s \ & l t ; T a b l e s \ f a c t _ t a b l e \ C o l u m n s \ O r d e r   D a t e & g t ; - & l t ; T a b l e s \ D a t e   T a b l e \ C o l u m n s \ O r d e r   D a t e & g t ; < / K e y > < / D i a g r a m O b j e c t K e y > < D i a g r a m O b j e c t K e y > < K e y > R e l a t i o n s h i p s \ & l t ; T a b l e s \ f a c t _ t a b l e \ C o l u m n s \ O r d e r   D a t e & g t ; - & l t ; T a b l e s \ D a t e   T a b l e \ C o l u m n s \ O r d e r   D a t e & g t ; \ F K < / K e y > < / D i a g r a m O b j e c t K e y > < D i a g r a m O b j e c t K e y > < K e y > R e l a t i o n s h i p s \ & l t ; T a b l e s \ f a c t _ t a b l e \ C o l u m n s \ O r d e r   D a t e & g t ; - & l t ; T a b l e s \ D a t e   T a b l e \ C o l u m n s \ O r d e r   D a t e & g t ; \ P K < / K e y > < / D i a g r a m O b j e c t K e y > < D i a g r a m O b j e c t K e y > < K e y > R e l a t i o n s h i p s \ & l t ; T a b l e s \ f a c t _ t a b l e \ C o l u m n s \ O r d e r   D a t e & g t ; - & l t ; T a b l e s \ D a t e   T a b l e \ C o l u m n s \ O r d e r   D a t e & g t ; \ C r o s s F i l t e r < / K e y > < / D i a g r a m O b j e c t K e y > < D i a g r a m O b j e c t K e y > < K e y > R e l a t i o n s h i p s \ & l t ; T a b l e s \ f a c t _ t a b l e \ C o l u m n s \ S a l e s   P e r s o n   I D & g t ; - & l t ; T a b l e s \ D i m _ s a l e s _ p e r s o n s \ C o l u m n s \ S a l e s   P e r s o n   I D & g t ; < / K e y > < / D i a g r a m O b j e c t K e y > < D i a g r a m O b j e c t K e y > < K e y > R e l a t i o n s h i p s \ & l t ; T a b l e s \ f a c t _ t a b l e \ C o l u m n s \ S a l e s   P e r s o n   I D & g t ; - & l t ; T a b l e s \ D i m _ s a l e s _ p e r s o n s \ C o l u m n s \ S a l e s   P e r s o n   I D & g t ; \ F K < / K e y > < / D i a g r a m O b j e c t K e y > < D i a g r a m O b j e c t K e y > < K e y > R e l a t i o n s h i p s \ & l t ; T a b l e s \ f a c t _ t a b l e \ C o l u m n s \ S a l e s   P e r s o n   I D & g t ; - & l t ; T a b l e s \ D i m _ s a l e s _ p e r s o n s \ C o l u m n s \ S a l e s   P e r s o n   I D & g t ; \ P K < / K e y > < / D i a g r a m O b j e c t K e y > < D i a g r a m O b j e c t K e y > < K e y > R e l a t i o n s h i p s \ & l t ; T a b l e s \ f a c t _ t a b l e \ C o l u m n s \ S a l e s   P e r s o n   I D & g t ; - & l t ; T a b l e s \ D i m _ s a l e s _ p e r s o n s \ C o l u m n s \ S a l e s   P e r s o n   I D & g t ; \ C r o s s F i l t e r < / K e y > < / D i a g r a m O b j e c t K e y > < D i a g r a m O b j e c t K e y > < K e y > R e l a t i o n s h i p s \ & l t ; T a b l e s \ f a c t _ t a b l e \ C o l u m n s \ P r o d u c t   I D & g t ; - & l t ; T a b l e s \ p r o d u c t s _ t a b l e \ C o l u m n s \ P r o d u c t   I D & g t ; < / K e y > < / D i a g r a m O b j e c t K e y > < D i a g r a m O b j e c t K e y > < K e y > R e l a t i o n s h i p s \ & l t ; T a b l e s \ f a c t _ t a b l e \ C o l u m n s \ P r o d u c t   I D & g t ; - & l t ; T a b l e s \ p r o d u c t s _ t a b l e \ C o l u m n s \ P r o d u c t   I D & g t ; \ F K < / K e y > < / D i a g r a m O b j e c t K e y > < D i a g r a m O b j e c t K e y > < K e y > R e l a t i o n s h i p s \ & l t ; T a b l e s \ f a c t _ t a b l e \ C o l u m n s \ P r o d u c t   I D & g t ; - & l t ; T a b l e s \ p r o d u c t s _ t a b l e \ C o l u m n s \ P r o d u c t   I D & g t ; \ P K < / K e y > < / D i a g r a m O b j e c t K e y > < D i a g r a m O b j e c t K e y > < K e y > R e l a t i o n s h i p s \ & l t ; T a b l e s \ f a c t _ t a b l e \ C o l u m n s \ P r o d u c t   I D & g t ; - & l t ; T a b l e s \ p r o d u c t s _ t a b l e \ C o l u m n s \ P r o d u c t   I D & g t ; \ C r o s s F i l t e r < / K e y > < / D i a g r a m O b j e c t K e y > < D i a g r a m O b j e c t K e y > < K e y > R e l a t i o n s h i p s \ & l t ; T a b l e s \ f a c t _ t a b l e \ C o l u m n s \ C u s t o m e r   I D & g t ; - & l t ; T a b l e s \ D i m _ c u s t o m e r s \ C o l u m n s \ C u s t o m e r   I D & g t ; < / K e y > < / D i a g r a m O b j e c t K e y > < D i a g r a m O b j e c t K e y > < K e y > R e l a t i o n s h i p s \ & l t ; T a b l e s \ f a c t _ t a b l e \ C o l u m n s \ C u s t o m e r   I D & g t ; - & l t ; T a b l e s \ D i m _ c u s t o m e r s \ C o l u m n s \ C u s t o m e r   I D & g t ; \ F K < / K e y > < / D i a g r a m O b j e c t K e y > < D i a g r a m O b j e c t K e y > < K e y > R e l a t i o n s h i p s \ & l t ; T a b l e s \ f a c t _ t a b l e \ C o l u m n s \ C u s t o m e r   I D & g t ; - & l t ; T a b l e s \ D i m _ c u s t o m e r s \ C o l u m n s \ C u s t o m e r   I D & g t ; \ P K < / K e y > < / D i a g r a m O b j e c t K e y > < D i a g r a m O b j e c t K e y > < K e y > R e l a t i o n s h i p s \ & l t ; T a b l e s \ f a c t _ t a b l e \ C o l u m n s \ C u s t o m e r   I D & g t ; - & l t ; T a b l e s \ D i m _ c u s t o m e r s \ C o l u m n s \ C u s t o m e r   I D & g t ; \ C r o s s F i l t e r < / K e y > < / D i a g r a m O b j e c t K e y > < D i a g r a m O b j e c t K e y > < K e y > R e l a t i o n s h i p s \ & l t ; T a b l e s \ m o n t h l y _ s t o r e _ t a r g e t s \ C o l u m n s \ D a t e & g t ; - & l t ; T a b l e s \ D a t e   T a b l e \ C o l u m n s \ O r d e r   D a t e & g t ; < / K e y > < / D i a g r a m O b j e c t K e y > < D i a g r a m O b j e c t K e y > < K e y > R e l a t i o n s h i p s \ & l t ; T a b l e s \ m o n t h l y _ s t o r e _ t a r g e t s \ C o l u m n s \ D a t e & g t ; - & l t ; T a b l e s \ D a t e   T a b l e \ C o l u m n s \ O r d e r   D a t e & g t ; \ F K < / K e y > < / D i a g r a m O b j e c t K e y > < D i a g r a m O b j e c t K e y > < K e y > R e l a t i o n s h i p s \ & l t ; T a b l e s \ m o n t h l y _ s t o r e _ t a r g e t s \ C o l u m n s \ D a t e & g t ; - & l t ; T a b l e s \ D a t e   T a b l e \ C o l u m n s \ O r d e r   D a t e & g t ; \ P K < / K e y > < / D i a g r a m O b j e c t K e y > < D i a g r a m O b j e c t K e y > < K e y > R e l a t i o n s h i p s \ & l t ; T a b l e s \ m o n t h l y _ s t o r e _ t a r g e t s \ C o l u m n s \ D a t e & g t ; - & l t ; T a b l e s \ D a t e   T a b l e \ C o l u m n s \ O r d e r   D a t e & g t ; \ C r o s s F i l t e r < / K e y > < / D i a g r a m O b j e c t K e y > < D i a g r a m O b j e c t K e y > < K e y > R e l a t i o n s h i p s \ & l t ; T a b l e s \ m o n t h l y _ s t o r e _ t a r g e t s \ C o l u m n s \ S t o r e   I D & g t ; - & l t ; T a b l e s \ D i m _ s a l e s _ p e r s o n s \ C o l u m n s \ S a l e s   P e r s o n   I D & g t ; < / K e y > < / D i a g r a m O b j e c t K e y > < D i a g r a m O b j e c t K e y > < K e y > R e l a t i o n s h i p s \ & l t ; T a b l e s \ m o n t h l y _ s t o r e _ t a r g e t s \ C o l u m n s \ S t o r e   I D & g t ; - & l t ; T a b l e s \ D i m _ s a l e s _ p e r s o n s \ C o l u m n s \ S a l e s   P e r s o n   I D & g t ; \ F K < / K e y > < / D i a g r a m O b j e c t K e y > < D i a g r a m O b j e c t K e y > < K e y > R e l a t i o n s h i p s \ & l t ; T a b l e s \ m o n t h l y _ s t o r e _ t a r g e t s \ C o l u m n s \ S t o r e   I D & g t ; - & l t ; T a b l e s \ D i m _ s a l e s _ p e r s o n s \ C o l u m n s \ S a l e s   P e r s o n   I D & g t ; \ P K < / K e y > < / D i a g r a m O b j e c t K e y > < D i a g r a m O b j e c t K e y > < K e y > R e l a t i o n s h i p s \ & l t ; T a b l e s \ m o n t h l y _ s t o r e _ t a r g e t s \ C o l u m n s \ S t o r e   I D & g t ; - & l t ; T a b l e s \ D i m _ s a l e s _ p e r s o n s \ C o l u m n s \ S a l e s   P e r s o n   I D & g t ; \ C r o s s F i l t e r < / K e y > < / D i a g r a m O b j e c t K e y > < / A l l K e y s > < S e l e c t e d K e y s > < D i a g r a m O b j e c t K e y > < K e y > T a b l e s \ m o n t h l y _ s t o r e _ t a r g e t s 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 1 9 . 4 2 9 5 2 2 7 6 5 6 6 7 3 4 3 < / 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 D y n a m i c   T a g s \ T a b l e s \ & l t ; T a b l e s \ D i m _ s a l e s _ p e r s o n s & g t ; < / K e y > < / a : K e y > < a : V a l u e   i : t y p e = " D i a g r a m D i s p l a y T a g V i e w S t a t e " > < I s N o t F i l t e r e d O u t > t r u e < / I s N o t F i l t e r e d O u t > < / a : V a l u e > < / a : K e y V a l u e O f D i a g r a m O b j e c t K e y a n y T y p e z b w N T n L X > < a : K e y V a l u e O f D i a g r a m O b j e c t K e y a n y T y p e z b w N T n L X > < a : K e y > < K e y > D y n a m i c   T a g s \ T a b l e s \ & l t ; T a b l e s \ D a t e   T a b l e & g t ; 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 T a b l e s \ f a c t _ t a b l e < / K e y > < / a : K e y > < a : V a l u e   i : t y p e = " D i a g r a m D i s p l a y N o d e V i e w S t a t e " > < H e i g h t > 2 0 3 . 3 3 3 3 3 3 3 3 3 3 3 3 3 4 < / H e i g h t > < I s E x p a n d e d > t r u e < / I s E x p a n d e d > < L a y e d O u t > t r u e < / L a y e d O u t > < L e f t > 4 3 2 . 1 9 2 3 7 8 8 6 4 6 6 8 2 9 < / L e f t > < S c r o l l V e r t i c a l O f f s e t > 2 . 4 6 6 6 6 6 6 6 6 6 6 6 6 4 < / S c r o l l V e r t i c a l O f f s e t > < T a b I n d e x > 1 < / T a b I n d e x > < 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 T a b l e s \ f a c t _ t a b l e \ M e a s u r e s \ c u s t o m e r s < / K e y > < / a : K e y > < a : V a l u e   i : t y p e = " D i a g r a m D i s p l a y N o d e V i e w S t a t e " > < H e i g h t > 1 5 0 < / H e i g h t > < I s E x p a n d e d > t r u e < / I s E x p a n d e d > < W i d t h > 2 0 0 < / W i d t h > < / a : V a l u e > < / a : K e y V a l u e O f D i a g r a m O b j e c t K e y a n y T y p e z b w N T n L X > < a : K e y V a l u e O f D i a g r a m O b j e c t K e y a n y T y p e z b w N T n L X > < a : K e y > < K e y > T a b l e s \ f a c t _ t a b l e \ M e a s u r e s \ L o c a t i o n s < / 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I s F o c u s e d > t r u e < / I s F o c u s e d > < L a y e d O u t > t r u e < / L a y e d O u t > < L e f t > 7 0 8 . 0 9 6 1 8 9 4 3 2 3 3 3 8 6 < / L e f t > < T a b I n d e x > 6 < / T a b I n d e x > < T o p > 3 0 0 . 6 6 6 6 6 6 6 6 6 6 6 6 6 9 < / T o p > < W i d t h > 2 3 9 . 3 3 3 3 3 3 3 3 3 3 3 3 3 7 < / 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 T a b l e s \ p r o d u c t s _ t a b l e < / K e y > < / a : K e y > < a : V a l u e   i : t y p e = " D i a g r a m D i s p l a y N o d e V i e w S t a t e " > < H e i g h t > 1 8 0 . 6 6 6 6 6 6 6 6 6 6 6 6 6 9 < / H e i g h t > < I s E x p a n d e d > t r u e < / I s E x p a n d e d > < L a y e d O u t > t r u e < / L a y e d O u t > < T a b I n d e x > 4 < / T a b I n d e x > < T o p > 2 6 9 . 3 3 3 3 3 3 3 3 3 3 3 3 2 6 < / T o p > < W i d t h > 2 0 0 < / W i d t h > < / a : V a l u e > < / a : K e y V a l u e O f D i a g r a m O b j e c t K e y a n y T y p e z b w N T n L X > < a : K e y V a l u e O f D i a g r a m O b j e c t K e y a n y T y p e z b w N T n L X > < a : K e y > < K e y > T a b l e s \ p r o d u c t s _ t a b l e \ C o l u m n s \ P r o d u c t   I D < / K e y > < / a : K e y > < a : V a l u e   i : t y p e = " D i a g r a m D i s p l a y N o d e V i e w S t a t e " > < H e i g h t > 1 5 0 < / H e i g h t > < I s E x p a n d e d > t r u e < / I s E x p a n d e d > < W i d t h > 2 0 0 < / W i d t h > < / a : V a l u e > < / a : K e y V a l u e O f D i a g r a m O b j e c t K e y a n y T y p e z b w N T n L X > < a : K e y V a l u e O f D i a g r a m O b j e c t K e y a n y T y p e z b w N T n L X > < a : K e y > < K e y > T a b l e s \ p r o d u c t s _ t a b l e \ C o l u m n s \ P r o d u c t   N a m e 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 T a b l e s \ p r o d u c t s _ t a b l e \ C o l u m n s \ S a l e s   P r i c e < / K e y > < / a : K e y > < a : V a l u e   i : t y p e = " D i a g r a m D i s p l a y N o d e V i e w S t a t e " > < H e i g h t > 1 5 0 < / H e i g h t > < I s E x p a n d e d > t r u e < / I s E x p a n d e d > < W i d t h > 2 0 0 < / W i d t h > < / a : V a l u e > < / a : K e y V a l u e O f D i a g r a m O b j e c t K e y a n y T y p e z b w N T n L X > < a : K e y V a l u e O f D i a g r a m O b j e c t K e y a n y T y p e z b w N T n L X > < a : K e y > < K e y > T a b l e s \ p r o d u c t s _ t a b l e \ C o l u m n s \ C o s t   P r i c e < / K e y > < / a : K e y > < a : V a l u e   i : t y p e = " D i a g r a m D i s p l a y N o d e V i e w S t a t e " > < H e i g h t > 1 5 0 < / H e i g h t > < I s E x p a n d e d > t r u e < / I s E x p a n d e d > < W i d t h > 2 0 0 < / W i d t h > < / a : V a l u e > < / a : K e y V a l u e O f D i a g r a m O b j e c t K e y a n y T y p e z b w N T n L X > < a : K e y V a l u e O f D i a g r a m O b j e c t K e y a n y T y p e z b w N T n L X > < a : K e y > < K e y > T a b l e s \ D i m _ s a l e s _ p e r s o n s < / K e y > < / a : K e y > < a : V a l u e   i : t y p e = " D i a g r a m D i s p l a y N o d e V i e w S t a t e " > < H e i g h t > 1 5 0 < / H e i g h t > < I s E x p a n d e d > t r u e < / I s E x p a n d e d > < L a y e d O u t > t r u e < / L a y e d O u t > < L e f t > 3 4 7 . 9 0 3 8 1 0 5 6 7 6 6 5 6 9 < / L e f t > < T a b I n d e x > 5 < / T a b I n d e x > < T o p > 2 8 9 . 3 3 3 3 3 3 3 3 3 3 3 3 2 6 < / T o p > < W i d t h > 2 0 0 < / W i d t h > < / a : V a l u e > < / a : K e y V a l u e O f D i a g r a m O b j e c t K e y a n y T y p e z b w N T n L X > < a : K e y V a l u e O f D i a g r a m O b j e c t K e y a n y T y p e z b w N T n L X > < a : K e y > < K e y > T a b l e s \ D i m _ s a l e s _ p e r s o n s \ C o l u m n s \ S a l e s   P e r s o n   I D < / K e y > < / a : K e y > < a : V a l u e   i : t y p e = " D i a g r a m D i s p l a y N o d e V i e w S t a t e " > < H e i g h t > 1 5 0 < / H e i g h t > < I s E x p a n d e d > t r u e < / I s E x p a n d e d > < W i d t h > 2 0 0 < / W i d t h > < / a : V a l u e > < / a : K e y V a l u e O f D i a g r a m O b j e c t K e y a n y T y p e z b w N T n L X > < a : K e y V a l u e O f D i a g r a m O b j e c t K e y a n y T y p e z b w N T n L X > < a : K e y > < K e y > T a b l e s \ D i m _ s a l e s _ p e r s o n s \ C o l u m n s \ F u l l   N a m e < / K e y > < / a : K e y > < a : V a l u e   i : t y p e = " D i a g r a m D i s p l a y N o d e V i e w S t a t e " > < H e i g h t > 1 5 0 < / H e i g h t > < I s E x p a n d e d > t r u e < / I s E x p a n d e d > < W i d t h > 2 0 0 < / W i d t h > < / a : V a l u e > < / a : K e y V a l u e O f D i a g r a m O b j e c t K e y a n y T y p e z b w N T n L X > < a : K e y V a l u e O f D i a g r a m O b j e c t K e y a n y T y p e z b w N T n L X > < a : K e y > < K e y > T a b l e s \ D i m _ s a l e s _ p e r s o n s \ C o l u m n s \ S t o r e   N a m e < / K e y > < / a : K e y > < a : V a l u e   i : t y p e = " D i a g r a m D i s p l a y N o d e V i e w S t a t e " > < H e i g h t > 1 5 0 < / H e i g h t > < I s E x p a n d e d > t r u e < / I s E x p a n d e d > < W i d t h > 2 0 0 < / W i d t h > < / a : V a l u e > < / a : K e y V a l u e O f D i a g r a m O b j e c t K e y a n y T y p e z b w N T n L X > < a : K e y V a l u e O f D i a g r a m O b j e c t K e y a n y T y p e z b w N T n L X > < a : K e y > < K e y > T a b l e s \ D i m _ s a l e s _ p e r s o n s \ C o l u m n s \ A g e < / K e y > < / a : K e y > < a : V a l u e   i : t y p e = " D i a g r a m D i s p l a y N o d e V i e w S t a t e " > < H e i g h t > 1 5 0 < / H e i g h t > < I s E x p a n d e d > t r u e < / I s E x p a n d e d > < W i d t h > 2 0 0 < / W i d t h > < / a : V a l u e > < / a : K e y V a l u e O f D i a g r a m O b j e c t K e y a n y T y p e z b w N T n L X > < a : K e y V a l u e O f D i a g r a m O b j e c t K e y a n y T y p e z b w N T n L X > < a : K e y > < K e y > T a b l e s \ D a t e   T a b l e < / K e y > < / a : K e y > < a : V a l u e   i : t y p e = " D i a g r a m D i s p l a y N o d e V i e w S t a t e " > < H e i g h t > 2 2 3 . 9 9 9 9 9 9 9 9 9 9 9 9 9 4 < / H e i g h t > < I s E x p a n d e d > t r u e < / I s E x p a n d e d > < L a y e d O u t > t r u e < / L a y e d O u t > < W i d t h > 2 0 0 < / W i d t h > < / a : V a l u e > < / a : K e y V a l u e O f D i a g r a m O b j e c t K e y a n y T y p e z b w N T n L X > < a : K e y V a l u e O f D i a g r a m O b j e c t K e y a n y T y p e z b w N T n L X > < a : K e y > < K e y > T a b l e s \ D a t e   T a b l e \ C o l u m n s \ O r d e r   D a t e < / K e y > < / a : K e y > < a : V a l u e   i : t y p e = " D i a g r a m D i s p l a y N o d e V i e w S t a t e " > < H e i g h t > 1 5 0 < / H e i g h t > < I s E x p a n d e d > t r u e < / I s E x p a n d e d > < W i d t h > 2 0 0 < / W i d t h > < / a : V a l u e > < / a : K e y V a l u e O f D i a g r a m O b j e c t K e y a n y T y p e z b w N T n L X > < a : K e y V a l u e O f D i a g r a m O b j e c t K e y a n y T y p e z b w N T n L X > < a : K e y > < K e y > T a b l e s \ D a t e   T a b l e \ C o l u m n s \ Y e a r < / K e y > < / a : K e y > < a : V a l u e   i : t y p e = " D i a g r a m D i s p l a y N o d e V i e w S t a t e " > < H e i g h t > 1 5 0 < / H e i g h t > < I s E x p a n d e d > t r u e < / I s E x p a n d e d > < W i d t h > 2 0 0 < / W i d t h > < / a : V a l u e > < / a : K e y V a l u e O f D i a g r a m O b j e c t K e y a n y T y p e z b w N T n L X > < a : K e y V a l u e O f D i a g r a m O b j e c t K e y a n y T y p e z b w N T n L X > < a : K e y > < K e y > T a b l e s \ D a t e   T a b l e \ C o l u m n s \ M o n t h   N a m e < / K e y > < / a : K e y > < a : V a l u e   i : t y p e = " D i a g r a m D i s p l a y N o d e V i e w S t a t e " > < H e i g h t > 1 5 0 < / H e i g h t > < I s E x p a n d e d > t r u e < / I s E x p a n d e d > < W i d t h > 2 0 0 < / W i d t h > < / a : V a l u e > < / a : K e y V a l u e O f D i a g r a m O b j e c t K e y a n y T y p e z b w N T n L X > < a : K e y V a l u e O f D i a g r a m O b j e c t K e y a n y T y p e z b w N T n L X > < a : K e y > < K e y > T a b l e s \ D a t e   T a b l e \ C o l u m n s \ M o n t h   N u m < / K e y > < / a : K e y > < a : V a l u e   i : t y p e = " D i a g r a m D i s p l a y N o d e V i e w S t a t e " > < H e i g h t > 1 5 0 < / H e i g h t > < I s E x p a n d e d > t r u e < / I s E x p a n d e d > < W i d t h > 2 0 0 < / W i d t h > < / a : V a l u e > < / a : K e y V a l u e O f D i a g r a m O b j e c t K e y a n y T y p e z b w N T n L X > < a : K e y V a l u e O f D i a g r a m O b j e c t K e y a n y T y p e z b w N T n L X > < a : K e y > < K e y > T a b l e s \ D a t e   T a b l e \ C o l u m n s \ W e e k   D a y < / K e y > < / a : K e y > < a : V a l u e   i : t y p e = " D i a g r a m D i s p l a y N o d e V i e w S t a t e " > < H e i g h t > 1 5 0 < / H e i g h t > < I s E x p a n d e d > t r u e < / I s E x p a n d e d > < W i d t h > 2 0 0 < / W i d t h > < / a : V a l u e > < / a : K e y V a l u e O f D i a g r a m O b j e c t K e y a n y T y p e z b w N T n L X > < a : K e y V a l u e O f D i a g r a m O b j e c t K e y a n y T y p e z b w N T n L X > < a : K e y > < K e y > T a b l e s \ D a t e   T a b l e \ C o l u m n s \ W e e k N u m < / K e y > < / a : K e y > < a : V a l u e   i : t y p e = " D i a g r a m D i s p l a y N o d e V i e w S t a t e " > < H e i g h t > 1 5 0 < / H e i g h t > < I s E x p a n d e d > t r u e < / I s E x p a n d e d > < W i d t h > 2 0 0 < / W i d t h > < / a : V a l u e > < / a : K e y V a l u e O f D i a g r a m O b j e c t K e y a n y T y p e z b w N T n L X > < a : K e y V a l u e O f D i a g r a m O b j e c t K e y a n y T y p e z b w N T n L X > < a : K e y > < K e y > T a b l e s \ D a t e   T a b l e \ C o l u m n s \ W e e k T y p e < / K e y > < / a : K e y > < a : V a l u e   i : t y p e = " D i a g r a m D i s p l a y N o d e V i e w S t a t e " > < H e i g h t > 1 5 0 < / H e i g h t > < I s E x p a n d e d > t r u e < / I s E x p a n d e d > < W i d t h > 2 0 0 < / W i d t h > < / a : V a l u e > < / a : K e y V a l u e O f D i a g r a m O b j e c t K e y a n y T y p e z b w N T n L X > < a : K e y V a l u e O f D i a g r a m O b j e c t K e y a n y T y p e z b w N T n L X > < a : K e y > < K e y > T a b l e s \ D a t e   T a b l e \ C o l u m n s \ Q u a r t e r < / K e y > < / a : K e y > < a : V a l u e   i : t y p e = " D i a g r a m D i s p l a y N o d e V i e w S t a t e " > < H e i g h t > 1 5 0 < / H e i g h t > < I s E x p a n d e d > t r u e < / I s E x p a n d e d > < W i d t h > 2 0 0 < / W i d t h > < / a : V a l u e > < / a : K e y V a l u e O f D i a g r a m O b j e c t K e y a n y T y p e z b w N T n L X > < a : K e y V a l u e O f D i a g r a m O b j e c t K e y a n y T y p e z b w N T n L X > < a : K e y > < K e y > T a b l e s \ D a t e   T a b l e \ M e a s u r e s \ S u m   o f   Y e a r < / K e y > < / a : K e y > < a : V a l u e   i : t y p e = " D i a g r a m D i s p l a y N o d e V i e w S t a t e " > < H e i g h t > 1 5 0 < / H e i g h t > < I s E x p a n d e d > t r u e < / I s E x p a n d e d > < W i d t h > 2 0 0 < / W i d t h > < / a : V a l u e > < / a : K e y V a l u e O f D i a g r a m O b j e c t K e y a n y T y p e z b w N T n L X > < a : K e y V a l u e O f D i a g r a m O b j e c t K e y a n y T y p e z b w N T n L X > < a : K e y > < K e y > T a b l e s \ D a t e   T a b l e \ S u m   o f   Y e a r \ A d d i t i o n a l   I n f o \ I m p l i c i t   M e a s u r e < / K e y > < / a : K e y > < a : V a l u e   i : t y p e = " D i a g r a m D i s p l a y V i e w S t a t e I D i a g r a m T a g A d d i t i o n a l I n f o " / > < / a : K e y V a l u e O f D i a g r a m O b j e c t K e y a n y T y p e z b w N T n L X > < a : K e y V a l u e O f D i a g r a m O b j e c t K e y a n y T y p e z b w N T n L X > < a : K e y > < K e y > T a b l e s \ C a l c u l a t i o n s < / K e y > < / a : K e y > < a : V a l u e   i : t y p e = " D i a g r a m D i s p l a y N o d e V i e w S t a t e " > < H e i g h t > 1 5 0 < / H e i g h t > < I s E x p a n d e d > t r u e < / I s E x p a n d e d > < L a y e d O u t > t r u e < / L a y e d O u t > < L e f t > 1 0 1 7 . 4 2 9 5 2 2 7 6 5 6 6 7 3 < / L e f t > < T a b I n d e x > 3 < / T a b I n d e x > < W i d t h > 2 0 0 < / W i d t h > < / a : V a l u e > < / a : K e y V a l u e O f D i a g r a m O b j e c t K e y a n y T y p e z b w N T n L X > < a : K e y V a l u e O f D i a g r a m O b j e c t K e y a n y T y p e z b w N T n L X > < a : K e y > < K e y > T a b l e s \ C a l c u l a t i o n s \ C o l u m n s \ C o l u m n 1 < / K e y > < / a : K e y > < a : V a l u e   i : t y p e = " D i a g r a m D i s p l a y N o d e V i e w S t a t e " > < H e i g h t > 1 5 0 < / H e i g h t > < I s E x p a n d e d > t r u e < / I s E x p a n d e d > < W i d t h > 2 0 0 < / W i d t h > < / a : V a l u e > < / a : K e y V a l u e O f D i a g r a m O b j e c t K e y a n y T y p e z b w N T n L X > < a : K e y V a l u e O f D i a g r a m O b j e c t K e y a n y T y p e z b w N T n L X > < a : K e y > < K e y > T a b l e s \ C a l c u l a t i o n s \ M e a s u r e s \ T o t a l   R e v e n u e < / K e y > < / a : K e y > < a : V a l u e   i : t y p e = " D i a g r a m D i s p l a y N o d e V i e w S t a t e " > < H e i g h t > 1 5 0 < / H e i g h t > < I s E x p a n d e d > t r u e < / I s E x p a n d e d > < W i d t h > 2 0 0 < / W i d t h > < / a : V a l u e > < / a : K e y V a l u e O f D i a g r a m O b j e c t K e y a n y T y p e z b w N T n L X > < a : K e y V a l u e O f D i a g r a m O b j e c t K e y a n y T y p e z b w N T n L X > < a : K e y > < K e y > T a b l e s \ C a l c u l a t i o n s \ M e a s u r e s \ C O G S < / K e y > < / a : K e y > < a : V a l u e   i : t y p e = " D i a g r a m D i s p l a y N o d e V i e w S t a t e " > < H e i g h t > 1 5 0 < / H e i g h t > < I s E x p a n d e d > t r u e < / I s E x p a n d e d > < W i d t h > 2 0 0 < / W i d t h > < / a : V a l u e > < / a : K e y V a l u e O f D i a g r a m O b j e c t K e y a n y T y p e z b w N T n L X > < a : K e y V a l u e O f D i a g r a m O b j e c t K e y a n y T y p e z b w N T n L X > < a : K e y > < K e y > T a b l e s \ C a l c u l a t i o n s \ M e a s u r e s \ P r o f i t   M a r g i n < / K e y > < / a : K e y > < a : V a l u e   i : t y p e = " D i a g r a m D i s p l a y N o d e V i e w S t a t e " > < H e i g h t > 1 5 0 < / H e i g h t > < I s E x p a n d e d > t r u e < / I s E x p a n d e d > < W i d t h > 2 0 0 < / W i d t h > < / a : V a l u e > < / a : K e y V a l u e O f D i a g r a m O b j e c t K e y a n y T y p e z b w N T n L X > < a : K e y V a l u e O f D i a g r a m O b j e c t K e y a n y T y p e z b w N T n L X > < a : K e y > < K e y > T a b l e s \ C a l c u l a t i o n s \ M e a s u r e s \ % P r o f i t   M a r g i n < / K e y > < / a : K e y > < a : V a l u e   i : t y p e = " D i a g r a m D i s p l a y N o d e V i e w S t a t e " > < H e i g h t > 1 5 0 < / H e i g h t > < I s E x p a n d e d > t r u e < / I s E x p a n d e d > < W i d t h > 2 0 0 < / W i d t h > < / a : V a l u e > < / a : K e y V a l u e O f D i a g r a m O b j e c t K e y a n y T y p e z b w N T n L X > < a : K e y V a l u e O f D i a g r a m O b j e c t K e y a n y T y p e z b w N T n L X > < a : K e y > < K e y > T a b l e s \ C a l c u l a t i o n s \ M e a s u r e s \ T r a n s a c t i o n s < / K e y > < / a : K e y > < a : V a l u e   i : t y p e = " D i a g r a m D i s p l a y N o d e V i e w S t a t e " > < H e i g h t > 1 5 0 < / H e i g h t > < I s E x p a n d e d > t r u e < / I s E x p a n d e d > < W i d t h > 2 0 0 < / W i d t h > < / a : V a l u e > < / a : K e y V a l u e O f D i a g r a m O b j e c t K e y a n y T y p e z b w N T n L X > < a : K e y V a l u e O f D i a g r a m O b j e c t K e y a n y T y p e z b w N T n L X > < a : K e y > < K e y > T a b l e s \ C a l c u l a t i o n s \ M e a s u r e s \ T o t a l   R e f u n d < / K e y > < / a : K e y > < a : V a l u e   i : t y p e = " D i a g r a m D i s p l a y N o d e V i e w S t a t e " > < H e i g h t > 1 5 0 < / H e i g h t > < I s E x p a n d e d > t r u e < / I s E x p a n d e d > < W i d t h > 2 0 0 < / W i d t h > < / a : V a l u e > < / a : K e y V a l u e O f D i a g r a m O b j e c t K e y a n y T y p e z b w N T n L X > < a : K e y V a l u e O f D i a g r a m O b j e c t K e y a n y T y p e z b w N T n L X > < a : K e y > < K e y > T a b l e s \ C a l c u l a t i o n s \ M e a s u r e s \ R e f u n d   R a t e < / K e y > < / a : K e y > < a : V a l u e   i : t y p e = " D i a g r a m D i s p l a y N o d e V i e w S t a t e " > < H e i g h t > 1 5 0 < / H e i g h t > < I s E x p a n d e d > t r u e < / I s E x p a n d e d > < W i d t h > 2 0 0 < / W i d t h > < / a : V a l u e > < / a : K e y V a l u e O f D i a g r a m O b j e c t K e y a n y T y p e z b w N T n L X > < a : K e y V a l u e O f D i a g r a m O b j e c t K e y a n y T y p e z b w N T n L X > < a : K e y > < K e y > T a b l e s \ C a l c u l a t i o n s \ M e a s u r e s \ P r o d u c t s < / K e y > < / a : K e y > < a : V a l u e   i : t y p e = " D i a g r a m D i s p l a y N o d e V i e w S t a t e " > < H e i g h t > 1 5 0 < / H e i g h t > < I s E x p a n d e d > t r u e < / I s E x p a n d e d > < W i d t h > 2 0 0 < / W i d t h > < / a : V a l u e > < / a : K e y V a l u e O f D i a g r a m O b j e c t K e y a n y T y p e z b w N T n L X > < a : K e y V a l u e O f D i a g r a m O b j e c t K e y a n y T y p e z b w N T n L X > < a : K e y > < K e y > T a b l e s \ C a l c u l a t i o n s \ M e a s u r e s \ T o t a l   q t y < / K e y > < / a : K e y > < a : V a l u e   i : t y p e = " D i a g r a m D i s p l a y N o d e V i e w S t a t e " > < H e i g h t > 1 5 0 < / H e i g h t > < I s E x p a n d e d > t r u e < / I s E x p a n d e d > < W i d t h > 2 0 0 < / W i d t h > < / a : V a l u e > < / a : K e y V a l u e O f D i a g r a m O b j e c t K e y a n y T y p e z b w N T n L X > < a : K e y V a l u e O f D i a g r a m O b j e c t K e y a n y T y p e z b w N T n L X > < a : K e y > < K e y > T a b l e s \ C a l c u l a t i o n s \ M e a s u r e s \ Q t y   r e t u r n e d < / K e y > < / a : K e y > < a : V a l u e   i : t y p e = " D i a g r a m D i s p l a y N o d e V i e w S t a t e " > < H e i g h t > 1 5 0 < / H e i g h t > < I s E x p a n d e d > t r u e < / I s E x p a n d e d > < W i d t h > 2 0 0 < / W i d t h > < / a : V a l u e > < / a : K e y V a l u e O f D i a g r a m O b j e c t K e y a n y T y p e z b w N T n L X > < a : K e y V a l u e O f D i a g r a m O b j e c t K e y a n y T y p e z b w N T n L X > < a : K e y > < K e y > T a b l e s \ C a l c u l a t i o n s \ M e a s u r e s \ T o t a l   T a r g e t < / K e y > < / a : K e y > < a : V a l u e   i : t y p e = " D i a g r a m D i s p l a y N o d e V i e w S t a t e " > < H e i g h t > 1 5 0 < / H e i g h t > < I s E x p a n d e d > t r u e < / I s E x p a n d e d > < W i d t h > 2 0 0 < / W i d t h > < / a : V a l u e > < / a : K e y V a l u e O f D i a g r a m O b j e c t K e y a n y T y p e z b w N T n L X > < a : K e y V a l u e O f D i a g r a m O b j e c t K e y a n y T y p e z b w N T n L X > < a : K e y > < K e y > T a b l e s \ C a l c u l a t i o n s \ M e a s u r e s \ R e t u r n   R a t e < / K e y > < / a : K e y > < a : V a l u e   i : t y p e = " D i a g r a m D i s p l a y N o d e V i e w S t a t e " > < H e i g h t > 1 5 0 < / H e i g h t > < I s E x p a n d e d > t r u e < / I s E x p a n d e d > < W i d t h > 2 0 0 < / W i d t h > < / a : V a l u e > < / a : K e y V a l u e O f D i a g r a m O b j e c t K e y a n y T y p e z b w N T n L X > < a : K e y V a l u e O f D i a g r a m O b j e c t K e y a n y T y p e z b w N T n L X > < a : K e y > < K e y > T a b l e s \ D i m _ c u s t o m e r s < / K e y > < / a : K e y > < a : V a l u e   i : t y p e = " D i a g r a m D i s p l a y N o d e V i e w S t a t e " > < H e i g h t > 1 5 0 < / H e i g h t > < I s E x p a n d e d > t r u e < / I s E x p a n d e d > < L a y e d O u t > t r u e < / L a y e d O u t > < L e f t > 8 1 4 . 0 9 6 1 8 9 4 3 2 3 3 3 8 6 < / L e f t > < T a b I n d e x > 2 < / T a b I n d e x > < T o p > 9 7 . 3 3 3 3 3 3 3 3 3 3 3 3 3 1 4 < / T o p > < W i d t h > 2 0 0 < / W i d t h > < / a : V a l u e > < / a : K e y V a l u e O f D i a g r a m O b j e c t K e y a n y T y p e z b w N T n L X > < a : K e y V a l u e O f D i a g r a m O b j e c t K e y a n y T y p e z b w N T n L X > < a : K e y > < K e y > T a b l e s \ D i m _ c u s t o m e r s \ C o l u m n s \ C u s t o m e r   I D < / K e y > < / a : K e y > < a : V a l u e   i : t y p e = " D i a g r a m D i s p l a y N o d e V i e w S t a t e " > < H e i g h t > 1 5 0 < / H e i g h t > < I s E x p a n d e d > t r u e < / I s E x p a n d e d > < W i d t h > 2 0 0 < / W i d t h > < / a : V a l u e > < / a : K e y V a l u e O f D i a g r a m O b j e c t K e y a n y T y p e z b w N T n L X > < a : K e y V a l u e O f D i a g r a m O b j e c t K e y a n y T y p e z b w N T n L X > < a : K e y > < K e y > T a b l e s \ D i m _ c u s t o m e r s \ C o l u m n s \ F u l l   N a m e < / K e y > < / a : K e y > < a : V a l u e   i : t y p e = " D i a g r a m D i s p l a y N o d e V i e w S t a t e " > < H e i g h t > 1 5 0 < / H e i g h t > < I s E x p a n d e d > t r u e < / I s E x p a n d e d > < W i d t h > 2 0 0 < / W i d t h > < / a : V a l u e > < / a : K e y V a l u e O f D i a g r a m O b j e c t K e y a n y T y p e z b w N T n L X > < a : K e y V a l u e O f D i a g r a m O b j e c t K e y a n y T y p e z b w N T n L X > < a : K e y > < K e y > T a b l e s \ D i m _ c u s t o m e r s \ C o l u m n s \ G e n d e r < / K e y > < / a : K e y > < a : V a l u e   i : t y p e = " D i a g r a m D i s p l a y N o d e V i e w S t a t e " > < H e i g h t > 1 5 0 < / H e i g h t > < I s E x p a n d e d > t r u e < / I s E x p a n d e d > < W i d t h > 2 0 0 < / W i d t h > < / a : V a l u e > < / a : K e y V a l u e O f D i a g r a m O b j e c t K e y a n y T y p e z b w N T n L X > < a : K e y V a l u e O f D i a g r a m O b j e c t K e y a n y T y p e z b w N T n L X > < a : K e y > < K e y > T a b l e s \ D i m _ c u s t o m e r s \ C o l u m n s \ L o c a t i o n < / K e y > < / a : K e y > < a : V a l u e   i : t y p e = " D i a g r a m D i s p l a y N o d e V i e w S t a t e " > < H e i g h t > 1 5 0 < / H e i g h t > < I s E x p a n d e d > t r u e < / I s E x p a n d e d > < W i d t h > 2 0 0 < / W i d t h > < / a : V a l u e > < / a : K e y V a l u e O f D i a g r a m O b j e c t K e y a n y T y p e z b w N T n L X > < a : K e y V a l u e O f D i a g r a m O b j e c t K e y a n y T y p e z b w N T n L X > < a : K e y > < K e y > T a b l e s \ D i m _ c u s t o m e r s \ C o l u m n s \ A g e < / K e y > < / a : K e y > < a : V a l u e   i : t y p e = " D i a g r a m D i s p l a y N o d e V i e w S t a t e " > < H e i g h t > 1 5 0 < / H e i g h t > < I s E x p a n d e d > t r u e < / I s E x p a n d e d > < W i d t h > 2 0 0 < / W i d t h > < / a : V a l u e > < / a : K e y V a l u e O f D i a g r a m O b j e c t K e y a n y T y p e z b w N T n L X > < a : K e y V a l u e O f D i a g r a m O b j e c t K e y a n y T y p e z b w N T n L X > < a : K e y > < K e y > T a b l e s \ D i m _ c u s t o m e r s \ C o l u m n s \ A g e   g r o u p s < / K e y > < / a : K e y > < a : V a l u e   i : t y p e = " D i a g r a m D i s p l a y N o d e V i e w S t a t e " > < H e i g h t > 1 5 0 < / H e i g h t > < I s E x p a n d e d > t r u e < / I s E x p a n d e d > < W i d t h > 2 0 0 < / W i d t h > < / a : V a l u e > < / a : K e y V a l u e O f D i a g r a m O b j e c t K e y a n y T y p e z b w N T n L X > < a : K e y V a l u e O f D i a g r a m O b j e c t K e y a n y T y p e z b w N T n L X > < a : K e y > < K e y > T a b l e s \ D i m _ c u s t o m e r s \ M e a s u r e s \ S u m   o f   A g e < / K e y > < / a : K e y > < a : V a l u e   i : t y p e = " D i a g r a m D i s p l a y N o d e V i e w S t a t e " > < H e i g h t > 1 5 0 < / H e i g h t > < I s E x p a n d e d > t r u e < / I s E x p a n d e d > < W i d t h > 2 0 0 < / W i d t h > < / a : V a l u e > < / a : K e y V a l u e O f D i a g r a m O b j e c t K e y a n y T y p e z b w N T n L X > < a : K e y V a l u e O f D i a g r a m O b j e c t K e y a n y T y p e z b w N T n L X > < a : K e y > < K e y > T a b l e s \ D i m _ c u s t o m e r s \ S u m   o f   A g e \ A d d i t i o n a l   I n f o \ I m p l i c i t   M e a s u r e < / K e y > < / a : K e y > < a : V a l u e   i : t y p e = " D i a g r a m D i s p l a y V i e w S t a t e I D i a g r a m T a g A d d i t i o n a l I n f o " / > < / a : K e y V a l u e O f D i a g r a m O b j e c t K e y a n y T y p e z b w N T n L X > < a : K e y V a l u e O f D i a g r a m O b j e c t K e y a n y T y p e z b w N T n L X > < a : K e y > < K e y > R e l a t i o n s h i p s \ & l t ; T a b l e s \ f a c t _ t a b l e \ C o l u m n s \ O r d e r   D a t e & g t ; - & l t ; T a b l e s \ D a t e   T a b l e \ C o l u m n s \ O r d e r   D a t e & g t ; < / K e y > < / a : K e y > < a : V a l u e   i : t y p e = " D i a g r a m D i s p l a y L i n k V i e w S t a t e " > < A u t o m a t i o n P r o p e r t y H e l p e r T e x t > E n d   p o i n t   1 :   ( 4 1 6 . 1 9 2 3 7 8 8 6 4 6 6 8 , 9 6 . 8 3 3 3 3 4 ) .   E n d   p o i n t   2 :   ( 2 1 6 , 1 1 6 . 8 3 3 3 3 4 )   < / A u t o m a t i o n P r o p e r t y H e l p e r T e x t > < L a y e d O u t > t r u e < / L a y e d O u t > < P o i n t s   x m l n s : b = " h t t p : / / s c h e m a s . d a t a c o n t r a c t . o r g / 2 0 0 4 / 0 7 / S y s t e m . W i n d o w s " > < b : P o i n t > < b : _ x > 4 1 6 . 1 9 2 3 7 8 8 6 4 6 6 8 3 4 < / b : _ x > < b : _ y > 9 6 . 8 3 3 3 3 4 0 0 0 0 0 0 0 0 8 < / b : _ y > < / b : P o i n t > < b : P o i n t > < b : _ x > 3 1 8 . 0 9 6 1 8 9 5 0 0 0 0 0 0 4 < / b : _ x > < b : _ y > 9 6 . 8 3 3 3 3 4 < / b : _ y > < / b : P o i n t > < b : P o i n t > < b : _ x > 3 1 6 . 0 9 6 1 8 9 5 0 0 0 0 0 0 4 < / b : _ x > < b : _ y > 9 8 . 8 3 3 3 3 4 < / b : _ y > < / b : P o i n t > < b : P o i n t > < b : _ x > 3 1 6 . 0 9 6 1 8 9 5 0 0 0 0 0 0 4 < / b : _ x > < b : _ y > 1 1 4 . 8 3 3 3 3 4 < / b : _ y > < / b : P o i n t > < b : P o i n t > < b : _ x > 3 1 4 . 0 9 6 1 8 9 5 0 0 0 0 0 0 4 < / b : _ x > < b : _ y > 1 1 6 . 8 3 3 3 3 4 < / b : _ y > < / b : P o i n t > < b : P o i n t > < b : _ x > 2 1 5 . 9 9 9 9 9 9 9 9 9 9 9 9 9 4 < / b : _ x > < b : _ y > 1 1 6 . 8 3 3 3 3 4 0 0 0 0 0 0 0 1 < / b : _ y > < / b : P o i n t > < / P o i n t s > < / a : V a l u e > < / a : K e y V a l u e O f D i a g r a m O b j e c t K e y a n y T y p e z b w N T n L X > < a : K e y V a l u e O f D i a g r a m O b j e c t K e y a n y T y p e z b w N T n L X > < a : K e y > < K e y > R e l a t i o n s h i p s \ & l t ; T a b l e s \ f a c t _ t a b l e \ C o l u m n s \ O r d e r   D a t e & g t ; - & l t ; T a b l e s \ D a t e   T a b l e \ C o l u m n s \ O r d e r   D a t e & g t ; \ F K < / K e y > < / a : K e y > < a : V a l u e   i : t y p e = " D i a g r a m D i s p l a y L i n k E n d p o i n t V i e w S t a t e " > < H e i g h t > 1 6 < / H e i g h t > < L a b e l L o c a t i o n   x m l n s : b = " h t t p : / / s c h e m a s . d a t a c o n t r a c t . o r g / 2 0 0 4 / 0 7 / S y s t e m . W i n d o w s " > < b : _ x > 4 1 6 . 1 9 2 3 7 8 8 6 4 6 6 8 3 4 < / b : _ x > < b : _ y > 8 8 . 8 3 3 3 3 4 0 0 0 0 0 0 0 0 8 < / b : _ y > < / L a b e l L o c a t i o n > < L o c a t i o n   x m l n s : b = " h t t p : / / s c h e m a s . d a t a c o n t r a c t . o r g / 2 0 0 4 / 0 7 / S y s t e m . W i n d o w s " > < b : _ x > 4 3 2 . 1 9 2 3 7 8 8 6 4 6 6 8 2 9 < / b : _ x > < b : _ y > 9 6 . 8 3 3 3 3 4 < / b : _ y > < / L o c a t i o n > < S h a p e R o t a t e A n g l e > 1 7 9 . 9 9 9 9 9 9 9 9 9 9 9 9 9 4 < / S h a p e R o t a t e A n g l e > < W i d t h > 1 6 < / W i d t h > < / a : V a l u e > < / a : K e y V a l u e O f D i a g r a m O b j e c t K e y a n y T y p e z b w N T n L X > < a : K e y V a l u e O f D i a g r a m O b j e c t K e y a n y T y p e z b w N T n L X > < a : K e y > < K e y > R e l a t i o n s h i p s \ & l t ; T a b l e s \ f a c t _ t a b l e \ C o l u m n s \ O r d e r   D a t e & g t ; - & l t ; T a b l e s \ D a t e   T a b l e \ C o l u m n s \ O r d e r   D a t e & g t ; \ P K < / K e y > < / a : K e y > < a : V a l u e   i : t y p e = " D i a g r a m D i s p l a y L i n k E n d p o i n t V i e w S t a t e " > < H e i g h t > 1 6 < / H e i g h t > < L a b e l L o c a t i o n   x m l n s : b = " h t t p : / / s c h e m a s . d a t a c o n t r a c t . o r g / 2 0 0 4 / 0 7 / S y s t e m . W i n d o w s " > < b : _ x > 1 9 9 . 9 9 9 9 9 9 9 9 9 9 9 9 9 4 < / b : _ x > < b : _ y > 1 0 8 . 8 3 3 3 3 4 0 0 0 0 0 0 0 1 < / b : _ y > < / L a b e l L o c a t i o n > < L o c a t i o n   x m l n s : b = " h t t p : / / s c h e m a s . d a t a c o n t r a c t . o r g / 2 0 0 4 / 0 7 / S y s t e m . W i n d o w s " > < b : _ x > 1 9 9 . 9 9 9 9 9 9 9 9 9 9 9 9 9 4 < / b : _ x > < b : _ y > 1 1 6 . 8 3 3 3 3 4 < / b : _ y > < / L o c a t i o n > < S h a p e R o t a t e A n g l e > 5 . 6 8 4 3 4 1 8 8 6 0 8 0 8 0 1 5 E - 1 4 < / S h a p e R o t a t e A n g l e > < W i d t h > 1 6 < / W i d t h > < / a : V a l u e > < / a : K e y V a l u e O f D i a g r a m O b j e c t K e y a n y T y p e z b w N T n L X > < a : K e y V a l u e O f D i a g r a m O b j e c t K e y a n y T y p e z b w N T n L X > < a : K e y > < K e y > R e l a t i o n s h i p s \ & l t ; T a b l e s \ f a c t _ t a b l e \ C o l u m n s \ O r d e r   D a t e & g t ; - & l t ; T a b l e s \ D a t e   T a b l e \ C o l u m n s \ O r d e r   D a t e & g t ; \ C r o s s F i l t e r < / K e y > < / a : K e y > < a : V a l u e   i : t y p e = " D i a g r a m D i s p l a y L i n k C r o s s F i l t e r V i e w S t a t e " > < P o i n t s   x m l n s : b = " h t t p : / / s c h e m a s . d a t a c o n t r a c t . o r g / 2 0 0 4 / 0 7 / S y s t e m . W i n d o w s " > < b : P o i n t > < b : _ x > 4 1 6 . 1 9 2 3 7 8 8 6 4 6 6 8 3 4 < / b : _ x > < b : _ y > 9 6 . 8 3 3 3 3 4 0 0 0 0 0 0 0 0 8 < / b : _ y > < / b : P o i n t > < b : P o i n t > < b : _ x > 3 1 8 . 0 9 6 1 8 9 5 0 0 0 0 0 0 4 < / b : _ x > < b : _ y > 9 6 . 8 3 3 3 3 4 < / b : _ y > < / b : P o i n t > < b : P o i n t > < b : _ x > 3 1 6 . 0 9 6 1 8 9 5 0 0 0 0 0 0 4 < / b : _ x > < b : _ y > 9 8 . 8 3 3 3 3 4 < / b : _ y > < / b : P o i n t > < b : P o i n t > < b : _ x > 3 1 6 . 0 9 6 1 8 9 5 0 0 0 0 0 0 4 < / b : _ x > < b : _ y > 1 1 4 . 8 3 3 3 3 4 < / b : _ y > < / b : P o i n t > < b : P o i n t > < b : _ x > 3 1 4 . 0 9 6 1 8 9 5 0 0 0 0 0 0 4 < / b : _ x > < b : _ y > 1 1 6 . 8 3 3 3 3 4 < / b : _ y > < / b : P o i n t > < b : P o i n t > < b : _ x > 2 1 5 . 9 9 9 9 9 9 9 9 9 9 9 9 9 4 < / b : _ x > < b : _ y > 1 1 6 . 8 3 3 3 3 4 0 0 0 0 0 0 0 1 < / b : _ y > < / b : P o i n t > < / P o i n t s > < / a : V a l u e > < / a : K e y V a l u e O f D i a g r a m O b j e c t K e y a n y T y p e z b w N T n L X > < a : K e y V a l u e O f D i a g r a m O b j e c t K e y a n y T y p e z b w N T n L X > < a : K e y > < K e y > R e l a t i o n s h i p s \ & l t ; T a b l e s \ f a c t _ t a b l e \ C o l u m n s \ S a l e s   P e r s o n   I D & g t ; - & l t ; T a b l e s \ D i m _ s a l e s _ p e r s o n s \ C o l u m n s \ S a l e s   P e r s o n   I D & g t ; < / K e y > < / a : K e y > < a : V a l u e   i : t y p e = " D i a g r a m D i s p l a y L i n k V i e w S t a t e " > < A u t o m a t i o n P r o p e r t y H e l p e r T e x t > E n d   p o i n t   1 :   ( 5 4 2 . 1 9 2 3 7 9 , 2 1 9 . 3 3 3 3 3 3 3 3 3 3 3 3 ) .   E n d   p o i n t   2 :   ( 4 4 7 . 9 0 3 8 1 1 , 2 7 3 . 3 3 3 3 3 3 3 3 3 3 3 3 )   < / A u t o m a t i o n P r o p e r t y H e l p e r T e x t > < L a y e d O u t > t r u e < / L a y e d O u t > < P o i n t s   x m l n s : b = " h t t p : / / s c h e m a s . d a t a c o n t r a c t . o r g / 2 0 0 4 / 0 7 / S y s t e m . W i n d o w s " > < b : P o i n t > < b : _ x > 5 4 2 . 1 9 2 3 7 9 < / b : _ x > < b : _ y > 2 1 9 . 3 3 3 3 3 3 3 3 3 3 3 3 3 7 < / b : _ y > < / b : P o i n t > < b : P o i n t > < b : _ x > 5 4 2 . 1 9 2 3 7 9 < / b : _ x > < b : _ y > 2 6 0 . 8 3 3 3 3 3 < / b : _ y > < / b : P o i n t > < b : P o i n t > < b : _ x > 5 4 0 . 1 9 2 3 7 9 < / b : _ x > < b : _ y > 2 6 2 . 8 3 3 3 3 3 < / b : _ y > < / b : P o i n t > < b : P o i n t > < b : _ x > 4 4 9 . 9 0 3 8 1 1 < / b : _ x > < b : _ y > 2 6 2 . 8 3 3 3 3 3 < / b : _ y > < / b : P o i n t > < b : P o i n t > < b : _ x > 4 4 7 . 9 0 3 8 1 1 < / b : _ x > < b : _ y > 2 6 4 . 8 3 3 3 3 3 < / b : _ y > < / b : P o i n t > < b : P o i n t > < b : _ x > 4 4 7 . 9 0 3 8 1 1 < / b : _ x > < b : _ y > 2 7 3 . 3 3 3 3 3 3 3 3 3 3 3 3 2 6 < / b : _ y > < / b : P o i n t > < / P o i n t s > < / a : V a l u e > < / a : K e y V a l u e O f D i a g r a m O b j e c t K e y a n y T y p e z b w N T n L X > < a : K e y V a l u e O f D i a g r a m O b j e c t K e y a n y T y p e z b w N T n L X > < a : K e y > < K e y > R e l a t i o n s h i p s \ & l t ; T a b l e s \ f a c t _ t a b l e \ C o l u m n s \ S a l e s   P e r s o n   I D & g t ; - & l t ; T a b l e s \ D i m _ s a l e s _ p e r s o n s \ C o l u m n s \ S a l e s   P e r s o n   I D & g t ; \ F K < / K e y > < / a : K e y > < a : V a l u e   i : t y p e = " D i a g r a m D i s p l a y L i n k E n d p o i n t V i e w S t a t e " > < H e i g h t > 1 6 < / H e i g h t > < L a b e l L o c a t i o n   x m l n s : b = " h t t p : / / s c h e m a s . d a t a c o n t r a c t . o r g / 2 0 0 4 / 0 7 / S y s t e m . W i n d o w s " > < b : _ x > 5 3 4 . 1 9 2 3 7 9 < / b : _ x > < b : _ y > 2 0 3 . 3 3 3 3 3 3 3 3 3 3 3 3 3 7 < / b : _ y > < / L a b e l L o c a t i o n > < L o c a t i o n   x m l n s : b = " h t t p : / / s c h e m a s . d a t a c o n t r a c t . o r g / 2 0 0 4 / 0 7 / S y s t e m . W i n d o w s " > < b : _ x > 5 4 2 . 1 9 2 3 7 9 < / b : _ x > < b : _ y > 2 0 3 . 3 3 3 3 3 3 3 3 3 3 3 3 3 7 < / b : _ y > < / L o c a t i o n > < S h a p e R o t a t e A n g l e > 9 0 < / S h a p e R o t a t e A n g l e > < W i d t h > 1 6 < / W i d t h > < / a : V a l u e > < / a : K e y V a l u e O f D i a g r a m O b j e c t K e y a n y T y p e z b w N T n L X > < a : K e y V a l u e O f D i a g r a m O b j e c t K e y a n y T y p e z b w N T n L X > < a : K e y > < K e y > R e l a t i o n s h i p s \ & l t ; T a b l e s \ f a c t _ t a b l e \ C o l u m n s \ S a l e s   P e r s o n   I D & g t ; - & l t ; T a b l e s \ D i m _ s a l e s _ p e r s o n s \ C o l u m n s \ S a l e s   P e r s o n   I D & g t ; \ P K < / K e y > < / a : K e y > < a : V a l u e   i : t y p e = " D i a g r a m D i s p l a y L i n k E n d p o i n t V i e w S t a t e " > < H e i g h t > 1 6 < / H e i g h t > < L a b e l L o c a t i o n   x m l n s : b = " h t t p : / / s c h e m a s . d a t a c o n t r a c t . o r g / 2 0 0 4 / 0 7 / S y s t e m . W i n d o w s " > < b : _ x > 4 3 9 . 9 0 3 8 1 1 < / b : _ x > < b : _ y > 2 7 3 . 3 3 3 3 3 3 3 3 3 3 3 3 2 6 < / b : _ y > < / L a b e l L o c a t i o n > < L o c a t i o n   x m l n s : b = " h t t p : / / s c h e m a s . d a t a c o n t r a c t . o r g / 2 0 0 4 / 0 7 / S y s t e m . W i n d o w s " > < b : _ x > 4 4 7 . 9 0 3 8 1 1 < / b : _ x > < b : _ y > 2 8 9 . 3 3 3 3 3 3 3 3 3 3 3 3 2 6 < / b : _ y > < / L o c a t i o n > < S h a p e R o t a t e A n g l e > 2 7 0 < / S h a p e R o t a t e A n g l e > < W i d t h > 1 6 < / W i d t h > < / a : V a l u e > < / a : K e y V a l u e O f D i a g r a m O b j e c t K e y a n y T y p e z b w N T n L X > < a : K e y V a l u e O f D i a g r a m O b j e c t K e y a n y T y p e z b w N T n L X > < a : K e y > < K e y > R e l a t i o n s h i p s \ & l t ; T a b l e s \ f a c t _ t a b l e \ C o l u m n s \ S a l e s   P e r s o n   I D & g t ; - & l t ; T a b l e s \ D i m _ s a l e s _ p e r s o n s \ C o l u m n s \ S a l e s   P e r s o n   I D & g t ; \ C r o s s F i l t e r < / K e y > < / a : K e y > < a : V a l u e   i : t y p e = " D i a g r a m D i s p l a y L i n k C r o s s F i l t e r V i e w S t a t e " > < P o i n t s   x m l n s : b = " h t t p : / / s c h e m a s . d a t a c o n t r a c t . o r g / 2 0 0 4 / 0 7 / S y s t e m . W i n d o w s " > < b : P o i n t > < b : _ x > 5 4 2 . 1 9 2 3 7 9 < / b : _ x > < b : _ y > 2 1 9 . 3 3 3 3 3 3 3 3 3 3 3 3 3 7 < / b : _ y > < / b : P o i n t > < b : P o i n t > < b : _ x > 5 4 2 . 1 9 2 3 7 9 < / b : _ x > < b : _ y > 2 6 0 . 8 3 3 3 3 3 < / b : _ y > < / b : P o i n t > < b : P o i n t > < b : _ x > 5 4 0 . 1 9 2 3 7 9 < / b : _ x > < b : _ y > 2 6 2 . 8 3 3 3 3 3 < / b : _ y > < / b : P o i n t > < b : P o i n t > < b : _ x > 4 4 9 . 9 0 3 8 1 1 < / b : _ x > < b : _ y > 2 6 2 . 8 3 3 3 3 3 < / b : _ y > < / b : P o i n t > < b : P o i n t > < b : _ x > 4 4 7 . 9 0 3 8 1 1 < / b : _ x > < b : _ y > 2 6 4 . 8 3 3 3 3 3 < / b : _ y > < / b : P o i n t > < b : P o i n t > < b : _ x > 4 4 7 . 9 0 3 8 1 1 < / b : _ x > < b : _ y > 2 7 3 . 3 3 3 3 3 3 3 3 3 3 3 3 2 6 < / b : _ y > < / b : P o i n t > < / P o i n t s > < / a : V a l u e > < / a : K e y V a l u e O f D i a g r a m O b j e c t K e y a n y T y p e z b w N T n L X > < a : K e y V a l u e O f D i a g r a m O b j e c t K e y a n y T y p e z b w N T n L X > < a : K e y > < K e y > R e l a t i o n s h i p s \ & l t ; T a b l e s \ f a c t _ t a b l e \ C o l u m n s \ P r o d u c t   I D & g t ; - & l t ; T a b l e s \ p r o d u c t s _ t a b l e \ C o l u m n s \ P r o d u c t   I D & g t ; < / K e y > < / a : K e y > < a : V a l u e   i : t y p e = " D i a g r a m D i s p l a y L i n k V i e w S t a t e " > < A u t o m a t i o n P r o p e r t y H e l p e r T e x t > E n d   p o i n t   1 :   ( 5 2 2 . 1 9 2 3 7 9 , 2 1 9 . 3 3 3 3 3 3 3 3 3 3 3 3 ) .   E n d   p o i n t   2 :   ( 2 1 6 , 3 5 9 . 6 6 6 6 6 7 )   < / A u t o m a t i o n P r o p e r t y H e l p e r T e x t > < L a y e d O u t > t r u e < / L a y e d O u t > < P o i n t s   x m l n s : b = " h t t p : / / s c h e m a s . d a t a c o n t r a c t . o r g / 2 0 0 4 / 0 7 / S y s t e m . W i n d o w s " > < b : P o i n t > < b : _ x > 5 2 2 . 1 9 2 3 7 9 < / b : _ x > < b : _ y > 2 1 9 . 3 3 3 3 3 3 3 3 3 3 3 3 3 7 < / b : _ y > < / b : P o i n t > < b : P o i n t > < b : _ x > 5 2 2 . 1 9 2 3 7 9 < / b : _ x > < b : _ y > 2 5 5 . 8 3 3 3 3 2 9 9 9 9 9 9 9 8 < / b : _ y > < / b : P o i n t > < b : P o i n t > < b : _ x > 5 2 0 . 1 9 2 3 7 9 < / b : _ x > < b : _ y > 2 5 7 . 8 3 3 3 3 3 < / b : _ y > < / b : P o i n t > < b : P o i n t > < b : _ x > 3 3 0 . 4 0 3 8 1 1 0 0 4 4 9 9 9 7 < / b : _ x > < b : _ y > 2 5 7 . 8 3 3 3 3 3 < / b : _ y > < / b : P o i n t > < b : P o i n t > < b : _ x > 3 2 8 . 4 0 3 8 1 1 0 0 4 4 9 9 9 7 < / b : _ x > < b : _ y > 2 5 9 . 8 3 3 3 3 3 < / b : _ y > < / b : P o i n t > < b : P o i n t > < b : _ x > 3 2 8 . 4 0 3 8 1 1 0 0 4 4 9 9 9 7 < / b : _ x > < b : _ y > 3 5 7 . 6 6 6 6 6 7 < / b : _ y > < / b : P o i n t > < b : P o i n t > < b : _ x > 3 2 6 . 4 0 3 8 1 1 0 0 4 4 9 9 9 7 < / b : _ x > < b : _ y > 3 5 9 . 6 6 6 6 6 7 < / b : _ y > < / b : P o i n t > < b : P o i n t > < b : _ x > 2 1 6 . 0 0 0 0 0 0 0 0 0 0 0 0 0 9 < / b : _ x > < b : _ y > 3 5 9 . 6 6 6 6 6 7 < / b : _ y > < / b : P o i n t > < / P o i n t s > < / a : V a l u e > < / a : K e y V a l u e O f D i a g r a m O b j e c t K e y a n y T y p e z b w N T n L X > < a : K e y V a l u e O f D i a g r a m O b j e c t K e y a n y T y p e z b w N T n L X > < a : K e y > < K e y > R e l a t i o n s h i p s \ & l t ; T a b l e s \ f a c t _ t a b l e \ C o l u m n s \ P r o d u c t   I D & g t ; - & l t ; T a b l e s \ p r o d u c t s _ t a b l e \ C o l u m n s \ P r o d u c t   I D & g t ; \ F K < / K e y > < / a : K e y > < a : V a l u e   i : t y p e = " D i a g r a m D i s p l a y L i n k E n d p o i n t V i e w S t a t e " > < H e i g h t > 1 6 < / H e i g h t > < L a b e l L o c a t i o n   x m l n s : b = " h t t p : / / s c h e m a s . d a t a c o n t r a c t . o r g / 2 0 0 4 / 0 7 / S y s t e m . W i n d o w s " > < b : _ x > 5 1 4 . 1 9 2 3 7 9 < / b : _ x > < b : _ y > 2 0 3 . 3 3 3 3 3 3 3 3 3 3 3 3 3 7 < / b : _ y > < / L a b e l L o c a t i o n > < L o c a t i o n   x m l n s : b = " h t t p : / / s c h e m a s . d a t a c o n t r a c t . o r g / 2 0 0 4 / 0 7 / S y s t e m . W i n d o w s " > < b : _ x > 5 2 2 . 1 9 2 3 7 9 < / b : _ x > < b : _ y > 2 0 3 . 3 3 3 3 3 3 3 3 3 3 3 3 3 7 < / b : _ y > < / L o c a t i o n > < S h a p e R o t a t e A n g l e > 9 0 < / S h a p e R o t a t e A n g l e > < W i d t h > 1 6 < / W i d t h > < / a : V a l u e > < / a : K e y V a l u e O f D i a g r a m O b j e c t K e y a n y T y p e z b w N T n L X > < a : K e y V a l u e O f D i a g r a m O b j e c t K e y a n y T y p e z b w N T n L X > < a : K e y > < K e y > R e l a t i o n s h i p s \ & l t ; T a b l e s \ f a c t _ t a b l e \ C o l u m n s \ P r o d u c t   I D & g t ; - & l t ; T a b l e s \ p r o d u c t s _ t a b l e \ C o l u m n s \ P r o d u c t   I D & g t ; \ P K < / K e y > < / a : K e y > < a : V a l u e   i : t y p e = " D i a g r a m D i s p l a y L i n k E n d p o i n t V i e w S t a t e " > < H e i g h t > 1 6 < / H e i g h t > < L a b e l L o c a t i o n   x m l n s : b = " h t t p : / / s c h e m a s . d a t a c o n t r a c t . o r g / 2 0 0 4 / 0 7 / S y s t e m . W i n d o w s " > < b : _ x > 2 0 0 . 0 0 0 0 0 0 0 0 0 0 0 0 0 9 < / b : _ x > < b : _ y > 3 5 1 . 6 6 6 6 6 7 < / b : _ y > < / L a b e l L o c a t i o n > < L o c a t i o n   x m l n s : b = " h t t p : / / s c h e m a s . d a t a c o n t r a c t . o r g / 2 0 0 4 / 0 7 / S y s t e m . W i n d o w s " > < b : _ x > 2 0 0 . 0 0 0 0 0 0 0 0 0 0 0 0 0 6 < / b : _ x > < b : _ y > 3 5 9 . 6 6 6 6 6 7 < / b : _ y > < / L o c a t i o n > < S h a p e R o t a t e A n g l e > 3 6 0 < / S h a p e R o t a t e A n g l e > < W i d t h > 1 6 < / W i d t h > < / a : V a l u e > < / a : K e y V a l u e O f D i a g r a m O b j e c t K e y a n y T y p e z b w N T n L X > < a : K e y V a l u e O f D i a g r a m O b j e c t K e y a n y T y p e z b w N T n L X > < a : K e y > < K e y > R e l a t i o n s h i p s \ & l t ; T a b l e s \ f a c t _ t a b l e \ C o l u m n s \ P r o d u c t   I D & g t ; - & l t ; T a b l e s \ p r o d u c t s _ t a b l e \ C o l u m n s \ P r o d u c t   I D & g t ; \ C r o s s F i l t e r < / K e y > < / a : K e y > < a : V a l u e   i : t y p e = " D i a g r a m D i s p l a y L i n k C r o s s F i l t e r V i e w S t a t e " > < P o i n t s   x m l n s : b = " h t t p : / / s c h e m a s . d a t a c o n t r a c t . o r g / 2 0 0 4 / 0 7 / S y s t e m . W i n d o w s " > < b : P o i n t > < b : _ x > 5 2 2 . 1 9 2 3 7 9 < / b : _ x > < b : _ y > 2 1 9 . 3 3 3 3 3 3 3 3 3 3 3 3 3 7 < / b : _ y > < / b : P o i n t > < b : P o i n t > < b : _ x > 5 2 2 . 1 9 2 3 7 9 < / b : _ x > < b : _ y > 2 5 5 . 8 3 3 3 3 2 9 9 9 9 9 9 9 8 < / b : _ y > < / b : P o i n t > < b : P o i n t > < b : _ x > 5 2 0 . 1 9 2 3 7 9 < / b : _ x > < b : _ y > 2 5 7 . 8 3 3 3 3 3 < / b : _ y > < / b : P o i n t > < b : P o i n t > < b : _ x > 3 3 0 . 4 0 3 8 1 1 0 0 4 4 9 9 9 7 < / b : _ x > < b : _ y > 2 5 7 . 8 3 3 3 3 3 < / b : _ y > < / b : P o i n t > < b : P o i n t > < b : _ x > 3 2 8 . 4 0 3 8 1 1 0 0 4 4 9 9 9 7 < / b : _ x > < b : _ y > 2 5 9 . 8 3 3 3 3 3 < / b : _ y > < / b : P o i n t > < b : P o i n t > < b : _ x > 3 2 8 . 4 0 3 8 1 1 0 0 4 4 9 9 9 7 < / b : _ x > < b : _ y > 3 5 7 . 6 6 6 6 6 7 < / b : _ y > < / b : P o i n t > < b : P o i n t > < b : _ x > 3 2 6 . 4 0 3 8 1 1 0 0 4 4 9 9 9 7 < / b : _ x > < b : _ y > 3 5 9 . 6 6 6 6 6 7 < / b : _ y > < / b : P o i n t > < b : P o i n t > < b : _ x > 2 1 6 . 0 0 0 0 0 0 0 0 0 0 0 0 0 9 < / b : _ x > < b : _ y > 3 5 9 . 6 6 6 6 6 7 < / b : _ y > < / b : P o i n t > < / P o i n t s > < / a : V a l u e > < / a : K e y V a l u e O f D i a g r a m O b j e c t K e y a n y T y p e z b w N T n L X > < a : K e y V a l u e O f D i a g r a m O b j e c t K e y a n y T y p e z b w N T n L X > < a : K e y > < K e y > R e l a t i o n s h i p s \ & l t ; T a b l e s \ f a c t _ t a b l e \ C o l u m n s \ C u s t o m e r   I D & g t ; - & l t ; T a b l e s \ D i m _ c u s t o m e r s \ C o l u m n s \ C u s t o m e r   I D & g t ; < / K e y > < / a : K e y > < a : V a l u e   i : t y p e = " D i a g r a m D i s p l a y L i n k V i e w S t a t e " > < A u t o m a t i o n P r o p e r t y H e l p e r T e x t > E n d   p o i n t   1 :   ( 6 4 8 . 1 9 2 3 7 8 8 6 4 6 6 8 , 1 0 1 . 6 6 6 6 6 7 ) .   E n d   p o i n t   2 :   ( 7 9 8 . 0 9 6 1 8 9 4 3 2 3 3 4 , 1 7 2 . 3 3 3 3 3 3 )   < / A u t o m a t i o n P r o p e r t y H e l p e r T e x t > < L a y e d O u t > t r u e < / L a y e d O u t > < P o i n t s   x m l n s : b = " h t t p : / / s c h e m a s . d a t a c o n t r a c t . o r g / 2 0 0 4 / 0 7 / S y s t e m . W i n d o w s " > < b : P o i n t > < b : _ x > 6 4 8 . 1 9 2 3 7 8 8 6 4 6 6 8 2 9 < / b : _ x > < b : _ y > 1 0 1 . 6 6 6 6 6 7 < / b : _ y > < / b : P o i n t > < b : P o i n t > < b : _ x > 7 2 1 . 1 4 4 2 8 4 < / b : _ x > < b : _ y > 1 0 1 . 6 6 6 6 6 7 < / b : _ y > < / b : P o i n t > < b : P o i n t > < b : _ x > 7 2 3 . 1 4 4 2 8 4 < / b : _ x > < b : _ y > 1 0 3 . 6 6 6 6 6 7 < / b : _ y > < / b : P o i n t > < b : P o i n t > < b : _ x > 7 2 3 . 1 4 4 2 8 4 < / b : _ x > < b : _ y > 1 7 0 . 3 3 3 3 3 3 < / b : _ y > < / b : P o i n t > < b : P o i n t > < b : _ x > 7 2 5 . 1 4 4 2 8 4 < / b : _ x > < b : _ y > 1 7 2 . 3 3 3 3 3 3 < / b : _ y > < / b : P o i n t > < b : P o i n t > < b : _ x > 7 9 8 . 0 9 6 1 8 9 4 3 2 3 3 3 7 4 < / b : _ x > < b : _ y > 1 7 2 . 3 3 3 3 3 3 < / b : _ y > < / b : P o i n t > < / P o i n t s > < / a : V a l u e > < / a : K e y V a l u e O f D i a g r a m O b j e c t K e y a n y T y p e z b w N T n L X > < a : K e y V a l u e O f D i a g r a m O b j e c t K e y a n y T y p e z b w N T n L X > < a : K e y > < K e y > R e l a t i o n s h i p s \ & l t ; T a b l e s \ f a c t _ t a b l e \ C o l u m n s \ C u s t o m e r   I D & g t ; - & l t ; T a b l e s \ D i m _ c u s t o m e r s \ C o l u m n s \ C u s t o m e r   I D & g t ; \ F K < / K e y > < / a : K e y > < a : V a l u e   i : t y p e = " D i a g r a m D i s p l a y L i n k E n d p o i n t V i e w S t a t e " > < H e i g h t > 1 6 < / H e i g h t > < L a b e l L o c a t i o n   x m l n s : b = " h t t p : / / s c h e m a s . d a t a c o n t r a c t . o r g / 2 0 0 4 / 0 7 / S y s t e m . W i n d o w s " > < b : _ x > 6 3 2 . 1 9 2 3 7 8 8 6 4 6 6 8 2 9 < / b : _ x > < b : _ y > 9 3 . 6 6 6 6 6 7 < / b : _ y > < / L a b e l L o c a t i o n > < L o c a t i o n   x m l n s : b = " h t t p : / / s c h e m a s . d a t a c o n t r a c t . o r g / 2 0 0 4 / 0 7 / S y s t e m . W i n d o w s " > < b : _ x > 6 3 2 . 1 9 2 3 7 8 8 6 4 6 6 8 2 9 < / b : _ x > < b : _ y > 1 0 1 . 6 6 6 6 6 7 < / b : _ y > < / L o c a t i o n > < S h a p e R o t a t e A n g l e > 3 6 0 < / S h a p e R o t a t e A n g l e > < W i d t h > 1 6 < / W i d t h > < / a : V a l u e > < / a : K e y V a l u e O f D i a g r a m O b j e c t K e y a n y T y p e z b w N T n L X > < a : K e y V a l u e O f D i a g r a m O b j e c t K e y a n y T y p e z b w N T n L X > < a : K e y > < K e y > R e l a t i o n s h i p s \ & l t ; T a b l e s \ f a c t _ t a b l e \ C o l u m n s \ C u s t o m e r   I D & g t ; - & l t ; T a b l e s \ D i m _ c u s t o m e r s \ C o l u m n s \ C u s t o m e r   I D & g t ; \ P K < / K e y > < / a : K e y > < a : V a l u e   i : t y p e = " D i a g r a m D i s p l a y L i n k E n d p o i n t V i e w S t a t e " > < H e i g h t > 1 6 < / H e i g h t > < L a b e l L o c a t i o n   x m l n s : b = " h t t p : / / s c h e m a s . d a t a c o n t r a c t . o r g / 2 0 0 4 / 0 7 / S y s t e m . W i n d o w s " > < b : _ x > 7 9 8 . 0 9 6 1 8 9 4 3 2 3 3 3 7 4 < / b : _ x > < b : _ y > 1 6 4 . 3 3 3 3 3 3 < / b : _ y > < / L a b e l L o c a t i o n > < L o c a t i o n   x m l n s : b = " h t t p : / / s c h e m a s . d a t a c o n t r a c t . o r g / 2 0 0 4 / 0 7 / S y s t e m . W i n d o w s " > < b : _ x > 8 1 4 . 0 9 6 1 8 9 4 3 2 3 3 3 8 6 < / b : _ x > < b : _ y > 1 7 2 . 3 3 3 3 3 3 < / b : _ y > < / L o c a t i o n > < S h a p e R o t a t e A n g l e > 1 8 0 < / S h a p e R o t a t e A n g l e > < W i d t h > 1 6 < / W i d t h > < / a : V a l u e > < / a : K e y V a l u e O f D i a g r a m O b j e c t K e y a n y T y p e z b w N T n L X > < a : K e y V a l u e O f D i a g r a m O b j e c t K e y a n y T y p e z b w N T n L X > < a : K e y > < K e y > R e l a t i o n s h i p s \ & l t ; T a b l e s \ f a c t _ t a b l e \ C o l u m n s \ C u s t o m e r   I D & g t ; - & l t ; T a b l e s \ D i m _ c u s t o m e r s \ C o l u m n s \ C u s t o m e r   I D & g t ; \ C r o s s F i l t e r < / K e y > < / a : K e y > < a : V a l u e   i : t y p e = " D i a g r a m D i s p l a y L i n k C r o s s F i l t e r V i e w S t a t e " > < P o i n t s   x m l n s : b = " h t t p : / / s c h e m a s . d a t a c o n t r a c t . o r g / 2 0 0 4 / 0 7 / S y s t e m . W i n d o w s " > < b : P o i n t > < b : _ x > 6 4 8 . 1 9 2 3 7 8 8 6 4 6 6 8 2 9 < / b : _ x > < b : _ y > 1 0 1 . 6 6 6 6 6 7 < / b : _ y > < / b : P o i n t > < b : P o i n t > < b : _ x > 7 2 1 . 1 4 4 2 8 4 < / b : _ x > < b : _ y > 1 0 1 . 6 6 6 6 6 7 < / b : _ y > < / b : P o i n t > < b : P o i n t > < b : _ x > 7 2 3 . 1 4 4 2 8 4 < / b : _ x > < b : _ y > 1 0 3 . 6 6 6 6 6 7 < / b : _ y > < / b : P o i n t > < b : P o i n t > < b : _ x > 7 2 3 . 1 4 4 2 8 4 < / b : _ x > < b : _ y > 1 7 0 . 3 3 3 3 3 3 < / b : _ y > < / b : P o i n t > < b : P o i n t > < b : _ x > 7 2 5 . 1 4 4 2 8 4 < / b : _ x > < b : _ y > 1 7 2 . 3 3 3 3 3 3 < / b : _ y > < / b : P o i n t > < b : P o i n t > < b : _ x > 7 9 8 . 0 9 6 1 8 9 4 3 2 3 3 3 7 4 < / b : _ x > < b : _ y > 1 7 2 . 3 3 3 3 3 3 < / b : _ y > < / b : P o i n t > < / P o i n t s > < / a : V a l u e > < / a : K e y V a l u e O f D i a g r a m O b j e c t K e y a n y T y p e z b w N T n L X > < a : K e y V a l u e O f D i a g r a m O b j e c t K e y a n y T y p e z b w N T n L X > < a : K e y > < K e y > R e l a t i o n s h i p s \ & l t ; T a b l e s \ m o n t h l y _ s t o r e _ t a r g e t s \ C o l u m n s \ D a t e & g t ; - & l t ; T a b l e s \ D a t e   T a b l e \ C o l u m n s \ O r d e r   D a t e & g t ; < / K e y > < / a : K e y > < a : V a l u e   i : t y p e = " D i a g r a m D i s p l a y L i n k V i e w S t a t e " > < A u t o m a t i o n P r o p e r t y H e l p e r T e x t > E n d   p o i n t   1 :   ( 6 9 2 . 0 9 6 1 8 9 4 3 2 3 3 4 , 3 6 5 . 6 6 6 6 6 7 ) .   E n d   p o i n t   2 :   ( 1 0 0 , 2 4 0 )   < / A u t o m a t i o n P r o p e r t y H e l p e r T e x t > < L a y e d O u t > t r u e < / L a y e d O u t > < P o i n t s   x m l n s : b = " h t t p : / / s c h e m a s . d a t a c o n t r a c t . o r g / 2 0 0 4 / 0 7 / S y s t e m . W i n d o w s " > < b : P o i n t > < b : _ x > 6 9 2 . 0 9 6 1 8 9 4 3 2 3 3 3 8 6 < / b : _ x > < b : _ y > 3 6 5 . 6 6 6 6 6 7 < / b : _ y > < / b : P o i n t > < b : P o i n t > < b : _ x > 5 9 9 . 9 5 1 9 0 5 5 0 0 0 0 0 0 7 < / b : _ x > < b : _ y > 3 6 5 . 6 6 6 6 6 7 < / b : _ y > < / b : P o i n t > < b : P o i n t > < b : _ x > 5 9 7 . 9 5 1 9 0 5 5 0 0 0 0 0 0 7 < / b : _ x > < b : _ y > 3 6 3 . 6 6 6 6 6 7 < / b : _ y > < / b : P o i n t > < b : P o i n t > < b : _ x > 5 9 7 . 9 5 1 9 0 5 5 0 0 0 0 0 0 7 < / b : _ x > < b : _ y > 2 5 1 . 8 3 3 3 3 3 < / b : _ y > < / b : P o i n t > < b : P o i n t > < b : _ x > 5 9 5 . 9 5 1 9 0 5 5 0 0 0 0 0 0 7 < / b : _ x > < b : _ y > 2 4 9 . 8 3 3 3 3 3 < / b : _ y > < / b : P o i n t > < b : P o i n t > < b : _ x > 1 0 2 < / b : _ x > < b : _ y > 2 4 9 . 8 3 3 3 3 3 < / b : _ y > < / b : P o i n t > < b : P o i n t > < b : _ x > 1 0 0 < / b : _ x > < b : _ y > 2 4 7 . 8 3 3 3 3 3 < / b : _ y > < / b : P o i n t > < b : P o i n t > < b : _ x > 1 0 0 < / b : _ x > < b : _ y > 2 3 9 . 9 9 9 9 9 9 9 9 9 9 9 9 9 4 < / b : _ y > < / b : P o i n t > < / P o i n t s > < / a : V a l u e > < / a : K e y V a l u e O f D i a g r a m O b j e c t K e y a n y T y p e z b w N T n L X > < a : K e y V a l u e O f D i a g r a m O b j e c t K e y a n y T y p e z b w N T n L X > < a : K e y > < K e y > R e l a t i o n s h i p s \ & l t ; T a b l e s \ m o n t h l y _ s t o r e _ t a r g e t s \ C o l u m n s \ D a t e & g t ; - & l t ; T a b l e s \ D a t e   T a b l e \ C o l u m n s \ O r d e r   D a t e & g t ; \ F K < / K e y > < / a : K e y > < a : V a l u e   i : t y p e = " D i a g r a m D i s p l a y L i n k E n d p o i n t V i e w S t a t e " > < H e i g h t > 1 6 < / H e i g h t > < L a b e l L o c a t i o n   x m l n s : b = " h t t p : / / s c h e m a s . d a t a c o n t r a c t . o r g / 2 0 0 4 / 0 7 / S y s t e m . W i n d o w s " > < b : _ x > 6 9 2 . 0 9 6 1 8 9 4 3 2 3 3 3 8 6 < / b : _ x > < b : _ y > 3 5 7 . 6 6 6 6 6 7 < / b : _ y > < / L a b e l L o c a t i o n > < L o c a t i o n   x m l n s : b = " h t t p : / / s c h e m a s . d a t a c o n t r a c t . o r g / 2 0 0 4 / 0 7 / S y s t e m . W i n d o w s " > < b : _ x > 7 0 8 . 0 9 6 1 8 9 4 3 2 3 3 3 8 6 < / b : _ x > < b : _ y > 3 6 5 . 6 6 6 6 6 7 < / b : _ y > < / L o c a t i o n > < S h a p e R o t a t e A n g l e > 1 8 0 < / S h a p e R o t a t e A n g l e > < W i d t h > 1 6 < / W i d t h > < / a : V a l u e > < / a : K e y V a l u e O f D i a g r a m O b j e c t K e y a n y T y p e z b w N T n L X > < a : K e y V a l u e O f D i a g r a m O b j e c t K e y a n y T y p e z b w N T n L X > < a : K e y > < K e y > R e l a t i o n s h i p s \ & l t ; T a b l e s \ m o n t h l y _ s t o r e _ t a r g e t s \ C o l u m n s \ D a t e & g t ; - & l t ; T a b l e s \ D a t e   T a b l e \ C o l u m n s \ O r d e r   D a t e & g t ; \ P K < / K e y > < / a : K e y > < a : V a l u e   i : t y p e = " D i a g r a m D i s p l a y L i n k E n d p o i n t V i e w S t a t e " > < H e i g h t > 1 6 < / H e i g h t > < L a b e l L o c a t i o n   x m l n s : b = " h t t p : / / s c h e m a s . d a t a c o n t r a c t . o r g / 2 0 0 4 / 0 7 / S y s t e m . W i n d o w s " > < b : _ x > 9 2 < / b : _ x > < b : _ y > 2 2 3 . 9 9 9 9 9 9 9 9 9 9 9 9 9 4 < / b : _ y > < / L a b e l L o c a t i o n > < L o c a t i o n   x m l n s : b = " h t t p : / / s c h e m a s . d a t a c o n t r a c t . o r g / 2 0 0 4 / 0 7 / S y s t e m . W i n d o w s " > < b : _ x > 1 0 0 < / b : _ x > < b : _ y > 2 2 3 . 9 9 9 9 9 9 9 9 9 9 9 9 9 4 < / b : _ y > < / L o c a t i o n > < S h a p e R o t a t e A n g l e > 9 0 < / S h a p e R o t a t e A n g l e > < W i d t h > 1 6 < / W i d t h > < / a : V a l u e > < / a : K e y V a l u e O f D i a g r a m O b j e c t K e y a n y T y p e z b w N T n L X > < a : K e y V a l u e O f D i a g r a m O b j e c t K e y a n y T y p e z b w N T n L X > < a : K e y > < K e y > R e l a t i o n s h i p s \ & l t ; T a b l e s \ m o n t h l y _ s t o r e _ t a r g e t s \ C o l u m n s \ D a t e & g t ; - & l t ; T a b l e s \ D a t e   T a b l e \ C o l u m n s \ O r d e r   D a t e & g t ; \ C r o s s F i l t e r < / K e y > < / a : K e y > < a : V a l u e   i : t y p e = " D i a g r a m D i s p l a y L i n k C r o s s F i l t e r V i e w S t a t e " > < P o i n t s   x m l n s : b = " h t t p : / / s c h e m a s . d a t a c o n t r a c t . o r g / 2 0 0 4 / 0 7 / S y s t e m . W i n d o w s " > < b : P o i n t > < b : _ x > 6 9 2 . 0 9 6 1 8 9 4 3 2 3 3 3 8 6 < / b : _ x > < b : _ y > 3 6 5 . 6 6 6 6 6 7 < / b : _ y > < / b : P o i n t > < b : P o i n t > < b : _ x > 5 9 9 . 9 5 1 9 0 5 5 0 0 0 0 0 0 7 < / b : _ x > < b : _ y > 3 6 5 . 6 6 6 6 6 7 < / b : _ y > < / b : P o i n t > < b : P o i n t > < b : _ x > 5 9 7 . 9 5 1 9 0 5 5 0 0 0 0 0 0 7 < / b : _ x > < b : _ y > 3 6 3 . 6 6 6 6 6 7 < / b : _ y > < / b : P o i n t > < b : P o i n t > < b : _ x > 5 9 7 . 9 5 1 9 0 5 5 0 0 0 0 0 0 7 < / b : _ x > < b : _ y > 2 5 1 . 8 3 3 3 3 3 < / b : _ y > < / b : P o i n t > < b : P o i n t > < b : _ x > 5 9 5 . 9 5 1 9 0 5 5 0 0 0 0 0 0 7 < / b : _ x > < b : _ y > 2 4 9 . 8 3 3 3 3 3 < / b : _ y > < / b : P o i n t > < b : P o i n t > < b : _ x > 1 0 2 < / b : _ x > < b : _ y > 2 4 9 . 8 3 3 3 3 3 < / b : _ y > < / b : P o i n t > < b : P o i n t > < b : _ x > 1 0 0 < / b : _ x > < b : _ y > 2 4 7 . 8 3 3 3 3 3 < / b : _ y > < / b : P o i n t > < b : P o i n t > < b : _ x > 1 0 0 < / b : _ x > < b : _ y > 2 3 9 . 9 9 9 9 9 9 9 9 9 9 9 9 9 4 < / b : _ y > < / b : P o i n t > < / P o i n t s > < / a : V a l u e > < / a : K e y V a l u e O f D i a g r a m O b j e c t K e y a n y T y p e z b w N T n L X > < a : K e y V a l u e O f D i a g r a m O b j e c t K e y a n y T y p e z b w N T n L X > < a : K e y > < K e y > R e l a t i o n s h i p s \ & l t ; T a b l e s \ m o n t h l y _ s t o r e _ t a r g e t s \ C o l u m n s \ S t o r e   I D & g t ; - & l t ; T a b l e s \ D i m _ s a l e s _ p e r s o n s \ C o l u m n s \ S a l e s   P e r s o n   I D & g t ; < / K e y > < / a : K e y > < a : V a l u e   i : t y p e = " D i a g r a m D i s p l a y L i n k V i e w S t a t e " > < A u t o m a t i o n P r o p e r t y H e l p e r T e x t > E n d   p o i n t   1 :   ( 6 9 2 . 0 9 6 1 8 9 4 3 2 3 3 4 , 3 8 5 . 6 6 6 6 6 7 ) .   E n d   p o i n t   2 :   ( 5 6 3 . 9 0 3 8 1 0 5 6 7 6 6 6 , 3 6 4 . 3 3 3 3 3 3 )   < / A u t o m a t i o n P r o p e r t y H e l p e r T e x t > < L a y e d O u t > t r u e < / L a y e d O u t > < P o i n t s   x m l n s : b = " h t t p : / / s c h e m a s . d a t a c o n t r a c t . o r g / 2 0 0 4 / 0 7 / S y s t e m . W i n d o w s " > < b : P o i n t > < b : _ x > 6 9 2 . 0 9 6 1 8 9 4 3 2 3 3 4 < / b : _ x > < b : _ y > 3 8 5 . 6 6 6 6 6 7 < / b : _ y > < / b : P o i n t > < b : P o i n t > < b : _ x > 5 9 4 . 9 5 1 9 0 5 5 0 0 0 0 0 0 7 < / b : _ x > < b : _ y > 3 8 5 . 6 6 6 6 6 7 < / b : _ y > < / b : P o i n t > < b : P o i n t > < b : _ x > 5 9 2 . 9 5 1 9 0 5 5 0 0 0 0 0 0 7 < / b : _ x > < b : _ y > 3 8 3 . 6 6 6 6 6 7 < / b : _ y > < / b : P o i n t > < b : P o i n t > < b : _ x > 5 9 2 . 9 5 1 9 0 5 5 0 0 0 0 0 0 7 < / b : _ x > < b : _ y > 3 6 6 . 3 3 3 3 3 3 < / b : _ y > < / b : P o i n t > < b : P o i n t > < b : _ x > 5 9 0 . 9 5 1 9 0 5 5 0 0 0 0 0 0 7 < / b : _ x > < b : _ y > 3 6 4 . 3 3 3 3 3 3 < / b : _ y > < / b : P o i n t > < b : P o i n t > < b : _ x > 5 6 3 . 9 0 3 8 1 0 5 6 7 6 6 5 5 7 < / b : _ x > < b : _ y > 3 6 4 . 3 3 3 3 3 3 < / b : _ y > < / b : P o i n t > < / P o i n t s > < / a : V a l u e > < / a : K e y V a l u e O f D i a g r a m O b j e c t K e y a n y T y p e z b w N T n L X > < a : K e y V a l u e O f D i a g r a m O b j e c t K e y a n y T y p e z b w N T n L X > < a : K e y > < K e y > R e l a t i o n s h i p s \ & l t ; T a b l e s \ m o n t h l y _ s t o r e _ t a r g e t s \ C o l u m n s \ S t o r e   I D & g t ; - & l t ; T a b l e s \ D i m _ s a l e s _ p e r s o n s \ C o l u m n s \ S a l e s   P e r s o n   I D & g t ; \ F K < / K e y > < / a : K e y > < a : V a l u e   i : t y p e = " D i a g r a m D i s p l a y L i n k E n d p o i n t V i e w S t a t e " > < H e i g h t > 1 6 < / H e i g h t > < L a b e l L o c a t i o n   x m l n s : b = " h t t p : / / s c h e m a s . d a t a c o n t r a c t . o r g / 2 0 0 4 / 0 7 / S y s t e m . W i n d o w s " > < b : _ x > 6 9 2 . 0 9 6 1 8 9 4 3 2 3 3 4 < / b : _ x > < b : _ y > 3 7 7 . 6 6 6 6 6 7 < / b : _ y > < / L a b e l L o c a t i o n > < L o c a t i o n   x m l n s : b = " h t t p : / / s c h e m a s . d a t a c o n t r a c t . o r g / 2 0 0 4 / 0 7 / S y s t e m . W i n d o w s " > < b : _ x > 7 0 8 . 0 9 6 1 8 9 4 3 2 3 3 3 8 6 < / b : _ x > < b : _ y > 3 8 5 . 6 6 6 6 6 7 < / b : _ y > < / L o c a t i o n > < S h a p e R o t a t e A n g l e > 1 8 0 < / S h a p e R o t a t e A n g l e > < W i d t h > 1 6 < / W i d t h > < / a : V a l u e > < / a : K e y V a l u e O f D i a g r a m O b j e c t K e y a n y T y p e z b w N T n L X > < a : K e y V a l u e O f D i a g r a m O b j e c t K e y a n y T y p e z b w N T n L X > < a : K e y > < K e y > R e l a t i o n s h i p s \ & l t ; T a b l e s \ m o n t h l y _ s t o r e _ t a r g e t s \ C o l u m n s \ S t o r e   I D & g t ; - & l t ; T a b l e s \ D i m _ s a l e s _ p e r s o n s \ C o l u m n s \ S a l e s   P e r s o n   I D & g t ; \ P K < / K e y > < / a : K e y > < a : V a l u e   i : t y p e = " D i a g r a m D i s p l a y L i n k E n d p o i n t V i e w S t a t e " > < H e i g h t > 1 6 < / H e i g h t > < L a b e l L o c a t i o n   x m l n s : b = " h t t p : / / s c h e m a s . d a t a c o n t r a c t . o r g / 2 0 0 4 / 0 7 / S y s t e m . W i n d o w s " > < b : _ x > 5 4 7 . 9 0 3 8 1 0 5 6 7 6 6 5 5 7 < / b : _ x > < b : _ y > 3 5 6 . 3 3 3 3 3 3 < / b : _ y > < / L a b e l L o c a t i o n > < L o c a t i o n   x m l n s : b = " h t t p : / / s c h e m a s . d a t a c o n t r a c t . o r g / 2 0 0 4 / 0 7 / S y s t e m . W i n d o w s " > < b : _ x > 5 4 7 . 9 0 3 8 1 0 5 6 7 6 6 5 5 7 < / b : _ x > < b : _ y > 3 6 4 . 3 3 3 3 3 3 < / b : _ y > < / L o c a t i o n > < S h a p e R o t a t e A n g l e > 3 6 0 < / S h a p e R o t a t e A n g l e > < W i d t h > 1 6 < / W i d t h > < / a : V a l u e > < / a : K e y V a l u e O f D i a g r a m O b j e c t K e y a n y T y p e z b w N T n L X > < a : K e y V a l u e O f D i a g r a m O b j e c t K e y a n y T y p e z b w N T n L X > < a : K e y > < K e y > R e l a t i o n s h i p s \ & l t ; T a b l e s \ m o n t h l y _ s t o r e _ t a r g e t s \ C o l u m n s \ S t o r e   I D & g t ; - & l t ; T a b l e s \ D i m _ s a l e s _ p e r s o n s \ C o l u m n s \ S a l e s   P e r s o n   I D & g t ; \ C r o s s F i l t e r < / K e y > < / a : K e y > < a : V a l u e   i : t y p e = " D i a g r a m D i s p l a y L i n k C r o s s F i l t e r V i e w S t a t e " > < P o i n t s   x m l n s : b = " h t t p : / / s c h e m a s . d a t a c o n t r a c t . o r g / 2 0 0 4 / 0 7 / S y s t e m . W i n d o w s " > < b : P o i n t > < b : _ x > 6 9 2 . 0 9 6 1 8 9 4 3 2 3 3 4 < / b : _ x > < b : _ y > 3 8 5 . 6 6 6 6 6 7 < / b : _ y > < / b : P o i n t > < b : P o i n t > < b : _ x > 5 9 4 . 9 5 1 9 0 5 5 0 0 0 0 0 0 7 < / b : _ x > < b : _ y > 3 8 5 . 6 6 6 6 6 7 < / b : _ y > < / b : P o i n t > < b : P o i n t > < b : _ x > 5 9 2 . 9 5 1 9 0 5 5 0 0 0 0 0 0 7 < / b : _ x > < b : _ y > 3 8 3 . 6 6 6 6 6 7 < / b : _ y > < / b : P o i n t > < b : P o i n t > < b : _ x > 5 9 2 . 9 5 1 9 0 5 5 0 0 0 0 0 0 7 < / b : _ x > < b : _ y > 3 6 6 . 3 3 3 3 3 3 < / b : _ y > < / b : P o i n t > < b : P o i n t > < b : _ x > 5 9 0 . 9 5 1 9 0 5 5 0 0 0 0 0 0 7 < / b : _ x > < b : _ y > 3 6 4 . 3 3 3 3 3 3 < / b : _ y > < / b : P o i n t > < b : P o i n t > < b : _ x > 5 6 3 . 9 0 3 8 1 0 5 6 7 6 6 5 5 7 < / b : _ x > < b : _ y > 3 6 4 . 3 3 3 3 3 3 < / b : _ y > < / b : P o i n t > < / P o i n t s > < / a : V a l u e > < / a : K e y V a l u e O f D i a g r a m O b j e c t K e y a n y T y p e z b w N T n L X > < / V i e w S t a t e s > < / D i a g r a m M a n a g e r . S e r i a l i z a b l e D i a g r a m > < / A r r a y O f D i a g r a m M a n a g e r . S e r i a l i z a b l e D i a g r a m > ] ] > < / C u s t o m C o n t e n t > < / G e m i n i > 
</file>

<file path=customXml/item13.xml>��< ? x m l   v e r s i o n = " 1 . 0 "   e n c o d i n g = " U T F - 1 6 " ? > < G e m i n i   x m l n s = " h t t p : / / g e m i n i / p i v o t c u s t o m i z a t i o n / f c 5 2 5 f f 9 - a 3 b d - 4 6 9 7 - a b b 6 - 6 3 1 4 0 c 6 a 9 4 0 a " > < 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14.xml>��< ? x m l   v e r s i o n = " 1 . 0 "   e n c o d i n g = " U T F - 1 6 " ? > < G e m i n i   x m l n s = " h t t p : / / g e m i n i / p i v o t c u s t o m i z a t i o n / T a b l e X M L _ p r o d u c t s _ t a b l e _ c a d 0 7 9 2 d - e 9 9 a - 4 0 7 6 - 8 9 7 2 - 4 4 a 9 4 5 a 0 e 9 0 d " > < 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 P r o d u c t   N a m e < / s t r i n g > < / k e y > < v a l u e > < i n t > 1 8 7 < / i n t > < / v a l u e > < / i t e m > < i t e m > < k e y > < s t r i n g > C a t e g o r y < / s t r i n g > < / k e y > < v a l u e > < i n t > 1 3 5 < / i n t > < / v a l u e > < / i t e m > < i t e m > < k e y > < s t r i n g > S a l e s   P r i c e < / s t r i n g > < / k e y > < v a l u e > < i n t > 1 5 8 < / i n t > < / v a l u e > < / i t e m > < i t e m > < k e y > < s t r i n g > C o s t   P r i c e < / s t r i n g > < / k e y > < v a l u e > < i n t > 1 4 8 < / 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15.xml>��< ? x m l   v e r s i o n = " 1 . 0 "   e n c o d i n g = " u t f - 1 6 " ? > < D a t a M a s h u p   s q m i d = " c 4 b c e f 4 2 - e 3 b b - 4 2 d 8 - b 9 c 7 - d 2 6 d 2 e 3 c b b e f "   x m l n s = " h t t p : / / s c h e m a s . m i c r o s o f t . c o m / D a t a M a s h u p " > A A A A A C o I A A B Q S w M E F A A C A A g A j X j y W p 1 o F v q l A A A A 9 w A A A B I A H A B D b 2 5 m a W c v U G F j a 2 F n Z S 5 4 b W w g o h g A K K A U A A A A A A A A A A A A A A A A A A A A A A A A A A A A h Y + x D o I w G I R 3 E 9 + B d K c t Z T H k p w y u k p g Q j W s D D T R C a 2 i x v J u D j + Q r C F H U z f H u v u T u H r c 7 Z G P X B l f Z W 2 V 0 i i J M U W C d 0 J V o j Z Y p 0 g Z l f L 2 C v S j P o p b B R G u b j L Z K U e P c J S H E e 4 9 9 j E 1 f E 0 Z p R E 7 5 r i g b 2 Q n 0 g d V / O F R 6 r i 0 l 4 n B 8 r e E M R z H D M d t g C m Q x I V f 6 C 7 B p 8 J z + m L A d W j f 0 k k s d H g o g i w T y / s C f U E s D B B Q A A g A I A I 1 4 8 l 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N e P J a s 8 g 9 t y w F A A B S G w A A E w A c A E Z v c m 1 1 b G F z L 1 N l Y 3 R p b 2 4 x L m 0 g o h g A K K A U A A A A A A A A A A A A A A A A A A A A A A A A A A A A 7 V j / T + s 2 E P 8 d 6 f 0 P l p G m V E s 7 2 g K T 9 t Y f e O 1 j Q x r f X t m m i Y e Q S V y a z b E r x 2 F U i P 9 9 5 z h p n M Q p B a F p Y v B L y Z 1 9 d / 5 8 L n f n J D R Q k e B o a n 7 7 H 7 e 2 k j m R N E S T K L 4 O 0 k S J m M o E j R C j 6 s M W g r + p S G V A Q T J O 7 n o T E a Q x 5 c o 7 j B j t j Q V X 8 J B 4 e P L D 1 8 / 3 A W X o T I o / w T Y K i S J f V / a u F b m B 9 U F y h z v + 5 Y S y K I 4 U l S P s Y x + N B U t j n o z 2 f f S Z B y K M + O 2 o P 9 g b + O g 8 F Y p O 1 Z L R U f l v 7 0 R w e t X x T X T b G D z G o A v R z 5 S E 4 A t D q B e Z u 1 y T y z 1 z E B 9 d 5 v I D x q Y B Y U Q m I y V T 2 + R 4 T v g t W L x Y L m h p 7 k I S n s y E j E 3 A W p l 4 D v / + w w M e 5 y d H R x M 4 4 R F X + 7 s 9 v e H R R w / 4 M J K J Q i c k p q B T I E W K 3 q t M 9 Q t p 0 / x E O V h v b h A B 0 U w 2 F B O i K B I z 9 C m S a l 5 o g R X 6 + F g e 9 J h K f c 6 c g f K o Y x H f R J z m c q + G i F 8 7 g h X 1 o 5 9 v l Y W N C w j o 0 3 J F u Y c R t o n N 2 O z 4 + D B l z J i w a C A s S B n R 2 B 7 c t h O h 4 6 s d R F N Q B 4 C S Y I 6 0 s H c I j H n 6 v 4 s o p j 2 N I D s R f 3 u d D u q i 6 w K p V G a 4 2 m g d h K H 2 k V F b R g N S 4 9 Z r R A z Q 5 K t z 9 5 e V o K 7 Q d 2 i 4 v + f O u / 6 T i V c J p 0 y 6 a r 5 Z 4 X + h H P B 1 s G 0 U b r L 7 V c t Y H 6 t q N B Z 3 b q N a U R q t e / f r D D W B F j y M N A e E 5 b v c o N d D M F G i W y n S R V I g H 8 3 Q J U i v 0 I 8 j N N h B a k 4 5 w j v d w Q 5 G l C W 0 o h 8 W + k G / O 3 Q t 2 C 0 W D P v d X d e C v W L B b r + 7 V y z A I F 2 w N M E 2 e g t G A o j 9 N 8 J S a o O X y T O p t w Y P H 2 c G f f w t 9 v M 9 s t i s X z w A 2 Y L i s f N h K + I t v s t O M C O B M g X 7 l d p A a f C J D v D 9 G + o A I A x T Q M D V A N Z 2 h y l h N E F n Y A f 6 t G v B e U q 4 i t Q S K G F h U 3 1 G l p o a d E z V X I S N v r D a / Y W q V H L q s H A q 4 R R Z q a z 1 D T t 9 K g i V y R N D L s z Z 8 h o O K C m Q D m V Z v d Y 4 4 b T 9 R E o N 3 1 B K T f W 5 n S l x r J G p k L W S s i V 4 0 k i 9 b l / I A i r c Z p U c P 9 b r S 9 V s d d R c m N f j t V K j M L d R m d l 7 Q z m x r s w U O u c 8 O Q b K b o V c N h R 5 / Z F R s N r E 0 / i G S r N N w K j n U m 5 U H T T z i b Z / v c j q 2 2 v R X 7 H 5 v 8 u B J z v G i y 4 c p t o 4 V e 9 3 i / / E 3 c L 8 / A s X C + O o r X t s e A G o 3 y o a 4 3 + 1 e V S t l i V k 2 + z L f O D 3 A f V 9 Q H U W n y J / T u E a J p u 5 O a U M y G 8 v Q Z Y D h 9 F J u m B R A E r L 4 i R K V M Q D 5 b X 5 L s 0 c 8 Y R K z c Y f l M j 1 V 1 r L E 7 z v 2 X q 7 2 G i B d 1 k G C / l h Q e X w a A Y 2 p 8 t q V O C t G O 5 K d 5 n k + f 5 M 6 V 3 v d D V J W j s a r r W 0 7 n 6 V O z Z N Q i 9 x 1 6 R M V R L v i t S v J R i u I L J q T C b k l 8 z R z Q A r w 3 T u J o 0 r H 1 o + 3 y s J Z Q o 2 m f 4 I K Z s 9 2 9 X E 0 b w a n 1 1 Q 4 a o C s u 6 k v S l c q Z Q H X W p o A 2 s H s Y J r Q p Z r a F 0 T a 3 Z Z W D Y J B u H p 7 H d K / 9 q Q 5 H Y X 7 f 2 t Q r g V R d b Q l y / B o 4 Z u v 5 3 z d f H 6 1 Q C w h k H H h 1 u h h 6 6 p F 7 U V j 1 p Q O e b F J i f s m 7 z W z / s s 5 w w 4 P 5 2 p s + W X O W v J F R g r v p 7 p Z 8 p D 6 w N b b e G + c 2 H 2 G A J + D v S g u 8 B v S 9 l t / 8 6 G c L H R R i + X n c 4 2 L c T G w Z m k s + h + s z Q t 3 T 4 8 1 G P A 5 1 2 M v j G 5 m s 2 d k K q Y 8 u 6 v U 7 x h w g 7 a E 7 Y S a p G h N R r r N e p 5 Y 2 Y j F u 3 F y g 7 7 A G 1 3 y 7 4 1 G R Y D c t R 2 r + y X g Q p + Z / B V o h w l t 7 M R 0 O t r r M 2 m u u f m t o / / A F B L A Q I t A B Q A A g A I A I 1 4 8 l q d a B b 6 p Q A A A P c A A A A S A A A A A A A A A A A A A A A A A A A A A A B D b 2 5 m a W c v U G F j a 2 F n Z S 5 4 b W x Q S w E C L Q A U A A I A C A C N e P J a U 3 I 4 L J s A A A D h A A A A E w A A A A A A A A A A A A A A A A D x A A A A W 0 N v b n R l b n R f V H l w Z X N d L n h t b F B L A Q I t A B Q A A g A I A I 1 4 8 l q z y D 2 3 L A U A A F I b A A A T A A A A A A A A A A A A A A A A A N k B A A B G b 3 J t d W x h c y 9 T Z W N 0 a W 9 u M S 5 t U E s F B g A A A A A D A A M A w g A A A F I 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1 Z A A A A A A A A G 1 k 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Z h Y 3 R f d G F i b G U 8 L 0 l 0 Z W 1 Q Y X R o P j w v S X R l b U x v Y 2 F 0 a W 9 u P j x T d G F i b G V F b n R y a W V z P j x F b n R y e S B U e X B l P S J B Z G R l Z F R v R G F 0 Y U 1 v Z G V s I i B W Y W x 1 Z T 0 i b D E i I C 8 + P E V u d H J 5 I F R 5 c G U 9 I k J 1 Z m Z l c k 5 l e H R S Z W Z y Z X N o I i B W Y W x 1 Z T 0 i b D E i I C 8 + P E V u d H J 5 I F R 5 c G U 9 I k Z p b G x D b 3 V u d C I g V m F s d W U 9 I m w y M D A w M C I g L z 4 8 R W 5 0 c n k g V H l w Z T 0 i R m l s b E V u Y W J s Z W Q i I F Z h b H V l P S J s M C I g L z 4 8 R W 5 0 c n k g V H l w Z T 0 i R m l s b E V y c m 9 y Q 2 9 k Z S I g V m F s d W U 9 I n N V b m t u b 3 d u I i A v P j x F b n R y e S B U e X B l P S J G a W x s R X J y b 3 J D b 3 V u d C I g V m F s d W U 9 I m w w I i A v P j x F b n R y e S B U e X B l P S J G a W x s T G F z d F V w Z G F 0 Z W Q i I F Z h b H V l P S J k M j A y N S 0 w N y 0 x N F Q x M j o x N D o y M S 4 1 O D I 2 N D A z W i I g L z 4 8 R W 5 0 c n k g V H l w Z T 0 i R m l s b E N v b H V t b l R 5 c G V z I i B W Y W x 1 Z T 0 i c 0 F 3 T U R B d 1 l E Q 1 E 9 P S I g L z 4 8 R W 5 0 c n k g V H l w Z T 0 i R m l s b E N v b H V t b k 5 h b W V z I i B W Y W x 1 Z T 0 i c 1 s m c X V v d D t Q c m 9 k d W N 0 I E l E J n F 1 b 3 Q 7 L C Z x d W 9 0 O 0 N 1 c 3 R v b W V y I E l E J n F 1 b 3 Q 7 L C Z x d W 9 0 O 1 N h b G V z I F B l c n N v b i B J R C Z x d W 9 0 O y w m c X V v d D t R d W F u d G l 0 e S B T b 2 x k J n F 1 b 3 Q 7 L C Z x d W 9 0 O 1 B h e W 1 l b n Q g T W V 0 a G 9 k J n F 1 b 3 Q 7 L C Z x d W 9 0 O 1 F 1 Y W 5 0 a X R 5 I F J l d H V y b m V k J n F 1 b 3 Q 7 L C Z x d W 9 0 O 0 9 y Z G V y I E 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G Z h N D d l M D I t Y T F l Y S 0 0 Y 2 E x L W I y M j Q t N D h h Y z g 3 Z T l k Y T E x I i A v P j x F b n R y e S B U e X B l P S J S Z W x h d G l v b n N o a X B J b m Z v Q 2 9 u d G F p b m V y I i B W Y W x 1 Z T 0 i c 3 s m c X V v d D t j b 2 x 1 b W 5 D b 3 V u d C Z x d W 9 0 O z o 3 L C Z x d W 9 0 O 2 t l e U N v b H V t b k 5 h b W V z J n F 1 b 3 Q 7 O l t d L C Z x d W 9 0 O 3 F 1 Z X J 5 U m V s Y X R p b 2 5 z a G l w c y Z x d W 9 0 O z p b X S w m c X V v d D t j b 2 x 1 b W 5 J Z G V u d G l 0 a W V z J n F 1 b 3 Q 7 O l s m c X V v d D t T Z W N 0 a W 9 u M S 9 m Y W N 0 X 3 R h Y m x l L 0 N o Y W 5 n Z W Q g V H l w Z S 5 7 U H J v Z H V j d C B J R C w w f S Z x d W 9 0 O y w m c X V v d D t T Z W N 0 a W 9 u M S 9 m Y W N 0 X 3 R h Y m x l L 0 N o Y W 5 n Z W Q g V H l w Z S 5 7 Q 3 V z d G 9 t Z X I g S U Q s M X 0 m c X V v d D s s J n F 1 b 3 Q 7 U 2 V j d G l v b j E v Z m F j d F 9 0 Y W J s Z S 9 D a G F u Z 2 V k I F R 5 c G U u e 1 N h b G V z I F B l c n N v b i B J R C w y f S Z x d W 9 0 O y w m c X V v d D t T Z W N 0 a W 9 u M S 9 m Y W N 0 X 3 R h Y m x l L 0 N o Y W 5 n Z W Q g V H l w Z S 5 7 U X V h b n R p d H k g U 2 9 s Z C w z f S Z x d W 9 0 O y w m c X V v d D t T Z W N 0 a W 9 u M S 9 m Y W N 0 X 3 R h Y m x l L 0 N o Y W 5 n Z W Q g V H l w Z S 5 7 U G F 5 b W V u d C B N Z X R o b 2 Q s N H 0 m c X V v d D s s J n F 1 b 3 Q 7 U 2 V j d G l v b j E v Z m F j d F 9 0 Y W J s Z S 9 D a G F u Z 2 V k I F R 5 c G U u e 1 F 1 Y W 5 0 a X R 5 I F J l d H V y b m V k L D V 9 J n F 1 b 3 Q 7 L C Z x d W 9 0 O 1 N l Y 3 R p b 2 4 x L 2 Z h Y 3 R f d G F i b G U v Q 2 h h b m d l Z C B U e X B l L n t P c m R l c i B E Y X R l L D Z 9 J n F 1 b 3 Q 7 X S w m c X V v d D t D b 2 x 1 b W 5 D b 3 V u d C Z x d W 9 0 O z o 3 L C Z x d W 9 0 O 0 t l e U N v b H V t b k 5 h b W V z J n F 1 b 3 Q 7 O l t d L C Z x d W 9 0 O 0 N v b H V t b k l k Z W 5 0 a X R p Z X M m c X V v d D s 6 W y Z x d W 9 0 O 1 N l Y 3 R p b 2 4 x L 2 Z h Y 3 R f d G F i b G U v Q 2 h h b m d l Z C B U e X B l L n t Q c m 9 k d W N 0 I E l E L D B 9 J n F 1 b 3 Q 7 L C Z x d W 9 0 O 1 N l Y 3 R p b 2 4 x L 2 Z h Y 3 R f d G F i b G U v Q 2 h h b m d l Z C B U e X B l L n t D d X N 0 b 2 1 l c i B J R C w x f S Z x d W 9 0 O y w m c X V v d D t T Z W N 0 a W 9 u M S 9 m Y W N 0 X 3 R h Y m x l L 0 N o Y W 5 n Z W Q g V H l w Z S 5 7 U 2 F s Z X M g U G V y c 2 9 u I E l E L D J 9 J n F 1 b 3 Q 7 L C Z x d W 9 0 O 1 N l Y 3 R p b 2 4 x L 2 Z h Y 3 R f d G F i b G U v Q 2 h h b m d l Z C B U e X B l L n t R d W F u d G l 0 e S B T b 2 x k L D N 9 J n F 1 b 3 Q 7 L C Z x d W 9 0 O 1 N l Y 3 R p b 2 4 x L 2 Z h Y 3 R f d G F i b G U v Q 2 h h b m d l Z C B U e X B l L n t Q Y X l t Z W 5 0 I E 1 l d G h v Z C w 0 f S Z x d W 9 0 O y w m c X V v d D t T Z W N 0 a W 9 u M S 9 m Y W N 0 X 3 R h Y m x l L 0 N o Y W 5 n Z W Q g V H l w Z S 5 7 U X V h b n R p d H k g U m V 0 d X J u Z W Q s N X 0 m c X V v d D s s J n F 1 b 3 Q 7 U 2 V j d G l v b j E v Z m F j d F 9 0 Y W J s Z S 9 D a G F u Z 2 V k I F R 5 c G U u e 0 9 y Z G V y I E R h d G U s N n 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N o Z W V 0 M i F Q a X Z v d F R h Y m x l M S I g L z 4 8 L 1 N 0 Y W J s Z U V u d H J p Z X M + P C 9 J d G V t P j x J d G V t P j x J d G V t T G 9 j Y X R p b 2 4 + P E l 0 Z W 1 U e X B l P k Z v c m 1 1 b G E 8 L 0 l 0 Z W 1 U e X B l P j x J d G V t U G F 0 a D 5 T Z W N 0 a W 9 u M S 9 t b 2 5 0 a G x 5 X 3 N 0 b 3 J l X 3 R h c m d l d H M 8 L 0 l 0 Z W 1 Q Y X R o P j w v S X R l b U x v Y 2 F 0 a W 9 u P j x T d G F i b G V F b n R y a W V z P j x F b n R y e S B U e X B l P S J B Z G R l Z F R v R G F 0 Y U 1 v Z G V s I i B W Y W x 1 Z T 0 i b D E i I C 8 + P E V u d H J 5 I F R 5 c G U 9 I k J 1 Z m Z l c k 5 l e H R S Z W Z y Z X N o I i B W Y W x 1 Z T 0 i b D E i I C 8 + P E V u d H J 5 I F R 5 c G U 9 I k Z p b G x D b 3 V u d C I g V m F s d W U 9 I m w x M j A i I C 8 + P E V u d H J 5 I F R 5 c G U 9 I k Z p b G x F b m F i b G V k I i B W Y W x 1 Z T 0 i b D A i I C 8 + P E V u d H J 5 I F R 5 c G U 9 I k Z p b G x F c n J v c k N v Z G U i I F Z h b H V l P S J z V W 5 r b m 9 3 b i I g L z 4 8 R W 5 0 c n k g V H l w Z T 0 i R m l s b E V y c m 9 y Q 2 9 1 b n Q i I F Z h b H V l P S J s M C I g L z 4 8 R W 5 0 c n k g V H l w Z T 0 i R m l s b E x h c 3 R V c G R h d G V k I i B W Y W x 1 Z T 0 i Z D I w M j U t M D c t M T R U M T I 6 N T A 6 M z M u M j M w M T Q x O F o i I C 8 + P E V u d H J 5 I F R 5 c G U 9 I k Z p b G x D b 2 x 1 b W 5 U e X B l c y I g V m F s d W U 9 I n N B d 2 t E I i A v P j x F b n R y e S B U e X B l P S J G a W x s Q 2 9 s d W 1 u T m F t Z X M i I F Z h b H V l P S J z W y Z x d W 9 0 O 1 N 0 b 3 J l I E l E J n F 1 b 3 Q 7 L C Z x d W 9 0 O 0 R h d G U m c X V v d D s s J n F 1 b 3 Q 7 T W 9 u d G h s e S B U Y X J n Z X Q 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M z E 3 O G E 5 Z T U t N 2 Y w O S 0 0 N D Q 2 L W J h M W U t N m U 5 M W Q y N T R k Y 2 N h I i A v P j x F b n R y e S B U e X B l P S J S Z W x h d G l v b n N o a X B J b m Z v Q 2 9 u d G F p b m V y I i B W Y W x 1 Z T 0 i c 3 s m c X V v d D t j b 2 x 1 b W 5 D b 3 V u d C Z x d W 9 0 O z o z L C Z x d W 9 0 O 2 t l e U N v b H V t b k 5 h b W V z J n F 1 b 3 Q 7 O l t d L C Z x d W 9 0 O 3 F 1 Z X J 5 U m V s Y X R p b 2 5 z a G l w c y Z x d W 9 0 O z p b X S w m c X V v d D t j b 2 x 1 b W 5 J Z G V u d G l 0 a W V z J n F 1 b 3 Q 7 O l s m c X V v d D t T Z W N 0 a W 9 u M S 9 t b 2 5 0 a G x 5 X 3 N 0 b 3 J l X 3 R h c m d l d H M v Q 2 h h b m d l Z C B U e X B l L n t T d G 9 y Z S B J R C w w f S Z x d W 9 0 O y w m c X V v d D t T Z W N 0 a W 9 u M S 9 t b 2 5 0 a G x 5 X 3 N 0 b 3 J l X 3 R h c m d l d H M v Q 2 h h b m d l Z C B U e X B l L n t N b 2 5 0 a C w x f S Z x d W 9 0 O y w m c X V v d D t T Z W N 0 a W 9 u M S 9 t b 2 5 0 a G x 5 X 3 N 0 b 3 J l X 3 R h c m d l d H M v Q 2 h h b m d l Z C B U e X B l L n t N b 2 5 0 a G x 5 I F R h c m d l d C w y f S Z x d W 9 0 O 1 0 s J n F 1 b 3 Q 7 Q 2 9 s d W 1 u Q 2 9 1 b n Q m c X V v d D s 6 M y w m c X V v d D t L Z X l D b 2 x 1 b W 5 O Y W 1 l c y Z x d W 9 0 O z p b X S w m c X V v d D t D b 2 x 1 b W 5 J Z G V u d G l 0 a W V z J n F 1 b 3 Q 7 O l s m c X V v d D t T Z W N 0 a W 9 u M S 9 t b 2 5 0 a G x 5 X 3 N 0 b 3 J l X 3 R h c m d l d H M v Q 2 h h b m d l Z C B U e X B l L n t T d G 9 y Z S B J R C w w f S Z x d W 9 0 O y w m c X V v d D t T Z W N 0 a W 9 u M S 9 t b 2 5 0 a G x 5 X 3 N 0 b 3 J l X 3 R h c m d l d H M v Q 2 h h b m d l Z C B U e X B l L n t N b 2 5 0 a C w x f S Z x d W 9 0 O y w m c X V v d D t T Z W N 0 a W 9 u M S 9 t b 2 5 0 a G x 5 X 3 N 0 b 3 J l X 3 R h c m d l d H M v Q 2 h h b m d l Z C B U e X B l L n t N b 2 5 0 a G x 5 I F R h c m d l d C w y 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l Z X Q y I V B p d m 9 0 V G F i b G U x I i A v P j w v U 3 R h Y m x l R W 5 0 c m l l c z 4 8 L 0 l 0 Z W 0 + P E l 0 Z W 0 + P E l 0 Z W 1 M b 2 N h d G l v b j 4 8 S X R l b V R 5 c G U + R m 9 y b X V s Y T w v S X R l b V R 5 c G U + P E l 0 Z W 1 Q Y X R o P l N l Y 3 R p b 2 4 x L 0 R p b V 9 j d X N 0 b 2 1 l c n M 8 L 0 l 0 Z W 1 Q Y X R o P j w v S X R l b U x v Y 2 F 0 a W 9 u P j x T d G F i b G V F b n R y a W V z P j x F b n R y e S B U e X B l P S J G a W x s U 3 R h d H V z I i B W Y W x 1 Z T 0 i c 0 N v b X B s Z X R l I i A v P j x F b n R y e S B U e X B l P S J O Y X Z p Z 2 F 0 a W 9 u U 3 R l c E 5 h b W U i I F Z h b H V l P S J z T m F 2 a W d h d G l v b i I g L z 4 8 R W 5 0 c n k g V H l w Z T 0 i R m l s b E N v b H V t b k 5 h b W V z I i B W Y W x 1 Z T 0 i c 1 s m c X V v d D t D d X N 0 b 2 1 l c i B J R C Z x d W 9 0 O y w m c X V v d D t G d W x s I E 5 h b W U m c X V v d D s s J n F 1 b 3 Q 7 R 2 V u Z G V y J n F 1 b 3 Q 7 L C Z x d W 9 0 O 0 x v Y 2 F 0 a W 9 u J n F 1 b 3 Q 7 L C Z x d W 9 0 O 0 F n Z S Z x d W 9 0 O y w m c X V v d D t B Z 2 U g Z 3 J v d X B z J n F 1 b 3 Q 7 X S I g L z 4 8 R W 5 0 c n k g V H l w Z T 0 i R m l s b E V u Y W J s Z W Q i I F Z h b H V l P S J s M C I g L z 4 8 R W 5 0 c n k g V H l w Z T 0 i R m l s b E N v b H V t b l R 5 c G V z I i B W Y W x 1 Z T 0 i c 0 F 3 W U d C Z 0 1 H I i A v P j x F b n R y e S B U e X B l P S J G a W x s T G F z d F V w Z G F 0 Z W Q i I F Z h b H V l P S J k M j A y N S 0 w N y 0 x O F Q x M j o w N D o y M y 4 4 N j Q 1 M z E 0 W i I g L z 4 8 R W 5 0 c n k g V H l w Z T 0 i R m l s b E V y c m 9 y Q 2 9 1 b n Q i I F Z h b H V l P S J s M C I g L z 4 8 R W 5 0 c n k g V H l w Z T 0 i R m l s b E V y c m 9 y Q 2 9 k Z S I g V m F s d W U 9 I n N V b m t u b 3 d u I i A v P j x F b n R y e S B U e X B l P S J G a W x s Z W R D b 2 1 w b G V 0 Z V J l c 3 V s d F R v V 2 9 y a 3 N o Z W V 0 I i B W Y W x 1 Z T 0 i b D A i I C 8 + P E V u d H J 5 I F R 5 c G U 9 I k Z p b G x D b 3 V u d C I g V m F s d W U 9 I m w 2 M D A i I C 8 + P E V u d H J 5 I F R 5 c G U 9 I k Z p b G x U b 0 R h d G F N b 2 R l b E V u Y W J s Z W Q i I F Z h b H V l P S J s M S I g L z 4 8 R W 5 0 c n k g V H l w Z T 0 i S X N Q c m l 2 Y X R l I i B W Y W x 1 Z T 0 i b D A i I C 8 + P E V u d H J 5 I F R 5 c G U 9 I l F 1 Z X J 5 S U Q i I F Z h b H V l P S J z N G F j Z D U x Z W M t M T h h Y i 0 0 M T g 5 L W J i Z W E t M m E z N G M 0 O G M 5 N j l k I i A v P j x F b n R y e S B U e X B l P S J B Z G R l Z F R v R G F 0 Y U 1 v Z G V s I i B W Y W x 1 Z T 0 i b D E 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T a G V l d D I h U G l 2 b 3 R U Y W J s Z T g i I C 8 + P E V u d H J 5 I F R 5 c G U 9 I l J l b G F 0 a W 9 u c 2 h p c E l u Z m 9 D b 2 5 0 Y W l u Z X I i I F Z h b H V l P S J z e y Z x d W 9 0 O 2 N v b H V t b k N v d W 5 0 J n F 1 b 3 Q 7 O j Y s J n F 1 b 3 Q 7 a 2 V 5 Q 2 9 s d W 1 u T m F t Z X M m c X V v d D s 6 W 1 0 s J n F 1 b 3 Q 7 c X V l c n l S Z W x h d G l v b n N o a X B z J n F 1 b 3 Q 7 O l t d L C Z x d W 9 0 O 2 N v b H V t b k l k Z W 5 0 a X R p Z X M m c X V v d D s 6 W y Z x d W 9 0 O 1 N l Y 3 R p b 2 4 x L 0 R p b V 9 j d X N 0 b 2 1 l c n M v Q 2 h h b m d l Z C B U e X B l L n t D d X N 0 b 2 1 l c i B J R C w w f S Z x d W 9 0 O y w m c X V v d D t T Z W N 0 a W 9 u M S 9 E a W 1 f Y 3 V z d G 9 t Z X J z L 0 1 l c m d l Z C B D b 2 x 1 b W 5 z L n t G d W x s I E 5 h b W U s M X 0 m c X V v d D s s J n F 1 b 3 Q 7 U 2 V j d G l v b j E v R G l t X 2 N 1 c 3 R v b W V y c y 9 D a G F u Z 2 V k I F R 5 c G U u e 0 d l b m R l c i w z f S Z x d W 9 0 O y w m c X V v d D t T Z W N 0 a W 9 u M S 9 E a W 1 f Y 3 V z d G 9 t Z X J z L 0 N o Y W 5 n Z W Q g V H l w Z S 5 7 T G 9 j Y X R p b 2 4 s N H 0 m c X V v d D s s J n F 1 b 3 Q 7 U 2 V j d G l v b j E v R G l t X 2 N 1 c 3 R v b W V y c y 9 D a G F u Z 2 V k I F R 5 c G U x L n t D d X N 0 b 2 0 s N X 0 m c X V v d D s s J n F 1 b 3 Q 7 U 2 V j d G l v b j E v R G l t X 2 N 1 c 3 R v b W V y c y 9 S Z X B s Y W N l Z C B W Y W x 1 Z S 5 7 Q W d l I G d y b 3 V w c y w 1 f S Z x d W 9 0 O 1 0 s J n F 1 b 3 Q 7 Q 2 9 s d W 1 u Q 2 9 1 b n Q m c X V v d D s 6 N i w m c X V v d D t L Z X l D b 2 x 1 b W 5 O Y W 1 l c y Z x d W 9 0 O z p b X S w m c X V v d D t D b 2 x 1 b W 5 J Z G V u d G l 0 a W V z J n F 1 b 3 Q 7 O l s m c X V v d D t T Z W N 0 a W 9 u M S 9 E a W 1 f Y 3 V z d G 9 t Z X J z L 0 N o Y W 5 n Z W Q g V H l w Z S 5 7 Q 3 V z d G 9 t Z X I g S U Q s M H 0 m c X V v d D s s J n F 1 b 3 Q 7 U 2 V j d G l v b j E v R G l t X 2 N 1 c 3 R v b W V y c y 9 N Z X J n Z W Q g Q 2 9 s d W 1 u c y 5 7 R n V s b C B O Y W 1 l L D F 9 J n F 1 b 3 Q 7 L C Z x d W 9 0 O 1 N l Y 3 R p b 2 4 x L 0 R p b V 9 j d X N 0 b 2 1 l c n M v Q 2 h h b m d l Z C B U e X B l L n t H Z W 5 k Z X I s M 3 0 m c X V v d D s s J n F 1 b 3 Q 7 U 2 V j d G l v b j E v R G l t X 2 N 1 c 3 R v b W V y c y 9 D a G F u Z 2 V k I F R 5 c G U u e 0 x v Y 2 F 0 a W 9 u L D R 9 J n F 1 b 3 Q 7 L C Z x d W 9 0 O 1 N l Y 3 R p b 2 4 x L 0 R p b V 9 j d X N 0 b 2 1 l c n M v Q 2 h h b m d l Z C B U e X B l M S 5 7 Q 3 V z d G 9 t L D V 9 J n F 1 b 3 Q 7 L C Z x d W 9 0 O 1 N l Y 3 R p b 2 4 x L 0 R p b V 9 j d X N 0 b 2 1 l c n M v U m V w b G F j Z W Q g V m F s d W U u e 0 F n Z S B n c m 9 1 c H M s N X 0 m c X V v d D t d L C Z x d W 9 0 O 1 J l b G F 0 a W 9 u c 2 h p c E l u Z m 8 m c X V v d D s 6 W 1 1 9 I i A v P j w v U 3 R h Y m x l R W 5 0 c m l l c z 4 8 L 0 l 0 Z W 0 + P E l 0 Z W 0 + P E l 0 Z W 1 M b 2 N h d G l v b j 4 8 S X R l b V R 5 c G U + R m 9 y b X V s Y T w v S X R l b V R 5 c G U + P E l 0 Z W 1 Q Y X R o P l N l Y 3 R p b 2 4 x L 0 R p b V 9 w c m 9 k d W N 0 c z w v S X R l b V B h d G g + P C 9 J d G V t T G 9 j Y X R p b 2 4 + P F N 0 Y W J s Z U V u d H J p Z X M + P E V u d H J 5 I F R 5 c G U 9 I k F k Z G V k V G 9 E Y X R h T W 9 k Z W w i I F Z h b H V l P S J s M S I g L z 4 8 R W 5 0 c n k g V H l w Z T 0 i Q n V m Z m V y T m V 4 d F J l Z n J l c 2 g i I F Z h b H V l P S J s M S I g L z 4 8 R W 5 0 c n k g V H l w Z T 0 i R m l s b E N v d W 5 0 I i B W Y W x 1 Z T 0 i b D E w M C I g L z 4 8 R W 5 0 c n k g V H l w Z T 0 i R m l s b E V u Y W J s Z W Q i I F Z h b H V l P S J s M C I g L z 4 8 R W 5 0 c n k g V H l w Z T 0 i R m l s b E V y c m 9 y Q 2 9 k Z S I g V m F s d W U 9 I n N V b m t u b 3 d u I i A v P j x F b n R y e S B U e X B l P S J G a W x s R X J y b 3 J D b 3 V u d C I g V m F s d W U 9 I m w w I i A v P j x F b n R y e S B U e X B l P S J G a W x s T G F z d F V w Z G F 0 Z W Q i I F Z h b H V l P S J k M j A y N S 0 w N y 0 x N F Q x M j o x N T o z N y 4 2 N D c 2 N T U 4 W i I g L z 4 8 R W 5 0 c n k g V H l w Z T 0 i R m l s b E N v b H V t b l R 5 c G V z I i B W Y W x 1 Z T 0 i c 0 F 3 W U d C U V U 9 I i A v P j x F b n R y e S B U e X B l P S J G a W x s Q 2 9 s d W 1 u T m F t Z X M i I F Z h b H V l P S J z W y Z x d W 9 0 O 1 B y b 2 R 1 Y 3 Q g S U Q m c X V v d D s s J n F 1 b 3 Q 7 U H J v Z H V j d C B O Y W 1 l J n F 1 b 3 Q 7 L C Z x d W 9 0 O 0 N h d G V n b 3 J 5 J n F 1 b 3 Q 7 L C Z x d W 9 0 O 1 N h b G V z I F B y a W N l J n F 1 b 3 Q 7 L C Z x d W 9 0 O 0 N v c 3 Q g U H J p Y 2 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Y j J m M j I w M T Y t Z T J m M S 0 0 Z T d h L W E x Z D U t N T N i Z D M 4 O T J i Z T I y I i A v P j x F b n R y e S B U e X B l P S J S Z W x h d G l v b n N o a X B J b m Z v Q 2 9 u d G F p b m V y I i B W Y W x 1 Z T 0 i c 3 s m c X V v d D t j b 2 x 1 b W 5 D b 3 V u d C Z x d W 9 0 O z o 1 L C Z x d W 9 0 O 2 t l e U N v b H V t b k 5 h b W V z J n F 1 b 3 Q 7 O l t d L C Z x d W 9 0 O 3 F 1 Z X J 5 U m V s Y X R p b 2 5 z a G l w c y Z x d W 9 0 O z p b X S w m c X V v d D t j b 2 x 1 b W 5 J Z G V u d G l 0 a W V z J n F 1 b 3 Q 7 O l s m c X V v d D t T Z W N 0 a W 9 u M S 9 w c m 9 k d W N 0 c 1 9 0 Y W J s Z S 9 D a G F u Z 2 V k I F R 5 c G U u e 1 B y b 2 R 1 Y 3 Q g S U Q s M H 0 m c X V v d D s s J n F 1 b 3 Q 7 U 2 V j d G l v b j E v c H J v Z H V j d H N f d G F i b G U v Q 2 h h b m d l Z C B U e X B l L n t Q c m 9 k d W N 0 I E 5 h b W U s M X 0 m c X V v d D s s J n F 1 b 3 Q 7 U 2 V j d G l v b j E v c H J v Z H V j d H N f d G F i b G U v Q 2 h h b m d l Z C B U e X B l L n t D Y X R l Z 2 9 y e S w y f S Z x d W 9 0 O y w m c X V v d D t T Z W N 0 a W 9 u M S 9 w c m 9 k d W N 0 c 1 9 0 Y W J s Z S 9 D a G F u Z 2 V k I F R 5 c G U u e 1 N h b G V z I F B y a W N l L D N 9 J n F 1 b 3 Q 7 L C Z x d W 9 0 O 1 N l Y 3 R p b 2 4 x L 3 B y b 2 R 1 Y 3 R z X 3 R h Y m x l L 0 N o Y W 5 n Z W Q g V H l w Z S 5 7 Q 2 9 z d C B Q c m l j Z S w 0 f S Z x d W 9 0 O 1 0 s J n F 1 b 3 Q 7 Q 2 9 s d W 1 u Q 2 9 1 b n Q m c X V v d D s 6 N S w m c X V v d D t L Z X l D b 2 x 1 b W 5 O Y W 1 l c y Z x d W 9 0 O z p b X S w m c X V v d D t D b 2 x 1 b W 5 J Z G V u d G l 0 a W V z J n F 1 b 3 Q 7 O l s m c X V v d D t T Z W N 0 a W 9 u M S 9 w c m 9 k d W N 0 c 1 9 0 Y W J s Z S 9 D a G F u Z 2 V k I F R 5 c G U u e 1 B y b 2 R 1 Y 3 Q g S U Q s M H 0 m c X V v d D s s J n F 1 b 3 Q 7 U 2 V j d G l v b j E v c H J v Z H V j d H N f d G F i b G U v Q 2 h h b m d l Z C B U e X B l L n t Q c m 9 k d W N 0 I E 5 h b W U s M X 0 m c X V v d D s s J n F 1 b 3 Q 7 U 2 V j d G l v b j E v c H J v Z H V j d H N f d G F i b G U v Q 2 h h b m d l Z C B U e X B l L n t D Y X R l Z 2 9 y e S w y f S Z x d W 9 0 O y w m c X V v d D t T Z W N 0 a W 9 u M S 9 w c m 9 k d W N 0 c 1 9 0 Y W J s Z S 9 D a G F u Z 2 V k I F R 5 c G U u e 1 N h b G V z I F B y a W N l L D N 9 J n F 1 b 3 Q 7 L C Z x d W 9 0 O 1 N l Y 3 R p b 2 4 x L 3 B y b 2 R 1 Y 3 R z X 3 R h Y m x l L 0 N o Y W 5 n Z W Q g V H l w Z S 5 7 Q 2 9 z d C B Q c m l j Z S w 0 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x I i A v P j x F b n R y e S B U e X B l P S J Q a X Z v d E 9 i a m V j d E 5 h b W U i I F Z h b H V l P S J z U 2 h l Z X Q y I V B p d m 9 0 V G F i b G U x I i A v P j w v U 3 R h Y m x l R W 5 0 c m l l c z 4 8 L 0 l 0 Z W 0 + P E l 0 Z W 0 + P E l 0 Z W 1 M b 2 N h d G l v b j 4 8 S X R l b V R 5 c G U + R m 9 y b X V s Y T w v S X R l b V R 5 c G U + P E l 0 Z W 1 Q Y X R o P l N l Y 3 R p b 2 4 x L 0 R p b V 9 z Y W x l c 1 9 w Z X J z b 2 5 z P C 9 J d G V t U G F 0 a D 4 8 L 0 l 0 Z W 1 M b 2 N h d G l v b j 4 8 U 3 R h Y m x l R W 5 0 c m l l c z 4 8 R W 5 0 c n k g V H l w Z T 0 i Q W R k Z W R U b 0 R h d G F N b 2 R l b C I g V m F s d W U 9 I m w x I i A v P j x F b n R y e S B U e X B l P S J C d W Z m Z X J O Z X h 0 U m V m c m V z a C I g V m F s d W U 9 I m w x I i A v P j x F b n R y e S B U e X B l P S J G a W x s Q 2 9 1 b n Q i I F Z h b H V l P S J s M T A i I C 8 + P E V u d H J 5 I F R 5 c G U 9 I k Z p b G x F b m F i b G V k I i B W Y W x 1 Z T 0 i b D A i I C 8 + P E V u d H J 5 I F R 5 c G U 9 I k Z p b G x F c n J v c k N v Z G U i I F Z h b H V l P S J z V W 5 r b m 9 3 b i I g L z 4 8 R W 5 0 c n k g V H l w Z T 0 i R m l s b E V y c m 9 y Q 2 9 1 b n Q i I F Z h b H V l P S J s M C I g L z 4 8 R W 5 0 c n k g V H l w Z T 0 i R m l s b E x h c 3 R V c G R h d G V k I i B W Y W x 1 Z T 0 i Z D I w M j U t M D c t M T R U M T I 6 M T k 6 M T c u N z c y M D Q 3 O F o i I C 8 + P E V u d H J 5 I F R 5 c G U 9 I k Z p b G x D b 2 x 1 b W 5 U e X B l c y I g V m F s d W U 9 I n N B d 1 l H Q X c 9 P S I g L z 4 8 R W 5 0 c n k g V H l w Z T 0 i R m l s b E N v b H V t b k 5 h b W V z I i B W Y W x 1 Z T 0 i c 1 s m c X V v d D t T Y W x l c y B Q Z X J z b 2 4 g S U Q m c X V v d D s s J n F 1 b 3 Q 7 R n V s b C B O Y W 1 l J n F 1 b 3 Q 7 L C Z x d W 9 0 O 1 N 0 b 3 J l I E 5 h b W U m c X V v d D s s J n F 1 b 3 Q 7 Q W d 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M 1 Z G U w Z D Q 2 L T I 0 Y m M t N D E w N S 0 4 M m R h L T E y Y m E 4 Z W Q 4 M z c x O C I g L z 4 8 R W 5 0 c n k g V H l w Z T 0 i U m V s Y X R p b 2 5 z a G l w S W 5 m b 0 N v b n R h a W 5 l c i I g V m F s d W U 9 I n N 7 J n F 1 b 3 Q 7 Y 2 9 s d W 1 u Q 2 9 1 b n Q m c X V v d D s 6 N C w m c X V v d D t r Z X l D b 2 x 1 b W 5 O Y W 1 l c y Z x d W 9 0 O z p b X S w m c X V v d D t x d W V y e V J l b G F 0 a W 9 u c 2 h p c H M m c X V v d D s 6 W 1 0 s J n F 1 b 3 Q 7 Y 2 9 s d W 1 u S W R l b n R p d G l l c y Z x d W 9 0 O z p b J n F 1 b 3 Q 7 U 2 V j d G l v b j E v R G l t X 3 N h b G V z X 3 B l c n N v b n M v Q 2 h h b m d l Z C B U e X B l L n t T Y W x l c y B Q Z X J z b 2 4 g S U Q s M H 0 m c X V v d D s s J n F 1 b 3 Q 7 U 2 V j d G l v b j E v R G l t X 3 N h b G V z X 3 B l c n N v b n M v T W V y Z 2 V k I E N v b H V t b n M u e 0 Z 1 b G w g T m F t Z S w x f S Z x d W 9 0 O y w m c X V v d D t T Z W N 0 a W 9 u M S 9 E a W 1 f c 2 F s Z X N f c G V y c 2 9 u c y 9 D a G F u Z 2 V k I F R 5 c G U u e 1 N 0 b 3 J l I E 5 h b W U s M 3 0 m c X V v d D s s J n F 1 b 3 Q 7 U 2 V j d G l v b j E v R G l t X 3 N h b G V z X 3 B l c n N v b n M v Q 2 h h b m d l Z C B U e X B l M S 5 7 Q W d l L D R 9 J n F 1 b 3 Q 7 X S w m c X V v d D t D b 2 x 1 b W 5 D b 3 V u d C Z x d W 9 0 O z o 0 L C Z x d W 9 0 O 0 t l e U N v b H V t b k 5 h b W V z J n F 1 b 3 Q 7 O l t d L C Z x d W 9 0 O 0 N v b H V t b k l k Z W 5 0 a X R p Z X M m c X V v d D s 6 W y Z x d W 9 0 O 1 N l Y 3 R p b 2 4 x L 0 R p b V 9 z Y W x l c 1 9 w Z X J z b 2 5 z L 0 N o Y W 5 n Z W Q g V H l w Z S 5 7 U 2 F s Z X M g U G V y c 2 9 u I E l E L D B 9 J n F 1 b 3 Q 7 L C Z x d W 9 0 O 1 N l Y 3 R p b 2 4 x L 0 R p b V 9 z Y W x l c 1 9 w Z X J z b 2 5 z L 0 1 l c m d l Z C B D b 2 x 1 b W 5 z L n t G d W x s I E 5 h b W U s M X 0 m c X V v d D s s J n F 1 b 3 Q 7 U 2 V j d G l v b j E v R G l t X 3 N h b G V z X 3 B l c n N v b n M v Q 2 h h b m d l Z C B U e X B l L n t T d G 9 y Z S B O Y W 1 l L D N 9 J n F 1 b 3 Q 7 L C Z x d W 9 0 O 1 N l Y 3 R p b 2 4 x L 0 R p b V 9 z Y W x l c 1 9 w Z X J z b 2 5 z L 0 N o Y W 5 n Z W Q g V H l w Z T E u e 0 F n Z S w 0 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l Z X Q y I V B p d m 9 0 V G F i b G U 2 I i A v P j w v U 3 R h Y m x l R W 5 0 c m l l c z 4 8 L 0 l 0 Z W 0 + P E l 0 Z W 0 + P E l 0 Z W 1 M b 2 N h d G l v b j 4 8 S X R l b V R 5 c G U + R m 9 y b X V s Y T w v S X R l b V R 5 c G U + P E l 0 Z W 1 Q Y X R o P l N l Y 3 R p b 2 4 x L 0 R h d G U l M j B U Y W J s Z T w v S X R l b V B h d G g + P C 9 J d G V t T G 9 j Y X R p b 2 4 + P F N 0 Y W J s Z U V u d H J p Z X M + P E V u d H J 5 I F R 5 c G U 9 I k F k Z G V k V G 9 E Y X R h T W 9 k Z W w i I F Z h b H V l P S J s M S I g L z 4 8 R W 5 0 c n k g V H l w Z T 0 i Q n V m Z m V y T m V 4 d F J l Z n J l c 2 g i I F Z h b H V l P S J s M S I g L z 4 8 R W 5 0 c n k g V H l w Z T 0 i R m l s b E N v d W 5 0 I i B W Y W x 1 Z T 0 i b D M 2 N C I g L z 4 8 R W 5 0 c n k g V H l w Z T 0 i R m l s b E V u Y W J s Z W Q i I F Z h b H V l P S J s M C I g L z 4 8 R W 5 0 c n k g V H l w Z T 0 i R m l s b E V y c m 9 y Q 2 9 k Z S I g V m F s d W U 9 I n N V b m t u b 3 d u I i A v P j x F b n R y e S B U e X B l P S J G a W x s R X J y b 3 J D b 3 V u d C I g V m F s d W U 9 I m w w I i A v P j x F b n R y e S B U e X B l P S J G a W x s T G F z d F V w Z G F 0 Z W Q i I F Z h b H V l P S J k M j A y N S 0 w N y 0 x N F Q x M j o 0 N T o w O C 4 x N D Y 0 M T k 2 W i I g L z 4 8 R W 5 0 c n k g V H l w Z T 0 i R m l s b E N v b H V t b l R 5 c G V z I i B W Y W x 1 Z T 0 i c 0 N R T U d B d 1 l E Q m d Z P S I g L z 4 8 R W 5 0 c n k g V H l w Z T 0 i R m l s b E N v b H V t b k 5 h b W V z I i B W Y W x 1 Z T 0 i c 1 s m c X V v d D t P c m R l c i B E Y X R l J n F 1 b 3 Q 7 L C Z x d W 9 0 O 1 l l Y X I m c X V v d D s s J n F 1 b 3 Q 7 T W 9 u d G g g T m F t Z S Z x d W 9 0 O y w m c X V v d D t N b 2 5 0 a C B O d W 0 m c X V v d D s s J n F 1 b 3 Q 7 V 2 V l a y B E Y X k m c X V v d D s s J n F 1 b 3 Q 7 V 2 V l a 0 5 1 b S Z x d W 9 0 O y w m c X V v d D t X Z W V r V H l w Z S Z x d W 9 0 O y w m c X V v d D t R d W F y d G V y 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2 U z M 2 I 2 M D Z h L T M 3 N z U t N D l i N C 0 4 N m R i L W M z M D I y M j I 2 Z W E 5 Z S I g L z 4 8 R W 5 0 c n k g V H l w Z T 0 i U m V s Y X R p b 2 5 z a G l w S W 5 m b 0 N v b n R h a W 5 l c i I g V m F s d W U 9 I n N 7 J n F 1 b 3 Q 7 Y 2 9 s d W 1 u Q 2 9 1 b n Q m c X V v d D s 6 O C w m c X V v d D t r Z X l D b 2 x 1 b W 5 O Y W 1 l c y Z x d W 9 0 O z p b J n F 1 b 3 Q 7 T 3 J k Z X I g R G F 0 Z S Z x d W 9 0 O 1 0 s J n F 1 b 3 Q 7 c X V l c n l S Z W x h d G l v b n N o a X B z J n F 1 b 3 Q 7 O l t d L C Z x d W 9 0 O 2 N v b H V t b k l k Z W 5 0 a X R p Z X M m c X V v d D s 6 W y Z x d W 9 0 O 1 N l Y 3 R p b 2 4 x L 0 R h d G U g V G F i b G U v Q 2 h h b m d l Z C B U e X B l L n t P c m R l c i B E Y X R l L D Z 9 J n F 1 b 3 Q 7 L C Z x d W 9 0 O 1 N l Y 3 R p b 2 4 x L 0 R h d G U g V G F i b G U v S W 5 z Z X J 0 Z W Q g W W V h c i 5 7 W W V h c i w x f S Z x d W 9 0 O y w m c X V v d D t T Z W N 0 a W 9 u M S 9 E Y X R l I F R h Y m x l L 0 V 4 d H J h Y 3 R l Z C B G a X J z d C B D a G F y Y W N 0 Z X J z L n t N b 2 5 0 a C B O Y W 1 l L D J 9 J n F 1 b 3 Q 7 L C Z x d W 9 0 O 1 N l Y 3 R p b 2 4 x L 0 R h d G U g V G F i b G U v S W 5 z Z X J 0 Z W Q g T W 9 u d G g u e 0 1 v b n R o L D J 9 J n F 1 b 3 Q 7 L C Z x d W 9 0 O 1 N l Y 3 R p b 2 4 x L 0 R h d G U g V G F i b G U v R X h 0 c m F j d G V k I E Z p c n N 0 I E N o Y X J h Y 3 R l c n M x L n t E Y X k g T m F t Z S w 0 f S Z x d W 9 0 O y w m c X V v d D t T Z W N 0 a W 9 u M S 9 E Y X R l I F R h Y m x l L 0 l u c 2 V y d G V k I E R h e S B v Z i B X Z W V r L n t E Y X k g b 2 Y g V 2 V l a y w 1 f S Z x d W 9 0 O y w m c X V v d D t T Z W N 0 a W 9 u M S 9 E Y X R l I F R h Y m x l L 0 N o Y W 5 n Z W Q g V H l w Z T E u e 1 d l Z W t U e X B l L D Z 9 J n F 1 b 3 Q 7 L C Z x d W 9 0 O 1 N l Y 3 R p b 2 4 x L 0 R h d G U g V G F i b G U v Q W R k Z W Q g U H J l Z m l 4 L n t R d W F y d G V y L D d 9 J n F 1 b 3 Q 7 X S w m c X V v d D t D b 2 x 1 b W 5 D b 3 V u d C Z x d W 9 0 O z o 4 L C Z x d W 9 0 O 0 t l e U N v b H V t b k 5 h b W V z J n F 1 b 3 Q 7 O l s m c X V v d D t P c m R l c i B E Y X R l J n F 1 b 3 Q 7 X S w m c X V v d D t D b 2 x 1 b W 5 J Z G V u d G l 0 a W V z J n F 1 b 3 Q 7 O l s m c X V v d D t T Z W N 0 a W 9 u M S 9 E Y X R l I F R h Y m x l L 0 N o Y W 5 n Z W Q g V H l w Z S 5 7 T 3 J k Z X I g R G F 0 Z S w 2 f S Z x d W 9 0 O y w m c X V v d D t T Z W N 0 a W 9 u M S 9 E Y X R l I F R h Y m x l L 0 l u c 2 V y d G V k I F l l Y X I u e 1 l l Y X I s M X 0 m c X V v d D s s J n F 1 b 3 Q 7 U 2 V j d G l v b j E v R G F 0 Z S B U Y W J s Z S 9 F e H R y Y W N 0 Z W Q g R m l y c 3 Q g Q 2 h h c m F j d G V y c y 5 7 T W 9 u d G g g T m F t Z S w y f S Z x d W 9 0 O y w m c X V v d D t T Z W N 0 a W 9 u M S 9 E Y X R l I F R h Y m x l L 0 l u c 2 V y d G V k I E 1 v b n R o L n t N b 2 5 0 a C w y f S Z x d W 9 0 O y w m c X V v d D t T Z W N 0 a W 9 u M S 9 E Y X R l I F R h Y m x l L 0 V 4 d H J h Y 3 R l Z C B G a X J z d C B D a G F y Y W N 0 Z X J z M S 5 7 R G F 5 I E 5 h b W U s N H 0 m c X V v d D s s J n F 1 b 3 Q 7 U 2 V j d G l v b j E v R G F 0 Z S B U Y W J s Z S 9 J b n N l c n R l Z C B E Y X k g b 2 Y g V 2 V l a y 5 7 R G F 5 I G 9 m I F d l Z W s s N X 0 m c X V v d D s s J n F 1 b 3 Q 7 U 2 V j d G l v b j E v R G F 0 Z S B U Y W J s Z S 9 D a G F u Z 2 V k I F R 5 c G U x L n t X Z W V r V H l w Z S w 2 f S Z x d W 9 0 O y w m c X V v d D t T Z W N 0 a W 9 u M S 9 E Y X R l I F R h Y m x l L 0 F k Z G V k I F B y Z W Z p e C 5 7 U X V h c n R l c i w 3 f S Z x d W 9 0 O 1 0 s J n F 1 b 3 Q 7 U m V s Y X R p b 2 5 z a G l w S W 5 m b y Z x d W 9 0 O z p b X X 0 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2 h l Z X Q y I V B p d m 9 0 V G F i b G U 2 I i A v P j x F b n R y e S B U e X B l P S J M b 2 F k Z W R U b 0 F u Y W x 5 c 2 l z U 2 V y d m l j Z X M i I F Z h b H V l P S J s M C I g L z 4 8 L 1 N 0 Y W J s Z U V u d H J p Z X M + P C 9 J d G V t P j x J d G V t P j x J d G V t T G 9 j Y X R p b 2 4 + P E l 0 Z W 1 U e X B l P k Z v c m 1 1 b G E 8 L 0 l 0 Z W 1 U e X B l P j x J d G V t U G F 0 a D 5 T Z W N 0 a W 9 u M S 9 D Y W x j d W x h d G l v b n M 8 L 0 l 0 Z W 1 Q Y X R o P j w v S X R l b U x v Y 2 F 0 a W 9 u P j x T d G F i b G V F b n R y a W V z P j x F b n R y e S B U e X B l P S J B Z G R l Z F R v R G F 0 Y U 1 v Z G V s I i B W Y W x 1 Z T 0 i b D E i I C 8 + P E V u d H J 5 I F R 5 c G U 9 I k J 1 Z m Z l c k 5 l e H R S Z W Z y Z X N o I i B W Y W x 1 Z T 0 i b D E i I C 8 + P E V u d H J 5 I F R 5 c G U 9 I k Z p b G x D b 3 V u d C I g V m F s d W U 9 I m w x I i A v P j x F b n R y e S B U e X B l P S J G a W x s R W 5 h Y m x l Z C I g V m F s d W U 9 I m w w I i A v P j x F b n R y e S B U e X B l P S J G a W x s R X J y b 3 J D b 2 R l I i B W Y W x 1 Z T 0 i c 1 V u a 2 5 v d 2 4 i I C 8 + P E V u d H J 5 I F R 5 c G U 9 I k Z p b G x F c n J v c k N v d W 5 0 I i B W Y W x 1 Z T 0 i b D A i I C 8 + P E V u d H J 5 I F R 5 c G U 9 I k Z p b G x M Y X N 0 V X B k Y X R l Z C I g V m F s d W U 9 I m Q y M D I 1 L T A 3 L T E 0 V D E y O j U 5 O j M 3 L j Y x M D U 5 O T B a I i A v P j x F b n R y e S B U e X B l P S J G a W x s Q 2 9 s d W 1 u V H l w Z X M i I F Z h b H V l P S J z Q U E 9 P S I g L z 4 8 R W 5 0 c n k g V H l w Z T 0 i R m l s b E N v b H V t b k 5 h b W V z I i B W Y W x 1 Z T 0 i c 1 s m c X V v d D t D b 2 x 1 b W 4 x 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R d W V y e U l E I i B W Y W x 1 Z T 0 i c z F j N j k 3 N z E 3 L W U 1 Z j Q t N G Y 2 Z i 0 5 O D c z L W I y Y z c 2 N m Z h Z D c w M y I g L z 4 8 R W 5 0 c n k g V H l w Z T 0 i U m V s Y X R p b 2 5 z a G l w S W 5 m b 0 N v b n R h a W 5 l c i I g V m F s d W U 9 I n N 7 J n F 1 b 3 Q 7 Y 2 9 s d W 1 u Q 2 9 1 b n Q m c X V v d D s 6 M S w m c X V v d D t r Z X l D b 2 x 1 b W 5 O Y W 1 l c y Z x d W 9 0 O z p b X S w m c X V v d D t x d W V y e V J l b G F 0 a W 9 u c 2 h p c H M m c X V v d D s 6 W 1 0 s J n F 1 b 3 Q 7 Y 2 9 s d W 1 u S W R l b n R p d G l l c y Z x d W 9 0 O z p b J n F 1 b 3 Q 7 U 2 V j d G l v b j E v Q 2 F s Y 3 V s Y X R p b 2 5 z L 0 N v b n Z l c n R l Z C B 0 b y B U Y W J s Z S 5 7 Q 2 9 s d W 1 u M S w w f S Z x d W 9 0 O 1 0 s J n F 1 b 3 Q 7 Q 2 9 s d W 1 u Q 2 9 1 b n Q m c X V v d D s 6 M S w m c X V v d D t L Z X l D b 2 x 1 b W 5 O Y W 1 l c y Z x d W 9 0 O z p b X S w m c X V v d D t D b 2 x 1 b W 5 J Z G V u d G l 0 a W V z J n F 1 b 3 Q 7 O l s m c X V v d D t T Z W N 0 a W 9 u M S 9 D Y W x j d W x h d G l v b n M v Q 2 9 u d m V y d G V k I H R v I F R h Y m x l L n t D b 2 x 1 b W 4 x L D 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T a G V l d D I h U G l 2 b 3 R U Y W J s Z T E i I C 8 + P C 9 T d G F i b G V F b n R y a W V z P j w v S X R l b T 4 8 S X R l b T 4 8 S X R l b U x v Y 2 F 0 a W 9 u P j x J d G V t V H l w Z T 5 G b 3 J t d W x h P C 9 J d G V t V H l w Z T 4 8 S X R l b V B h d G g + U 2 V j d G l v b j E v Z m F j d F 9 0 Y W J s Z S 9 T b 3 V y Y 2 U 8 L 0 l 0 Z W 1 Q Y X R o P j w v S X R l b U x v Y 2 F 0 a W 9 u P j x T d G F i b G V F b n R y a W V z I C 8 + P C 9 J d G V t P j x J d G V t P j x J d G V t T G 9 j Y X R p b 2 4 + P E l 0 Z W 1 U e X B l P k Z v c m 1 1 b G E 8 L 0 l 0 Z W 1 U e X B l P j x J d G V t U G F 0 a D 5 T Z W N 0 a W 9 u M S 9 m Y W N 0 X 3 R h Y m x l L 1 B y b 2 1 v d G V k J T I w S G V h Z G V y c z w v S X R l b V B h d G g + P C 9 J d G V t T G 9 j Y X R p b 2 4 + P F N 0 Y W J s Z U V u d H J p Z X M g L z 4 8 L 0 l 0 Z W 0 + P E l 0 Z W 0 + P E l 0 Z W 1 M b 2 N h d G l v b j 4 8 S X R l b V R 5 c G U + R m 9 y b X V s Y T w v S X R l b V R 5 c G U + P E l 0 Z W 1 Q Y X R o P l N l Y 3 R p b 2 4 x L 2 Z h Y 3 R f d G F i b G U v Q 2 h h b m d l Z C U y M F R 5 c G U 8 L 0 l 0 Z W 1 Q Y X R o P j w v S X R l b U x v Y 2 F 0 a W 9 u P j x T d G F i b G V F b n R y a W V z I C 8 + P C 9 J d G V t P j x J d G V t P j x J d G V t T G 9 j Y X R p b 2 4 + P E l 0 Z W 1 U e X B l P k Z v c m 1 1 b G E 8 L 0 l 0 Z W 1 U e X B l P j x J d G V t U G F 0 a D 5 T Z W N 0 a W 9 u M S 9 t b 2 5 0 a G x 5 X 3 N 0 b 3 J l X 3 R h c m d l d H M v U 2 9 1 c m N l P C 9 J d G V t U G F 0 a D 4 8 L 0 l 0 Z W 1 M b 2 N h d G l v b j 4 8 U 3 R h Y m x l R W 5 0 c m l l c y A v P j w v S X R l b T 4 8 S X R l b T 4 8 S X R l b U x v Y 2 F 0 a W 9 u P j x J d G V t V H l w Z T 5 G b 3 J t d W x h P C 9 J d G V t V H l w Z T 4 8 S X R l b V B h d G g + U 2 V j d G l v b j E v b W 9 u d G h s e V 9 z d G 9 y Z V 9 0 Y X J n Z X R z L 1 B y b 2 1 v d G V k J T I w S G V h Z G V y c z w v S X R l b V B h d G g + P C 9 J d G V t T G 9 j Y X R p b 2 4 + P F N 0 Y W J s Z U V u d H J p Z X M g L z 4 8 L 0 l 0 Z W 0 + P E l 0 Z W 0 + P E l 0 Z W 1 M b 2 N h d G l v b j 4 8 S X R l b V R 5 c G U + R m 9 y b X V s Y T w v S X R l b V R 5 c G U + P E l 0 Z W 1 Q Y X R o P l N l Y 3 R p b 2 4 x L 2 1 v b n R o b H l f c 3 R v c m V f d G F y Z 2 V 0 c y 9 D a G F u Z 2 V k J T I w V H l w Z T w v S X R l b V B h d G g + P C 9 J d G V t T G 9 j Y X R p b 2 4 + P F N 0 Y W J s Z U V u d H J p Z X M g L z 4 8 L 0 l 0 Z W 0 + P E l 0 Z W 0 + P E l 0 Z W 1 M b 2 N h d G l v b j 4 8 S X R l b V R 5 c G U + R m 9 y b X V s Y T w v S X R l b V R 5 c G U + P E l 0 Z W 1 Q Y X R o P l N l Y 3 R p b 2 4 x L 0 R p b V 9 j d X N 0 b 2 1 l c n M v U 2 9 1 c m N l P C 9 J d G V t U G F 0 a D 4 8 L 0 l 0 Z W 1 M b 2 N h d G l v b j 4 8 U 3 R h Y m x l R W 5 0 c m l l c y A v P j w v S X R l b T 4 8 S X R l b T 4 8 S X R l b U x v Y 2 F 0 a W 9 u P j x J d G V t V H l w Z T 5 G b 3 J t d W x h P C 9 J d G V t V H l w Z T 4 8 S X R l b V B h d G g + U 2 V j d G l v b j E v R G l t X 2 N 1 c 3 R v b W V y c y 9 Q c m 9 t b 3 R l Z C U y M E h l Y W R l c n M 8 L 0 l 0 Z W 1 Q Y X R o P j w v S X R l b U x v Y 2 F 0 a W 9 u P j x T d G F i b G V F b n R y a W V z I C 8 + P C 9 J d G V t P j x J d G V t P j x J d G V t T G 9 j Y X R p b 2 4 + P E l 0 Z W 1 U e X B l P k Z v c m 1 1 b G E 8 L 0 l 0 Z W 1 U e X B l P j x J d G V t U G F 0 a D 5 T Z W N 0 a W 9 u M S 9 E a W 1 f Y 3 V z d G 9 t Z X J z L 0 N o Y W 5 n Z W Q l M j B U e X B l P C 9 J d G V t U G F 0 a D 4 8 L 0 l 0 Z W 1 M b 2 N h d G l v b j 4 8 U 3 R h Y m x l R W 5 0 c m l l c y A v P j w v S X R l b T 4 8 S X R l b T 4 8 S X R l b U x v Y 2 F 0 a W 9 u P j x J d G V t V H l w Z T 5 G b 3 J t d W x h P C 9 J d G V t V H l w Z T 4 8 S X R l b V B h d G g + U 2 V j d G l v b j E v R G l t X 2 N 1 c 3 R v b W V y c y 9 N Z X J n Z W Q l M j B D b 2 x 1 b W 5 z P C 9 J d G V t U G F 0 a D 4 8 L 0 l 0 Z W 1 M b 2 N h d G l v b j 4 8 U 3 R h Y m x l R W 5 0 c m l l c y A v P j w v S X R l b T 4 8 S X R l b T 4 8 S X R l b U x v Y 2 F 0 a W 9 u P j x J d G V t V H l w Z T 5 G b 3 J t d W x h P C 9 J d G V t V H l w Z T 4 8 S X R l b V B h d G g + U 2 V j d G l v b j E v R G l t X 2 N 1 c 3 R v b W V y c y 9 D Y W x j d W x h d G V k J T I w Q W d l P C 9 J d G V t U G F 0 a D 4 8 L 0 l 0 Z W 1 M b 2 N h d G l v b j 4 8 U 3 R h Y m x l R W 5 0 c m l l c y A v P j w v S X R l b T 4 8 S X R l b T 4 8 S X R l b U x v Y 2 F 0 a W 9 u P j x J d G V t V H l w Z T 5 G b 3 J t d W x h P C 9 J d G V t V H l w Z T 4 8 S X R l b V B h d G g + U 2 V j d G l v b j E v R G l t X 2 N 1 c 3 R v b W V y c y 9 B Z G R l Z C U y M E N 1 c 3 R v b T w v S X R l b V B h d G g + P C 9 J d G V t T G 9 j Y X R p b 2 4 + P F N 0 Y W J s Z U V u d H J p Z X M g L z 4 8 L 0 l 0 Z W 0 + P E l 0 Z W 0 + P E l 0 Z W 1 M b 2 N h d G l v b j 4 8 S X R l b V R 5 c G U + R m 9 y b X V s Y T w v S X R l b V R 5 c G U + P E l 0 Z W 1 Q Y X R o P l N l Y 3 R p b 2 4 x L 0 R p b V 9 j d X N 0 b 2 1 l c n M v Q 2 h h b m d l Z C U y M F R 5 c G U x P C 9 J d G V t U G F 0 a D 4 8 L 0 l 0 Z W 1 M b 2 N h d G l v b j 4 8 U 3 R h Y m x l R W 5 0 c m l l c y A v P j w v S X R l b T 4 8 S X R l b T 4 8 S X R l b U x v Y 2 F 0 a W 9 u P j x J d G V t V H l w Z T 5 G b 3 J t d W x h P C 9 J d G V t V H l w Z T 4 8 S X R l b V B h d G g + U 2 V j d G l v b j E v R G l t X 2 N 1 c 3 R v b W V y c y 9 S Z W 5 h b W V k J T I w Q 2 9 s d W 1 u c z w v S X R l b V B h d G g + P C 9 J d G V t T G 9 j Y X R p b 2 4 + P F N 0 Y W J s Z U V u d H J p Z X M g L z 4 8 L 0 l 0 Z W 0 + P E l 0 Z W 0 + P E l 0 Z W 1 M b 2 N h d G l v b j 4 8 S X R l b V R 5 c G U + R m 9 y b X V s Y T w v S X R l b V R 5 c G U + P E l 0 Z W 1 Q Y X R o P l N l Y 3 R p b 2 4 x L 0 R p b V 9 j d X N 0 b 2 1 l c n M v U m V t b 3 Z l Z C U y M E N v b H V t b n M 8 L 0 l 0 Z W 1 Q Y X R o P j w v S X R l b U x v Y 2 F 0 a W 9 u P j x T d G F i b G V F b n R y a W V z I C 8 + P C 9 J d G V t P j x J d G V t P j x J d G V t T G 9 j Y X R p b 2 4 + P E l 0 Z W 1 U e X B l P k Z v c m 1 1 b G E 8 L 0 l 0 Z W 1 U e X B l P j x J d G V t U G F 0 a D 5 T Z W N 0 a W 9 u M S 9 E a W 1 f c H J v Z H V j d H M v U 2 9 1 c m N l P C 9 J d G V t U G F 0 a D 4 8 L 0 l 0 Z W 1 M b 2 N h d G l v b j 4 8 U 3 R h Y m x l R W 5 0 c m l l c y A v P j w v S X R l b T 4 8 S X R l b T 4 8 S X R l b U x v Y 2 F 0 a W 9 u P j x J d G V t V H l w Z T 5 G b 3 J t d W x h P C 9 J d G V t V H l w Z T 4 8 S X R l b V B h d G g + U 2 V j d G l v b j E v R G l t X 3 B y b 2 R 1 Y 3 R z L 1 B y b 2 1 v d G V k J T I w S G V h Z G V y c z w v S X R l b V B h d G g + P C 9 J d G V t T G 9 j Y X R p b 2 4 + P F N 0 Y W J s Z U V u d H J p Z X M g L z 4 8 L 0 l 0 Z W 0 + P E l 0 Z W 0 + P E l 0 Z W 1 M b 2 N h d G l v b j 4 8 S X R l b V R 5 c G U + R m 9 y b X V s Y T w v S X R l b V R 5 c G U + P E l 0 Z W 1 Q Y X R o P l N l Y 3 R p b 2 4 x L 0 R p b V 9 w c m 9 k d W N 0 c y 9 D a G F u Z 2 V k J T I w V H l w Z T w v S X R l b V B h d G g + P C 9 J d G V t T G 9 j Y X R p b 2 4 + P F N 0 Y W J s Z U V u d H J p Z X M g L z 4 8 L 0 l 0 Z W 0 + P E l 0 Z W 0 + P E l 0 Z W 1 M b 2 N h d G l v b j 4 8 S X R l b V R 5 c G U + R m 9 y b X V s Y T w v S X R l b V R 5 c G U + P E l 0 Z W 1 Q Y X R o P l N l Y 3 R p b 2 4 x L 0 R p b V 9 z Y W x l c 1 9 w Z X J z b 2 5 z L 1 N v d X J j Z T w v S X R l b V B h d G g + P C 9 J d G V t T G 9 j Y X R p b 2 4 + P F N 0 Y W J s Z U V u d H J p Z X M g L z 4 8 L 0 l 0 Z W 0 + P E l 0 Z W 0 + P E l 0 Z W 1 M b 2 N h d G l v b j 4 8 S X R l b V R 5 c G U + R m 9 y b X V s Y T w v S X R l b V R 5 c G U + P E l 0 Z W 1 Q Y X R o P l N l Y 3 R p b 2 4 x L 0 R p b V 9 z Y W x l c 1 9 w Z X J z b 2 5 z L 1 B y b 2 1 v d G V k J T I w S G V h Z G V y c z w v S X R l b V B h d G g + P C 9 J d G V t T G 9 j Y X R p b 2 4 + P F N 0 Y W J s Z U V u d H J p Z X M g L z 4 8 L 0 l 0 Z W 0 + P E l 0 Z W 0 + P E l 0 Z W 1 M b 2 N h d G l v b j 4 8 S X R l b V R 5 c G U + R m 9 y b X V s Y T w v S X R l b V R 5 c G U + P E l 0 Z W 1 Q Y X R o P l N l Y 3 R p b 2 4 x L 0 R p b V 9 z Y W x l c 1 9 w Z X J z b 2 5 z L 0 N o Y W 5 n Z W Q l M j B U e X B l P C 9 J d G V t U G F 0 a D 4 8 L 0 l 0 Z W 1 M b 2 N h d G l v b j 4 8 U 3 R h Y m x l R W 5 0 c m l l c y A v P j w v S X R l b T 4 8 S X R l b T 4 8 S X R l b U x v Y 2 F 0 a W 9 u P j x J d G V t V H l w Z T 5 G b 3 J t d W x h P C 9 J d G V t V H l w Z T 4 8 S X R l b V B h d G g + U 2 V j d G l v b j E v R G l t X 3 N h b G V z X 3 B l c n N v b n M v T W V y Z 2 V k J T I w Q 2 9 s d W 1 u c z w v S X R l b V B h d G g + P C 9 J d G V t T G 9 j Y X R p b 2 4 + P F N 0 Y W J s Z U V u d H J p Z X M g L z 4 8 L 0 l 0 Z W 0 + P E l 0 Z W 0 + P E l 0 Z W 1 M b 2 N h d G l v b j 4 8 S X R l b V R 5 c G U + R m 9 y b X V s Y T w v S X R l b V R 5 c G U + P E l 0 Z W 1 Q Y X R o P l N l Y 3 R p b 2 4 x L 0 R p b V 9 z Y W x l c 1 9 w Z X J z b 2 5 z L 0 N h b G N 1 b G F 0 Z W Q l M j B B Z 2 U 8 L 0 l 0 Z W 1 Q Y X R o P j w v S X R l b U x v Y 2 F 0 a W 9 u P j x T d G F i b G V F b n R y a W V z I C 8 + P C 9 J d G V t P j x J d G V t P j x J d G V t T G 9 j Y X R p b 2 4 + P E l 0 Z W 1 U e X B l P k Z v c m 1 1 b G E 8 L 0 l 0 Z W 1 U e X B l P j x J d G V t U G F 0 a D 5 T Z W N 0 a W 9 u M S 9 E a W 1 f c 2 F s Z X N f c G V y c 2 9 u c y 9 B Z G R l Z C U y M E N 1 c 3 R v b T w v S X R l b V B h d G g + P C 9 J d G V t T G 9 j Y X R p b 2 4 + P F N 0 Y W J s Z U V u d H J p Z X M g L z 4 8 L 0 l 0 Z W 0 + P E l 0 Z W 0 + P E l 0 Z W 1 M b 2 N h d G l v b j 4 8 S X R l b V R 5 c G U + R m 9 y b X V s Y T w v S X R l b V R 5 c G U + P E l 0 Z W 1 Q Y X R o P l N l Y 3 R p b 2 4 x L 0 R p b V 9 z Y W x l c 1 9 w Z X J z b 2 5 z L 0 N o Y W 5 n Z W Q l M j B U e X B l M T w v S X R l b V B h d G g + P C 9 J d G V t T G 9 j Y X R p b 2 4 + P F N 0 Y W J s Z U V u d H J p Z X M g L z 4 8 L 0 l 0 Z W 0 + P E l 0 Z W 0 + P E l 0 Z W 1 M b 2 N h d G l v b j 4 8 S X R l b V R 5 c G U + R m 9 y b X V s Y T w v S X R l b V R 5 c G U + P E l 0 Z W 1 Q Y X R o P l N l Y 3 R p b 2 4 x L 0 R p b V 9 z Y W x l c 1 9 w Z X J z b 2 5 z L 1 J l b W 9 2 Z W Q l M j B D b 2 x 1 b W 5 z P C 9 J d G V t U G F 0 a D 4 8 L 0 l 0 Z W 1 M b 2 N h d G l v b j 4 8 U 3 R h Y m x l R W 5 0 c m l l c y A v P j w v S X R l b T 4 8 S X R l b T 4 8 S X R l b U x v Y 2 F 0 a W 9 u P j x J d G V t V H l w Z T 5 G b 3 J t d W x h P C 9 J d G V t V H l w Z T 4 8 S X R l b V B h d G g + U 2 V j d G l v b j E v R G F 0 Z S U y M F R h Y m x l L 1 N v d X J j Z T w v S X R l b V B h d G g + P C 9 J d G V t T G 9 j Y X R p b 2 4 + P F N 0 Y W J s Z U V u d H J p Z X M g L z 4 8 L 0 l 0 Z W 0 + P E l 0 Z W 0 + P E l 0 Z W 1 M b 2 N h d G l v b j 4 8 S X R l b V R 5 c G U + R m 9 y b X V s Y T w v S X R l b V R 5 c G U + P E l 0 Z W 1 Q Y X R o P l N l Y 3 R p b 2 4 x L 0 R h d G U l M j B U Y W J s Z S 9 Q c m 9 t b 3 R l Z C U y M E h l Y W R l c n M 8 L 0 l 0 Z W 1 Q Y X R o P j w v S X R l b U x v Y 2 F 0 a W 9 u P j x T d G F i b G V F b n R y a W V z I C 8 + P C 9 J d G V t P j x J d G V t P j x J d G V t T G 9 j Y X R p b 2 4 + P E l 0 Z W 1 U e X B l P k Z v c m 1 1 b G E 8 L 0 l 0 Z W 1 U e X B l P j x J d G V t U G F 0 a D 5 T Z W N 0 a W 9 u M S 9 E Y X R l J T I w V G F i b G U v Q 2 h h b m d l Z C U y M F R 5 c G U 8 L 0 l 0 Z W 1 Q Y X R o P j w v S X R l b U x v Y 2 F 0 a W 9 u P j x T d G F i b G V F b n R y a W V z I C 8 + P C 9 J d G V t P j x J d G V t P j x J d G V t T G 9 j Y X R p b 2 4 + P E l 0 Z W 1 U e X B l P k Z v c m 1 1 b G E 8 L 0 l 0 Z W 1 U e X B l P j x J d G V t U G F 0 a D 5 T Z W N 0 a W 9 u M S 9 E Y X R l J T I w V G F i b G U v U m V t b 3 Z l Z C U y M E 9 0 a G V y J T I w Q 2 9 s d W 1 u c z w v S X R l b V B h d G g + P C 9 J d G V t T G 9 j Y X R p b 2 4 + P F N 0 Y W J s Z U V u d H J p Z X M g L z 4 8 L 0 l 0 Z W 0 + P E l 0 Z W 0 + P E l 0 Z W 1 M b 2 N h d G l v b j 4 8 S X R l b V R 5 c G U + R m 9 y b X V s Y T w v S X R l b V R 5 c G U + P E l 0 Z W 1 Q Y X R o P l N l Y 3 R p b 2 4 x L 0 R h d G U l M j B U Y W J s Z S 9 S Z W 1 v d m V k J T I w R H V w b G l j Y X R l c z w v S X R l b V B h d G g + P C 9 J d G V t T G 9 j Y X R p b 2 4 + P F N 0 Y W J s Z U V u d H J p Z X M g L z 4 8 L 0 l 0 Z W 0 + P E l 0 Z W 0 + P E l 0 Z W 1 M b 2 N h d G l v b j 4 8 S X R l b V R 5 c G U + R m 9 y b X V s Y T w v S X R l b V R 5 c G U + P E l 0 Z W 1 Q Y X R o P l N l Y 3 R p b 2 4 x L 0 R h d G U l M j B U Y W J s Z S 9 J b n N l c n R l Z C U y M F l l Y X I 8 L 0 l 0 Z W 1 Q Y X R o P j w v S X R l b U x v Y 2 F 0 a W 9 u P j x T d G F i b G V F b n R y a W V z I C 8 + P C 9 J d G V t P j x J d G V t P j x J d G V t T G 9 j Y X R p b 2 4 + P E l 0 Z W 1 U e X B l P k Z v c m 1 1 b G E 8 L 0 l 0 Z W 1 U e X B l P j x J d G V t U G F 0 a D 5 T Z W N 0 a W 9 u M S 9 E Y X R l J T I w V G F i b G U v S W 5 z Z X J 0 Z W Q l M j B N b 2 5 0 a D w v S X R l b V B h d G g + P C 9 J d G V t T G 9 j Y X R p b 2 4 + P F N 0 Y W J s Z U V u d H J p Z X M g L z 4 8 L 0 l 0 Z W 0 + P E l 0 Z W 0 + P E l 0 Z W 1 M b 2 N h d G l v b j 4 8 S X R l b V R 5 c G U + R m 9 y b X V s Y T w v S X R l b V R 5 c G U + P E l 0 Z W 1 Q Y X R o P l N l Y 3 R p b 2 4 x L 0 R h d G U l M j B U Y W J s Z S 9 J b n N l c n R l Z C U y M E 1 v b n R o J T I w T m F t Z T w v S X R l b V B h d G g + P C 9 J d G V t T G 9 j Y X R p b 2 4 + P F N 0 Y W J s Z U V u d H J p Z X M g L z 4 8 L 0 l 0 Z W 0 + P E l 0 Z W 0 + P E l 0 Z W 1 M b 2 N h d G l v b j 4 8 S X R l b V R 5 c G U + R m 9 y b X V s Y T w v S X R l b V R 5 c G U + P E l 0 Z W 1 Q Y X R o P l N l Y 3 R p b 2 4 x L 0 R h d G U l M j B U Y W J s Z S 9 S Z W 9 y Z G V y Z W Q l M j B D b 2 x 1 b W 5 z P C 9 J d G V t U G F 0 a D 4 8 L 0 l 0 Z W 1 M b 2 N h d G l v b j 4 8 U 3 R h Y m x l R W 5 0 c m l l c y A v P j w v S X R l b T 4 8 S X R l b T 4 8 S X R l b U x v Y 2 F 0 a W 9 u P j x J d G V t V H l w Z T 5 G b 3 J t d W x h P C 9 J d G V t V H l w Z T 4 8 S X R l b V B h d G g + U 2 V j d G l v b j E v R G F 0 Z S U y M F R h Y m x l L 1 J l b m F t Z W Q l M j B D b 2 x 1 b W 5 z P C 9 J d G V t U G F 0 a D 4 8 L 0 l 0 Z W 1 M b 2 N h d G l v b j 4 8 U 3 R h Y m x l R W 5 0 c m l l c y A v P j w v S X R l b T 4 8 S X R l b T 4 8 S X R l b U x v Y 2 F 0 a W 9 u P j x J d G V t V H l w Z T 5 G b 3 J t d W x h P C 9 J d G V t V H l w Z T 4 8 S X R l b V B h d G g + U 2 V j d G l v b j E v R G F 0 Z S U y M F R h Y m x l L 0 V 4 d H J h Y 3 R l Z C U y M E Z p c n N 0 J T I w Q 2 h h c m F j d G V y c z w v S X R l b V B h d G g + P C 9 J d G V t T G 9 j Y X R p b 2 4 + P F N 0 Y W J s Z U V u d H J p Z X M g L z 4 8 L 0 l 0 Z W 0 + P E l 0 Z W 0 + P E l 0 Z W 1 M b 2 N h d G l v b j 4 8 S X R l b V R 5 c G U + R m 9 y b X V s Y T w v S X R l b V R 5 c G U + P E l 0 Z W 1 Q Y X R o P l N l Y 3 R p b 2 4 x L 0 R h d G U l M j B U Y W J s Z S 9 J b n N l c n R l Z C U y M E R h e S U y M E 5 h b W U 8 L 0 l 0 Z W 1 Q Y X R o P j w v S X R l b U x v Y 2 F 0 a W 9 u P j x T d G F i b G V F b n R y a W V z I C 8 + P C 9 J d G V t P j x J d G V t P j x J d G V t T G 9 j Y X R p b 2 4 + P E l 0 Z W 1 U e X B l P k Z v c m 1 1 b G E 8 L 0 l 0 Z W 1 U e X B l P j x J d G V t U G F 0 a D 5 T Z W N 0 a W 9 u M S 9 E Y X R l J T I w V G F i b G U v R X h 0 c m F j d G V k J T I w R m l y c 3 Q l M j B D a G F y Y W N 0 Z X J z M T w v S X R l b V B h d G g + P C 9 J d G V t T G 9 j Y X R p b 2 4 + P F N 0 Y W J s Z U V u d H J p Z X M g L z 4 8 L 0 l 0 Z W 0 + P E l 0 Z W 0 + P E l 0 Z W 1 M b 2 N h d G l v b j 4 8 S X R l b V R 5 c G U + R m 9 y b X V s Y T w v S X R l b V R 5 c G U + P E l 0 Z W 1 Q Y X R o P l N l Y 3 R p b 2 4 x L 0 R h d G U l M j B U Y W J s Z S 9 S Z W 5 h b W V k J T I w Q 2 9 s d W 1 u c z E 8 L 0 l 0 Z W 1 Q Y X R o P j w v S X R l b U x v Y 2 F 0 a W 9 u P j x T d G F i b G V F b n R y a W V z I C 8 + P C 9 J d G V t P j x J d G V t P j x J d G V t T G 9 j Y X R p b 2 4 + P E l 0 Z W 1 U e X B l P k Z v c m 1 1 b G E 8 L 0 l 0 Z W 1 U e X B l P j x J d G V t U G F 0 a D 5 T Z W N 0 a W 9 u M S 9 E Y X R l J T I w V G F i b G U v S W 5 z Z X J 0 Z W Q l M j B E Y X k l M j B v Z i U y M F d l Z W s 8 L 0 l 0 Z W 1 Q Y X R o P j w v S X R l b U x v Y 2 F 0 a W 9 u P j x T d G F i b G V F b n R y a W V z I C 8 + P C 9 J d G V t P j x J d G V t P j x J d G V t T G 9 j Y X R p b 2 4 + P E l 0 Z W 1 U e X B l P k Z v c m 1 1 b G E 8 L 0 l 0 Z W 1 U e X B l P j x J d G V t U G F 0 a D 5 T Z W N 0 a W 9 u M S 9 E Y X R l J T I w V G F i b G U v Q W R k Z W Q l M j B D b 2 5 k a X R p b 2 5 h b C U y M E N v b H V t b j w v S X R l b V B h d G g + P C 9 J d G V t T G 9 j Y X R p b 2 4 + P F N 0 Y W J s Z U V u d H J p Z X M g L z 4 8 L 0 l 0 Z W 0 + P E l 0 Z W 0 + P E l 0 Z W 1 M b 2 N h d G l v b j 4 8 S X R l b V R 5 c G U + R m 9 y b X V s Y T w v S X R l b V R 5 c G U + P E l 0 Z W 1 Q Y X R o P l N l Y 3 R p b 2 4 x L 0 R h d G U l M j B U Y W J s Z S 9 J b n N l c n R l Z C U y M F F 1 Y X J 0 Z X I 8 L 0 l 0 Z W 1 Q Y X R o P j w v S X R l b U x v Y 2 F 0 a W 9 u P j x T d G F i b G V F b n R y a W V z I C 8 + P C 9 J d G V t P j x J d G V t P j x J d G V t T G 9 j Y X R p b 2 4 + P E l 0 Z W 1 U e X B l P k Z v c m 1 1 b G E 8 L 0 l 0 Z W 1 U e X B l P j x J d G V t U G F 0 a D 5 T Z W N 0 a W 9 u M S 9 E Y X R l J T I w V G F i b G U v Q W R k Z W Q l M j B Q c m V m a X g 8 L 0 l 0 Z W 1 Q Y X R o P j w v S X R l b U x v Y 2 F 0 a W 9 u P j x T d G F i b G V F b n R y a W V z I C 8 + P C 9 J d G V t P j x J d G V t P j x J d G V t T G 9 j Y X R p b 2 4 + P E l 0 Z W 1 U e X B l P k Z v c m 1 1 b G E 8 L 0 l 0 Z W 1 U e X B l P j x J d G V t U G F 0 a D 5 T Z W N 0 a W 9 u M S 9 E Y X R l J T I w V G F i b G U v U m V u Y W 1 l Z C U y M E N v b H V t b n M y P C 9 J d G V t U G F 0 a D 4 8 L 0 l 0 Z W 1 M b 2 N h d G l v b j 4 8 U 3 R h Y m x l R W 5 0 c m l l c y A v P j w v S X R l b T 4 8 S X R l b T 4 8 S X R l b U x v Y 2 F 0 a W 9 u P j x J d G V t V H l w Z T 5 G b 3 J t d W x h P C 9 J d G V t V H l w Z T 4 8 S X R l b V B h d G g + U 2 V j d G l v b j E v R G F 0 Z S U y M F R h Y m x l L 0 N o Y W 5 n Z W Q l M j B U e X B l M T w v S X R l b V B h d G g + P C 9 J d G V t T G 9 j Y X R p b 2 4 + P F N 0 Y W J s Z U V u d H J p Z X M g L z 4 8 L 0 l 0 Z W 0 + P E l 0 Z W 0 + P E l 0 Z W 1 M b 2 N h d G l v b j 4 8 S X R l b V R 5 c G U + R m 9 y b X V s Y T w v S X R l b V R 5 c G U + P E l 0 Z W 1 Q Y X R o P l N l Y 3 R p b 2 4 x L 2 1 v b n R o b H l f c 3 R v c m V f d G F y Z 2 V 0 c y 9 S Z W 5 h b W V k J T I w Q 2 9 s d W 1 u c z w v S X R l b V B h d G g + P C 9 J d G V t T G 9 j Y X R p b 2 4 + P F N 0 Y W J s Z U V u d H J p Z X M g L z 4 8 L 0 l 0 Z W 0 + P E l 0 Z W 0 + P E l 0 Z W 1 M b 2 N h d G l v b j 4 8 S X R l b V R 5 c G U + R m 9 y b X V s Y T w v S X R l b V R 5 c G U + P E l 0 Z W 1 Q Y X R o P l N l Y 3 R p b 2 4 x L 0 N h b G N 1 b G F 0 a W 9 u c y 9 T b 3 V y Y 2 U 8 L 0 l 0 Z W 1 Q Y X R o P j w v S X R l b U x v Y 2 F 0 a W 9 u P j x T d G F i b G V F b n R y a W V z I C 8 + P C 9 J d G V t P j x J d G V t P j x J d G V t T G 9 j Y X R p b 2 4 + P E l 0 Z W 1 U e X B l P k Z v c m 1 1 b G E 8 L 0 l 0 Z W 1 U e X B l P j x J d G V t U G F 0 a D 5 T Z W N 0 a W 9 u M S 9 D Y W x j d W x h d G l v b n M v Q 2 9 u d m V y d G V k J T I w d G 8 l M j B U Y W J s 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E a W 1 f Y 3 V z d G 9 t Z X J z L 0 F k Z G V k J T I w Q 2 9 u Z G l 0 a W 9 u Y W w l M j B D b 2 x 1 b W 4 8 L 0 l 0 Z W 1 Q Y X R o P j w v S X R l b U x v Y 2 F 0 a W 9 u P j x T d G F i b G V F b n R y a W V z I C 8 + P C 9 J d G V t P j x J d G V t P j x J d G V t T G 9 j Y X R p b 2 4 + P E l 0 Z W 1 U e X B l P k Z v c m 1 1 b G E 8 L 0 l 0 Z W 1 U e X B l P j x J d G V t U G F 0 a D 5 T Z W N 0 a W 9 u M S 9 E a W 1 f Y 3 V z d G 9 t Z X J z L 1 J l c G x h Y 2 V k J T I w V m F s d W U 8 L 0 l 0 Z W 1 Q Y X R o P j w v S X R l b U x v Y 2 F 0 a W 9 u P j x T d G F i b G V F b n R y a W V z I C 8 + P C 9 J d G V t P j w v S X R l b X M + P C 9 M b 2 N h b F B h Y 2 t h Z 2 V N Z X R h Z G F 0 Y U Z p b G U + F g A A A F B L B Q Y A A A A A A A A A A A A A A A A A A A A A A A A m A Q A A A Q A A A N C M n d 8 B F d E R j H o A w E / C l + s B A A A A T J D G V K O T w U q 1 W y n i 3 5 l o 1 Q A A A A A C A A A A A A A Q Z g A A A A E A A C A A A A C D K I Z F L D 2 / U A 3 K l f z q g 9 e B d g x L z 2 6 h O o F u 7 c x / i Z + T X g A A A A A O g A A A A A I A A C A A A A C g h I o E h G p 6 R I q d I n Z 1 I w f t 2 M q x J R s u P Z U D x Y i G k p G b l F A A A A C c u E 1 4 y B M e 4 / / W j z c K r h S o D x h a 0 B W h g 3 X j C U 0 D r w n 6 J A 4 m h q a t h q a s A j N + U I x E e V g + R M C 7 i Z S s c i V g u V z I W K o x b X p e r J N j 1 n L W a S h s k B r C 1 U A A A A B I e q p d F d e a Y O m K x e L e i + f B F r N z b n 9 N R Y r 5 B T 7 m a 5 z f g U G / q H g 3 m p L X 0 c O Z H A s 1 4 M Q 0 e A H l C Z S H Y F C L 7 9 k a u R P R < / D a t a M a s h u p > 
</file>

<file path=customXml/item16.xml>��< ? x m l   v e r s i o n = " 1 . 0 "   e n c o d i n g = " U T F - 1 6 " ? > < G e m i n i   x m l n s = " h t t p : / / g e m i n i / p i v o t c u s t o m i z a t i o n / 0 8 0 0 f 0 0 e - b 6 0 7 - 4 e f 0 - 9 a 8 b - c 1 9 a 2 6 2 f 8 3 5 a " > < 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17.xml>��< ? x m l   v e r s i o n = " 1 . 0 "   e n c o d i n g = " U T F - 1 6 " ? > < G e m i n i   x m l n s = " h t t p : / / g e m i n i / p i v o t c u s t o m i z a t i o n / C l i e n t W i n d o w X M L " > < C u s t o m C o n t e n t > < ! [ C D A T A [ D a t e   T a b l e _ 7 4 2 3 0 0 e b - e e 9 c - 4 c c a - 9 9 5 f - 5 0 2 c 8 8 d 4 7 1 5 c ] ] > < / C u s t o m C o n t e n t > < / G e m i n i > 
</file>

<file path=customXml/item18.xml>��< ? x m l   v e r s i o n = " 1 . 0 "   e n c o d i n g = " U T F - 1 6 " ? > < G e m i n i   x m l n s = " h t t p : / / g e m i n i / p i v o t c u s t o m i z a t i o n / T a b l e X M L _ f a c t _ t a b l e _ 3 0 f 2 7 d 7 b - 5 e a 2 - 4 9 5 4 - a 5 0 2 - 6 8 c 5 4 b b 7 0 f 4 7 " > < 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 1 5 0 < / i n t > < / v a l u e > < / i t e m > < i t e m > < k e y > < s t r i n g > C u s t o m e r   I D < / s t r i n g > < / k e y > < v a l u e > < i n t > 1 7 0 < / i n t > < / v a l u e > < / i t e m > < i t e m > < k e y > < s t r i n g > S a l e s   P e r s o n   I D < / s t r i n g > < / k e y > < v a l u e > < i n t > 2 0 5 < / i n t > < / v a l u e > < / i t e m > < i t e m > < k e y > < s t r i n g > Q u a n t i t y   S o l d < / s t r i n g > < / k e y > < v a l u e > < i n t > 1 7 8 < / i n t > < / v a l u e > < / i t e m > < i t e m > < k e y > < s t r i n g > P a y m e n t   M e t h o d < / s t r i n g > < / k e y > < v a l u e > < i n t > 2 1 2 < / i n t > < / v a l u e > < / i t e m > < i t e m > < k e y > < s t r i n g > Q u a n t i t y   R e t u r n e d < / s t r i n g > < / k e y > < v a l u e > < i n t > 2 2 3 < / i n t > < / v a l u e > < / i t e m > < i t e m > < k e y > < s t r i n g > O r d e r   D a t e < / s t r i n g > < / k e y > < v a l u e > < i n t > 1 5 4 < / 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a 3 d 2 9 3 9 0 - 2 c 4 e - 4 d e 5 - 9 a 5 6 - 7 8 d a 4 d 1 0 3 6 6 f " > < 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 T r u e 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0 5 1 b d a 9 8 - 4 8 c f - 4 2 a 4 - 9 b 4 9 - e d 0 4 2 f 0 c d 1 5 e " > < 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21.xml>��< ? x m l   v e r s i o n = " 1 . 0 "   e n c o d i n g = " U T F - 1 6 " ? > < G e m i n i   x m l n s = " h t t p : / / g e m i n i / p i v o t c u s t o m i z a t i o n / 2 e b 2 4 4 4 e - e 1 9 b - 4 5 6 b - 8 0 0 4 - d 9 f 1 2 2 7 1 5 d 4 0 " > < 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22.xml>��< ? x m l   v e r s i o n = " 1 . 0 "   e n c o d i n g = " U T F - 1 6 " ? > < G e m i n i   x m l n s = " h t t p : / / g e m i n i / p i v o t c u s t o m i z a t i o n / 0 8 d c a c f b - d d 2 0 - 4 8 d c - 8 6 a 4 - 8 9 d 4 e a 3 4 2 d 4 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 g r o u p s 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 C a l c u l a t i o n s 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 D i m _ s a l e s _ p e r s o n s 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 D i m _ s a l e s _ p e r s o n s 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 N u m < / K e y > < / a : K e y > < a : V a l u e   i : t y p e = " T a b l e W i d g e t B a s e V i e w S t a t e " / > < / a : K e y V a l u e O f D i a g r a m O b j e c t K e y a n y T y p e z b w N T n L X > < a : K e y V a l u e O f D i a g r a m O b j e c t K e y a n y T y p e z b w N T n L X > < a : K e y > < K e y > C o l u m n s \ W e e k   D a y < / K e y > < / a : K e y > < a : V a l u e   i : t y p e = " T a b l e W i d g e t B a s e V i e w S t a t e " / > < / a : K e y V a l u e O f D i a g r a m O b j e c t K e y a n y T y p e z b w N T n L X > < a : K e y V a l u e O f D i a g r a m O b j e c t K e y a n y T y p e z b w N T n L X > < a : K e y > < K e y > C o l u m n s \ W e e k N u m < / 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2 3 1 f 5 5 b 6 - c d b 8 - 4 7 f c - 9 9 6 e - d c 8 0 b d 5 e 1 9 3 e " > < 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25.xml>��< ? x m l   v e r s i o n = " 1 . 0 "   e n c o d i n g = " U T F - 1 6 " ? > < G e m i n i   x m l n s = " h t t p : / / g e m i n i / p i v o t c u s t o m i z a t i o n / T a b l e X M L _ C a l c u l a t i o n s _ 8 5 4 5 b 3 0 e - 8 2 d 2 - 4 d e 2 - 8 5 1 6 - 2 4 7 2 0 9 9 d 7 5 d b " > < 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 1 3 5 < / 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4 7 5 6 7 c 6 5 - 4 5 8 4 - 4 1 0 d - 8 e e 4 - 1 3 4 5 3 2 d d 7 1 8 4 " > < 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27.xml>��< ? x m l   v e r s i o n = " 1 . 0 "   e n c o d i n g = " U T F - 1 6 " ? > < G e m i n i   x m l n s = " h t t p : / / g e m i n i / p i v o t c u s t o m i z a t i o n / M a n u a l C a l c M o d e " > < C u s t o m C o n t e n t > < ! [ C D A T A [ F a l s e ] ] > < / C u s t o m C o n t e n t > < / G e m i n i > 
</file>

<file path=customXml/item28.xml>��< ? x m l   v e r s i o n = " 1 . 0 "   e n c o d i n g = " U T F - 1 6 " ? > < G e m i n i   x m l n s = " h t t p : / / g e m i n i / p i v o t c u s t o m i z a t i o n / c b c 1 8 7 b 8 - 6 1 8 2 - 4 f b 7 - a 2 c 8 - c 8 2 e b f 1 4 6 6 0 8 " > < 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29.xml>��< ? x m l   v e r s i o n = " 1 . 0 "   e n c o d i n g = " U T F - 1 6 " ? > < G e m i n i   x m l n s = " h t t p : / / g e m i n i / p i v o t c u s t o m i z a t i o n / 5 f 0 7 d 1 5 d - 4 4 3 6 - 4 9 1 c - 9 e c 1 - 1 7 f 9 2 7 0 5 3 2 2 a " > < 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3.xml>��< ? x m l   v e r s i o n = " 1 . 0 "   e n c o d i n g = " U T F - 1 6 " ? > < G e m i n i   x m l n s = " h t t p : / / g e m i n i / p i v o t c u s t o m i z a t i o n / T a b l e X M L _ c u s t o m e r s _ t a b l e _ 1 6 d 2 2 b a 6 - 6 d 2 0 - 4 e e 1 - 8 1 f 6 - b 4 f 5 c b 5 1 1 0 8 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 F u l l   N a m e < / s t r i n g > < / k e y > < v a l u e > < i n t > 1 4 7 < / i n t > < / v a l u e > < / i t e m > < i t e m > < k e y > < s t r i n g > G e n d e r < / s t r i n g > < / k e y > < v a l u e > < i n t > 1 1 9 < / i n t > < / v a l u e > < / i t e m > < i t e m > < k e y > < s t r i n g > L o c a t i o n < / s t r i n g > < / k e y > < v a l u e > < i n t > 1 2 9 < / i n t > < / v a l u e > < / i t e m > < i t e m > < k e y > < s t r i n g > A g e < / s t r i n g > < / k e y > < v a l u e > < i n t > 8 6 < / i n t > < / v a l u e > < / i t e m > < / C o l u m n W i d t h s > < C o l u m n D i s p l a y I n d e x > < i t e m > < k e y > < s t r i n g > C u s t o m e r   I D < / s t r i n g > < / k e y > < v a l u e > < i n t > 0 < / i n t > < / v a l u e > < / i t e m > < i t e m > < k e y > < s t r i n g > F u l l   N a m e < / s t r i n g > < / k e y > < v a l u e > < i n t > 1 < / i n t > < / v a l u e > < / i t e m > < i t e m > < k e y > < s t r i n g > G e n d e r < / s t r i n g > < / k e y > < v a l u e > < i n t > 2 < / i n t > < / v a l u e > < / i t e m > < i t e m > < k e y > < s t r i n g > L o c a t i o n < / s t r i n g > < / k e y > < v a l u e > < i n t > 3 < / i n t > < / v a l u e > < / i t e m > < i t e m > < k e y > < s t r i n g > A g e < / 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O r d e r " > < C u s t o m C o n t e n t > < ! [ C D A T A [ f a c t _ t a b l e _ 3 0 f 2 7 d 7 b - 5 e a 2 - 4 9 5 4 - a 5 0 2 - 6 8 c 5 4 b b 7 0 f 4 7 , m o n t h l y _ s t o r e _ t a r g e t s _ 1 a c d e 1 b b - f 2 6 0 - 4 8 7 b - 8 0 a 7 - c 3 e b b 2 8 8 3 e b 7 , p r o d u c t s _ t a b l e _ c a d 0 7 9 2 d - e 9 9 a - 4 0 7 6 - 8 9 7 2 - 4 4 a 9 4 5 a 0 e 9 0 d , D i m _ s a l e s _ p e r s o n s _ f 0 0 1 6 e 6 e - 1 8 b d - 4 8 b 8 - 9 2 7 8 - a 0 7 e f c f 1 9 b 2 b , D a t e   T a b l e _ 7 4 2 3 0 0 e b - e e 9 c - 4 c c a - 9 9 5 f - 5 0 2 c 8 8 d 4 7 1 5 c , C a l c u l a t i o n s _ 8 5 4 5 b 3 0 e - 8 2 d 2 - 4 d e 2 - 8 5 1 6 - 2 4 7 2 0 9 9 d 7 5 d b , D i m _ c u s t o m e r s _ 5 4 e e 1 1 f f - 7 3 8 4 - 4 e c 3 - a f 0 0 - 8 e 0 e 6 5 0 1 7 f 1 6 ] ] > < / C u s t o m C o n t e n t > < / G e m i n i > 
</file>

<file path=customXml/item31.xml>��< ? x m l   v e r s i o n = " 1 . 0 "   e n c o d i n g = " U T F - 1 6 " ? > < G e m i n i   x m l n s = " h t t p : / / g e m i n i / p i v o t c u s t o m i z a t i o n / f 2 a 1 9 9 f 8 - 7 a b 8 - 4 0 0 c - b 2 e 0 - 3 9 9 a 4 5 a e 9 a 5 4 " > < 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32.xml>��< ? x m l   v e r s i o n = " 1 . 0 "   e n c o d i n g = " U T F - 1 6 " ? > < G e m i n i   x m l n s = " h t t p : / / g e m i n i / p i v o t c u s t o m i z a t i o n / 4 4 5 8 4 d c 6 - a e 8 7 - 4 c 8 6 - b a 8 9 - e f 4 f c e 6 9 5 f f 1 " > < 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33.xml>��< ? x m l   v e r s i o n = " 1 . 0 "   e n c o d i n g = " U T F - 1 6 " ? > < G e m i n i   x m l n s = " h t t p : / / g e m i n i / p i v o t c u s t o m i z a t i o n / 0 d d 7 1 6 5 a - 8 d 9 a - 4 3 0 6 - b 8 0 0 - 1 e a 2 f 0 b 9 0 7 3 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M e a s u r e N a m e > < D i s p l a y N a m e > # L o c a t i o n < / D i s p l a y N a m e > < V i s i b l e > F a l s e < / V i s i b l e > < / i t e m > < / C a l c u l a t e d F i e l d s > < S A H o s t H a s h > 0 < / S A H o s t H a s h > < G e m i n i F i e l d L i s t V i s i b l e > T r u e < / G e m i n i F i e l d L i s t V i s i b l e > < / S e t t i n g s > ] ] > < / C u s t o m C o n t e n t > < / G e m i n i > 
</file>

<file path=customXml/item34.xml>��< ? x m l   v e r s i o n = " 1 . 0 "   e n c o d i n g = " U T F - 1 6 " ? > < G e m i n i   x m l n s = " h t t p : / / g e m i n i / p i v o t c u s t o m i z a t i o n / T a b l e X M L _ m o n t h l y _ s t o r e _ t a r g e t s _ 1 a c d e 1 b b - f 2 6 0 - 4 8 7 b - 8 0 a 7 - c 3 e b b 2 8 8 3 e b 7 " > < 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 1 2 7 < / i n t > < / v a l u e > < / i t e m > < i t e m > < k e y > < s t r i n g > D a t e < / s t r i n g > < / k e y > < v a l u e > < i n t > 9 3 < / i n t > < / v a l u e > < / i t e m > < i t e m > < k e y > < s t r i n g > M o n t h l y   T a r g e t < / s t r i n g > < / k e y > < v a l u e > < i n t > 1 9 0 < / i n t > < / v a l u e > < / i t e m > < / C o l u m n W i d t h s > < C o l u m n D i s p l a y I n d e x > < i t e m > < k e y > < s t r i n g > S t o r e   I D < / s t r i n g > < / k e y > < v a l u e > < i n t > 0 < / i n t > < / v a l u e > < / i t e m > < i t e m > < k e y > < s t r i n g > D a t e < / s t r i n g > < / k e y > < v a l u e > < i n t > 2 < / i n t > < / v a l u e > < / i t e m > < i t e m > < k e y > < s t r i n g > M o n t h l y   T a r g e t < / s t r i n g > < / k e y > < v a l u e > < i n t > 1 < / 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D i m _ s a l e s _ p e r s o n s _ f 0 0 1 6 e 6 e - 1 8 b d - 4 8 b 8 - 9 2 7 8 - a 0 7 e f c f 1 9 b 2 b " > < 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 2 0 5 < / i n t > < / v a l u e > < / i t e m > < i t e m > < k e y > < s t r i n g > F u l l   N a m e < / s t r i n g > < / k e y > < v a l u e > < i n t > 1 4 7 < / i n t > < / v a l u e > < / i t e m > < i t e m > < k e y > < s t r i n g > S t o r e   N a m e < / s t r i n g > < / k e y > < v a l u e > < i n t > 1 6 4 < / i n t > < / v a l u e > < / i t e m > < i t e m > < k e y > < s t r i n g > A g e < / s t r i n g > < / k e y > < v a l u e > < i n t > 8 6 < / i n t > < / v a l u e > < / i t e m > < / C o l u m n W i d t h s > < C o l u m n D i s p l a y I n d e x > < i t e m > < k e y > < s t r i n g > S a l e s   P e r s o n   I D < / s t r i n g > < / k e y > < v a l u e > < i n t > 0 < / i n t > < / v a l u e > < / i t e m > < i t e m > < k e y > < s t r i n g > F u l l   N a m e < / s t r i n g > < / k e y > < v a l u e > < i n t > 1 < / i n t > < / v a l u e > < / i t e m > < i t e m > < k e y > < s t r i n g > S t o r e   N a m e < / s t r i n g > < / k e y > < v a l u e > < i n t > 2 < / i n t > < / v a l u e > < / i t e m > < i t e m > < k e y > < s t r i n g > A g e < / s t r i n g > < / k e y > < v a l u e > < i n t > 3 < / 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5 d 7 7 f a 9 b - 6 6 8 a - 4 b 4 c - a 8 a d - 0 8 2 9 9 0 b 1 9 4 9 2 " > < C u s t o m C o n t e n t > < ! [ C D A T A [ < ? x m l   v e r s i o n = " 1 . 0 "   e n c o d i n g = " u t f - 1 6 " ? > < S e t t i n g s > < C a l c u l a t e d F i e l d s > < i t e m > < M e a s u r e N a m e > T o t a l   R e v e n u e < / M e a s u r e N a m e > < D i s p l a y N a m e > T o t a l   R e v e n u e < / D i s p l a y N a m e > < V i s i b l e > T r u e < / V i s i b l e > < / i t e m > < i t e m > < M e a s u r e N a m e > P r o f i t   M a r g i n < / M e a s u r e N a m e > < D i s p l a y N a m e > P r o f i t   M a r g i n < / D i s p l a y N a m e > < V i s i b l e > T r u e < / V i s i b l e > < / i t e m > < i t e m > < M e a s u r e N a m e > C O G S < / M e a s u r e N a m e > < D i s p l a y N a m e > C O G S < / D i s p l a y N a m e > < V i s i b l e > F a l s e < / V i s i b l e > < / i t e m > < i t e m > < M e a s u r e N a m e > % P r o f i t   M a r g i n < / M e a s u r e N a m e > < D i s p l a y N a m e > % P r o f i t   M a r g i n < / D i s p l a y N a m e > < V i s i b l e > T r u e < / V i s i b l e > < / i t e m > < i t e m > < M e a s u r e N a m e > T r a n s a c t i o n s < / M e a s u r e N a m e > < D i s p l a y N a m e > T r a n s a c t i o n s < / D i s p l a y N a m e > < V i s i b l e > T r u e < / V i s i b l e > < / i t e m > < i t e m > < M e a s u r e N a m e > T o t a l   R e f u n d < / M e a s u r e N a m e > < D i s p l a y N a m e > T o t a l   R e f u n d < / D i s p l a y N a m e > < V i s i b l e > T r u e < / V i s i b l e > < / i t e m > < i t e m > < M e a s u r e N a m e > R e f u n d   R a t e < / M e a s u r e N a m e > < D i s p l a y N a m e > R e f u n d   R a t e < / D i s p l a y N a m e > < V i s i b l e > T r u e < / V i s i b l e > < / i t e m > < i t e m > < M e a s u r e N a m e > P r o d u c t s < / M e a s u r e N a m e > < D i s p l a y N a m e > P r o d u c t s < / D i s p l a y N a m e > < V i s i b l e > T r u e < / V i s i b l e > < / i t e m > < i t e m > < M e a s u r e N a m e > T o t a l   q t y < / M e a s u r e N a m e > < D i s p l a y N a m e > T o t a l   q t y < / D i s p l a y N a m e > < V i s i b l e > T r u e < / V i s i b l e > < / i t e m > < i t e m > < M e a s u r e N a m e > Q t y   r e t u r n e d < / M e a s u r e N a m e > < D i s p l a y N a m e > Q t y   r e t u r n e d < / D i s p l a y N a m e > < V i s i b l e > T r u e < / V i s i b l e > < / i t e m > < i t e m > < M e a s u r e N a m e > T o t a l   T a r g e t < / M e a s u r e N a m e > < D i s p l a y N a m e > T o t a l   T a r g e t < / D i s p l a y N a m e > < V i s i b l e > T r u e 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37.xml>��< ? x m l   v e r s i o n = " 1 . 0 "   e n c o d i n g = " U T F - 1 6 " ? > < G e m i n i   x m l n s = " h t t p : / / g e m i n i / p i v o t c u s t o m i z a t i o n / 9 6 3 4 0 3 7 8 - a f d d - 4 c 8 8 - 8 e 6 3 - e 2 7 e 2 f e 6 7 6 e 0 " > < 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38.xml>��< ? x m l   v e r s i o n = " 1 . 0 "   e n c o d i n g = " U T F - 1 6 " ? > < G e m i n i   x m l n s = " h t t p : / / g e m i n i / p i v o t c u s t o m i z a t i o n / e 6 b 2 9 5 7 d - 6 6 9 8 - 4 c 4 4 - 9 b f 4 - e 6 f b c 0 7 b 8 7 2 4 " > < 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39.xml>��< ? x m l   v e r s i o n = " 1 . 0 "   e n c o d i n g = " U T F - 1 6 " ? > < G e m i n i   x m l n s = " h t t p : / / g e m i n i / p i v o t c u s t o m i z a t i o n / S a n d b o x N o n E m p t y " > < C u s t o m C o n t e n t > < ! [ C D A T A [ 1 ] ] > < / C u s t o m C o n t e n t > < / G e m i n i > 
</file>

<file path=customXml/item4.xml>��< ? x m l   v e r s i o n = " 1 . 0 "   e n c o d i n g = " U T F - 1 6 " ? > < G e m i n i   x m l n s = " h t t p : / / g e m i n i / p i v o t c u s t o m i z a t i o n / S h o w H i d d e n " > < C u s t o m C o n t e n t > < ! [ C D A T A [ T r u e ] ] > < / C u s t o m C o n t e n t > < / G e m i n i > 
</file>

<file path=customXml/item40.xml>��< ? x m l   v e r s i o n = " 1 . 0 "   e n c o d i n g = " U T F - 1 6 " ? > < G e m i n i   x m l n s = " h t t p : / / g e m i n i / p i v o t c u s t o m i z a t i o n / I s S a n d b o x E m b e d d e d " > < C u s t o m C o n t e n t > < ! [ C D A T A [ y e s ] ] > < / C u s t o m C o n t e n t > < / G e m i n i > 
</file>

<file path=customXml/item41.xml>��< ? x m l   v e r s i o n = " 1 . 0 "   e n c o d i n g = " U T F - 1 6 " ? > < G e m i n i   x m l n s = " h t t p : / / g e m i n i / p i v o t c u s t o m i z a t i o n / P o w e r P i v o t V e r s i o n " > < C u s t o m C o n t e n t > < ! [ C D A T A [ 2 0 1 5 . 1 3 0 . 1 6 0 5 . 1 5 6 7 ] ] > < / C u s t o m C o n t e n t > < / G e m i n i > 
</file>

<file path=customXml/item42.xml>��< ? x m l   v e r s i o n = " 1 . 0 "   e n c o d i n g = " U T F - 1 6 " ? > < G e m i n i   x m l n s = " h t t p : / / g e m i n i / p i v o t c u s t o m i z a t i o n / R e l a t i o n s h i p A u t o D e t e c t i o n E n a b l e d " > < C u s t o m C o n t e n t > < ! [ C D A T A [ T r u e ] ] > < / C u s t o m C o n t e n t > < / G e m i n i > 
</file>

<file path=customXml/item4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 2 0 2 5 - 0 7 - 2 7 T 1 6 : 0 3 : 1 2 . 9 4 4 6 9 8 7 + 0 3 : 0 0 < / L a s t P r o c e s s e d T i m e > < / D a t a M o d e l i n g S a n d b o x . S e r i a l i z e d S a n d b o x E r r o r C a c h e > ] ] > < / C u s t o m C o n t e n t > < / G e m i n i > 
</file>

<file path=customXml/item5.xml>��< ? x m l   v e r s i o n = " 1 . 0 "   e n c o d i n g = " U T F - 1 6 " ? > < G e m i n i   x m l n s = " h t t p : / / g e m i n i / p i v o t c u s t o m i z a t i o n / a 0 7 c 0 c 6 d - d d 1 c - 4 6 2 c - a 9 9 a - 6 c a 8 f 8 e e 5 e d 4 " > < 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 T r u e < / V i s i b l e > < / i t e m > < i t e m > < M e a s u r e N a m e > L o c a t i o n s < / M e a s u r e N a m e > < D i s p l a y N a m e > L o c a t i o n s < / D i s p l a y N a m e > < V i s i b l e > T r u e < / V i s i b l e > < / i t e m > < i t e m > < M e a s u r e N a m e > R e t u r n   R a t e < / M e a s u r e N a m e > < D i s p l a y N a m e > R e t u r n   R a t e < / D i s p l a y N a m e > < V i s i b l e > F a l s e < / V i s i b l e > < / i t e m > < / C a l c u l a t e d F i e l d s > < S A H o s t H a s h > 0 < / S A H o s t H a s h > < G e m i n i F i e l d L i s t V i s i b l e > T r u e < / G e m i n i F i e l d L i s t V i s i b l e > < / S e t t i n g s > ] ] > < / C u s t o m C o n t e n t > < / G e m i n i > 
</file>

<file path=customXml/item6.xml>��< ? x m l   v e r s i o n = " 1 . 0 "   e n c o d i n g = " U T F - 1 6 " ? > < G e m i n i   x m l n s = " h t t p : / / g e m i n i / p i v o t c u s t o m i z a t i o n / T a b l e X M L _ D i m _ c u s t o m e r s _ 5 4 e e 1 1 f f - 7 3 8 4 - 4 e c 3 - a f 0 0 - 8 e 0 e 6 5 0 1 7 f 1 6 " > < 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 1 7 0 < / i n t > < / v a l u e > < / i t e m > < i t e m > < k e y > < s t r i n g > F u l l   N a m e < / s t r i n g > < / k e y > < v a l u e > < i n t > 1 4 7 < / i n t > < / v a l u e > < / i t e m > < i t e m > < k e y > < s t r i n g > G e n d e r < / s t r i n g > < / k e y > < v a l u e > < i n t > 1 1 9 < / i n t > < / v a l u e > < / i t e m > < i t e m > < k e y > < s t r i n g > L o c a t i o n < / s t r i n g > < / k e y > < v a l u e > < i n t > 1 2 9 < / i n t > < / v a l u e > < / i t e m > < i t e m > < k e y > < s t r i n g > A g e < / s t r i n g > < / k e y > < v a l u e > < i n t > 8 6 < / i n t > < / v a l u e > < / i t e m > < i t e m > < k e y > < s t r i n g > A g e   g r o u p s < / s t r i n g > < / k e y > < v a l u e > < i n t > 1 5 8 < / i n t > < / v a l u e > < / i t e m > < / C o l u m n W i d t h s > < C o l u m n D i s p l a y I n d e x > < i t e m > < k e y > < s t r i n g > C u s t o m e r   I D < / s t r i n g > < / k e y > < v a l u e > < i n t > 0 < / i n t > < / v a l u e > < / i t e m > < i t e m > < k e y > < s t r i n g > F u l l   N a m e < / s t r i n g > < / k e y > < v a l u e > < i n t > 1 < / i n t > < / v a l u e > < / i t e m > < i t e m > < k e y > < s t r i n g > G e n d e r < / s t r i n g > < / k e y > < v a l u e > < i n t > 2 < / i n t > < / v a l u e > < / i t e m > < i t e m > < k e y > < s t r i n g > L o c a t i o n < / s t r i n g > < / k e y > < v a l u e > < i n t > 3 < / i n t > < / v a l u e > < / i t e m > < i t e m > < k e y > < s t r i n g > A g e < / s t r i n g > < / k e y > < v a l u e > < i n t > 4 < / i n t > < / v a l u e > < / i t e m > < i t e m > < k e y > < s t r i n g > A g e   g r o u p s < / 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4 f 4 6 e 6 b - 5 1 6 9 - 4 4 b a - a 4 9 d - 2 2 2 0 8 0 4 9 e e 7 e " > < 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 % P r o f i t   M a r g i n < / M e a s u r e N a m e > < D i s p l a y N a m e > % P r o f i t   M a r g i n < / D i s p l a y N a m e > < V i s i b l e > F a l s e < / V i s i b l e > < / i t e m > < i t e m > < M e a s u r e N a m e > T r a n s a c t i o n s < / M e a s u r e N a m e > < D i s p l a y N a m e > T r a n s a c t i o n s < / D i s p l a y N a m e > < V i s i b l e > F a l s e < / V i s i b l e > < / i t e m > < i t e m > < M e a s u r e N a m e > T o t a l   R e f u n d < / M e a s u r e N a m e > < D i s p l a y N a m e > T o t a l   R e f u n d < / D i s p l a y N a m e > < V i s i b l e > F a l s e < / V i s i b l e > < / i t e m > < i t e m > < M e a s u r e N a m e > R e f u n d   R a t e < / M e a s u r e N a m e > < D i s p l a y N a m e > R e f u n d   R a t e < / D i s p l a y N a m e > < V i s i b l e > F a l s e < / V i s i b l e > < / i t e m > < i t e m > < M e a s u r e N a m e > P r o d u c t s < / M e a s u r e N a m e > < D i s p l a y N a m e > P r o d u c t s < / D i s p l a y N a m e > < V i s i b l e > F a l s e < / V i s i b l e > < / i t e m > < i t e m > < M e a s u r e N a m e > T o t a l   q t y < / M e a s u r e N a m e > < D i s p l a y N a m e > T o t a l   q t y < / D i s p l a y N a m e > < V i s i b l e > F a l s e < / V i s i b l e > < / i t e m > < i t e m > < M e a s u r e N a m e > Q t y   r e t u r n e d < / M e a s u r e N a m e > < D i s p l a y N a m e > Q t y   r e t u r n e d < / D i s p l a y N a m e > < V i s i b l e > F a l s e < / V i s i b l e > < / i t e m > < i t e m > < M e a s u r e N a m e > T o t a l   T a r g e t < / M e a s u r e N a m e > < D i s p l a y N a m e > T o t a l   T a r g e t < / D i s p l a y N a m e > < V i s i b l e > F a l s e < / V i s i b l e > < / i t e m > < i t e m > < M e a s u r e N a m e > c u s t o m e r s < / M e a s u r e N a m e > < D i s p l a y N a m e > c u s t o m e r s < / D i s p l a y N a m e > < V i s i b l e > F a l s e < / V i s i b l e > < / i t e m > < i t e m > < M e a s u r e N a m e > L o c a t i o n s < / M e a s u r e N a m e > < D i s p l a y N a m e > L o c a t i o n s < / D i s p l a y N a m e > < V i s i b l e > F a l s e < / V i s i b l e > < / i t e m > < i t e m > < M e a s u r e N a m e > R e t u r n   R a t e < / M e a s u r e N a m e > < D i s p l a y N a m e > R e t u r n   R a t e 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4EE62C6-3093-4E8E-AE89-1A119C510252}">
  <ds:schemaRefs/>
</ds:datastoreItem>
</file>

<file path=customXml/itemProps10.xml><?xml version="1.0" encoding="utf-8"?>
<ds:datastoreItem xmlns:ds="http://schemas.openxmlformats.org/officeDocument/2006/customXml" ds:itemID="{CFC44032-AF5E-496E-8FBA-AEB61BFE3863}">
  <ds:schemaRefs/>
</ds:datastoreItem>
</file>

<file path=customXml/itemProps11.xml><?xml version="1.0" encoding="utf-8"?>
<ds:datastoreItem xmlns:ds="http://schemas.openxmlformats.org/officeDocument/2006/customXml" ds:itemID="{617E8568-A7B7-4206-9E9F-7EA096176877}">
  <ds:schemaRefs/>
</ds:datastoreItem>
</file>

<file path=customXml/itemProps12.xml><?xml version="1.0" encoding="utf-8"?>
<ds:datastoreItem xmlns:ds="http://schemas.openxmlformats.org/officeDocument/2006/customXml" ds:itemID="{A67ECF8B-9C2B-45A6-B2E9-47CC488C949C}">
  <ds:schemaRefs/>
</ds:datastoreItem>
</file>

<file path=customXml/itemProps13.xml><?xml version="1.0" encoding="utf-8"?>
<ds:datastoreItem xmlns:ds="http://schemas.openxmlformats.org/officeDocument/2006/customXml" ds:itemID="{B736D9C5-F989-49F8-A02C-B9CE3E918A78}">
  <ds:schemaRefs/>
</ds:datastoreItem>
</file>

<file path=customXml/itemProps14.xml><?xml version="1.0" encoding="utf-8"?>
<ds:datastoreItem xmlns:ds="http://schemas.openxmlformats.org/officeDocument/2006/customXml" ds:itemID="{A94415F4-9999-49BF-AE4E-8B1C17515384}">
  <ds:schemaRefs/>
</ds:datastoreItem>
</file>

<file path=customXml/itemProps15.xml><?xml version="1.0" encoding="utf-8"?>
<ds:datastoreItem xmlns:ds="http://schemas.openxmlformats.org/officeDocument/2006/customXml" ds:itemID="{C846AFA3-0D6A-417B-ADBD-79266F3A4356}">
  <ds:schemaRefs>
    <ds:schemaRef ds:uri="http://schemas.microsoft.com/DataMashup"/>
  </ds:schemaRefs>
</ds:datastoreItem>
</file>

<file path=customXml/itemProps16.xml><?xml version="1.0" encoding="utf-8"?>
<ds:datastoreItem xmlns:ds="http://schemas.openxmlformats.org/officeDocument/2006/customXml" ds:itemID="{C19F3943-6B31-4271-B6ED-DE1908B1466E}">
  <ds:schemaRefs/>
</ds:datastoreItem>
</file>

<file path=customXml/itemProps17.xml><?xml version="1.0" encoding="utf-8"?>
<ds:datastoreItem xmlns:ds="http://schemas.openxmlformats.org/officeDocument/2006/customXml" ds:itemID="{D53576A0-70D6-4CE7-858E-0A873434914F}">
  <ds:schemaRefs/>
</ds:datastoreItem>
</file>

<file path=customXml/itemProps18.xml><?xml version="1.0" encoding="utf-8"?>
<ds:datastoreItem xmlns:ds="http://schemas.openxmlformats.org/officeDocument/2006/customXml" ds:itemID="{F067F972-4EF4-4F31-B2DD-8575B7F408F1}">
  <ds:schemaRefs/>
</ds:datastoreItem>
</file>

<file path=customXml/itemProps19.xml><?xml version="1.0" encoding="utf-8"?>
<ds:datastoreItem xmlns:ds="http://schemas.openxmlformats.org/officeDocument/2006/customXml" ds:itemID="{2E698CEB-8B64-48B0-AB49-2D10C3DF235B}">
  <ds:schemaRefs/>
</ds:datastoreItem>
</file>

<file path=customXml/itemProps2.xml><?xml version="1.0" encoding="utf-8"?>
<ds:datastoreItem xmlns:ds="http://schemas.openxmlformats.org/officeDocument/2006/customXml" ds:itemID="{C396AE45-00A8-41D1-B542-2C9F7B0B199B}">
  <ds:schemaRefs/>
</ds:datastoreItem>
</file>

<file path=customXml/itemProps20.xml><?xml version="1.0" encoding="utf-8"?>
<ds:datastoreItem xmlns:ds="http://schemas.openxmlformats.org/officeDocument/2006/customXml" ds:itemID="{AC4B509B-5A46-479E-816A-820C99644739}">
  <ds:schemaRefs/>
</ds:datastoreItem>
</file>

<file path=customXml/itemProps21.xml><?xml version="1.0" encoding="utf-8"?>
<ds:datastoreItem xmlns:ds="http://schemas.openxmlformats.org/officeDocument/2006/customXml" ds:itemID="{77B539A1-F82F-4F5C-B9F9-0E0A1C906006}">
  <ds:schemaRefs/>
</ds:datastoreItem>
</file>

<file path=customXml/itemProps22.xml><?xml version="1.0" encoding="utf-8"?>
<ds:datastoreItem xmlns:ds="http://schemas.openxmlformats.org/officeDocument/2006/customXml" ds:itemID="{2F10E9FF-1102-4914-960F-09A349BB4E78}">
  <ds:schemaRefs/>
</ds:datastoreItem>
</file>

<file path=customXml/itemProps23.xml><?xml version="1.0" encoding="utf-8"?>
<ds:datastoreItem xmlns:ds="http://schemas.openxmlformats.org/officeDocument/2006/customXml" ds:itemID="{B5EAB594-1DA5-4449-9729-756EB7B37A3B}">
  <ds:schemaRefs/>
</ds:datastoreItem>
</file>

<file path=customXml/itemProps24.xml><?xml version="1.0" encoding="utf-8"?>
<ds:datastoreItem xmlns:ds="http://schemas.openxmlformats.org/officeDocument/2006/customXml" ds:itemID="{8E120354-7D72-42A4-A744-DA721EEA4054}">
  <ds:schemaRefs/>
</ds:datastoreItem>
</file>

<file path=customXml/itemProps25.xml><?xml version="1.0" encoding="utf-8"?>
<ds:datastoreItem xmlns:ds="http://schemas.openxmlformats.org/officeDocument/2006/customXml" ds:itemID="{255347B0-F11E-4534-AA79-D6069F172BB5}">
  <ds:schemaRefs/>
</ds:datastoreItem>
</file>

<file path=customXml/itemProps26.xml><?xml version="1.0" encoding="utf-8"?>
<ds:datastoreItem xmlns:ds="http://schemas.openxmlformats.org/officeDocument/2006/customXml" ds:itemID="{D1C70F48-3152-451A-A386-2336C83530F7}">
  <ds:schemaRefs/>
</ds:datastoreItem>
</file>

<file path=customXml/itemProps27.xml><?xml version="1.0" encoding="utf-8"?>
<ds:datastoreItem xmlns:ds="http://schemas.openxmlformats.org/officeDocument/2006/customXml" ds:itemID="{32F3EC83-DC39-4EEC-B046-15090C7E4DA2}">
  <ds:schemaRefs/>
</ds:datastoreItem>
</file>

<file path=customXml/itemProps28.xml><?xml version="1.0" encoding="utf-8"?>
<ds:datastoreItem xmlns:ds="http://schemas.openxmlformats.org/officeDocument/2006/customXml" ds:itemID="{CEC948FE-04ED-4668-858D-1672AE7CF613}">
  <ds:schemaRefs/>
</ds:datastoreItem>
</file>

<file path=customXml/itemProps29.xml><?xml version="1.0" encoding="utf-8"?>
<ds:datastoreItem xmlns:ds="http://schemas.openxmlformats.org/officeDocument/2006/customXml" ds:itemID="{3E49549C-AB59-4737-A72D-B49523E86819}">
  <ds:schemaRefs/>
</ds:datastoreItem>
</file>

<file path=customXml/itemProps3.xml><?xml version="1.0" encoding="utf-8"?>
<ds:datastoreItem xmlns:ds="http://schemas.openxmlformats.org/officeDocument/2006/customXml" ds:itemID="{1F098116-D1BE-4658-93C3-163FCA1DEA5E}">
  <ds:schemaRefs/>
</ds:datastoreItem>
</file>

<file path=customXml/itemProps30.xml><?xml version="1.0" encoding="utf-8"?>
<ds:datastoreItem xmlns:ds="http://schemas.openxmlformats.org/officeDocument/2006/customXml" ds:itemID="{25FAD511-22AB-4F9A-9B58-E6C8FEAA082E}">
  <ds:schemaRefs/>
</ds:datastoreItem>
</file>

<file path=customXml/itemProps31.xml><?xml version="1.0" encoding="utf-8"?>
<ds:datastoreItem xmlns:ds="http://schemas.openxmlformats.org/officeDocument/2006/customXml" ds:itemID="{6D56DBAD-80DC-494E-A70C-4B7AE89D2D07}">
  <ds:schemaRefs/>
</ds:datastoreItem>
</file>

<file path=customXml/itemProps32.xml><?xml version="1.0" encoding="utf-8"?>
<ds:datastoreItem xmlns:ds="http://schemas.openxmlformats.org/officeDocument/2006/customXml" ds:itemID="{DDAC2F80-9A81-41BC-9B8C-B7E4CD47C714}">
  <ds:schemaRefs/>
</ds:datastoreItem>
</file>

<file path=customXml/itemProps33.xml><?xml version="1.0" encoding="utf-8"?>
<ds:datastoreItem xmlns:ds="http://schemas.openxmlformats.org/officeDocument/2006/customXml" ds:itemID="{152CB265-98EC-40D8-AE3A-0935FF34A632}">
  <ds:schemaRefs/>
</ds:datastoreItem>
</file>

<file path=customXml/itemProps34.xml><?xml version="1.0" encoding="utf-8"?>
<ds:datastoreItem xmlns:ds="http://schemas.openxmlformats.org/officeDocument/2006/customXml" ds:itemID="{C97E8A7D-2C28-4505-A543-90E9EAEC4439}">
  <ds:schemaRefs/>
</ds:datastoreItem>
</file>

<file path=customXml/itemProps35.xml><?xml version="1.0" encoding="utf-8"?>
<ds:datastoreItem xmlns:ds="http://schemas.openxmlformats.org/officeDocument/2006/customXml" ds:itemID="{BEF35DED-BA19-4289-88C9-728380BF1A83}">
  <ds:schemaRefs/>
</ds:datastoreItem>
</file>

<file path=customXml/itemProps36.xml><?xml version="1.0" encoding="utf-8"?>
<ds:datastoreItem xmlns:ds="http://schemas.openxmlformats.org/officeDocument/2006/customXml" ds:itemID="{7083181C-2AD2-47B8-B2D6-B02DF2EFE0EA}">
  <ds:schemaRefs/>
</ds:datastoreItem>
</file>

<file path=customXml/itemProps37.xml><?xml version="1.0" encoding="utf-8"?>
<ds:datastoreItem xmlns:ds="http://schemas.openxmlformats.org/officeDocument/2006/customXml" ds:itemID="{AD100A29-BC12-42D6-9F7E-7A5FE409A97D}">
  <ds:schemaRefs/>
</ds:datastoreItem>
</file>

<file path=customXml/itemProps38.xml><?xml version="1.0" encoding="utf-8"?>
<ds:datastoreItem xmlns:ds="http://schemas.openxmlformats.org/officeDocument/2006/customXml" ds:itemID="{ED328526-9AB6-4FA7-B0FD-FACFABDCF91E}">
  <ds:schemaRefs/>
</ds:datastoreItem>
</file>

<file path=customXml/itemProps39.xml><?xml version="1.0" encoding="utf-8"?>
<ds:datastoreItem xmlns:ds="http://schemas.openxmlformats.org/officeDocument/2006/customXml" ds:itemID="{8C1F0A5B-D510-4EBC-8D1C-AE8E73D49EE0}">
  <ds:schemaRefs/>
</ds:datastoreItem>
</file>

<file path=customXml/itemProps4.xml><?xml version="1.0" encoding="utf-8"?>
<ds:datastoreItem xmlns:ds="http://schemas.openxmlformats.org/officeDocument/2006/customXml" ds:itemID="{84947B2D-8886-49B8-B935-61EE82318ECA}">
  <ds:schemaRefs/>
</ds:datastoreItem>
</file>

<file path=customXml/itemProps40.xml><?xml version="1.0" encoding="utf-8"?>
<ds:datastoreItem xmlns:ds="http://schemas.openxmlformats.org/officeDocument/2006/customXml" ds:itemID="{EE80A094-059D-4567-812D-528F32BC7CD9}">
  <ds:schemaRefs/>
</ds:datastoreItem>
</file>

<file path=customXml/itemProps41.xml><?xml version="1.0" encoding="utf-8"?>
<ds:datastoreItem xmlns:ds="http://schemas.openxmlformats.org/officeDocument/2006/customXml" ds:itemID="{965E0DBA-0853-4BD2-B23D-34272A92C01B}">
  <ds:schemaRefs/>
</ds:datastoreItem>
</file>

<file path=customXml/itemProps42.xml><?xml version="1.0" encoding="utf-8"?>
<ds:datastoreItem xmlns:ds="http://schemas.openxmlformats.org/officeDocument/2006/customXml" ds:itemID="{3D506EFA-1975-412E-92F3-A4C0A7FAC8A2}">
  <ds:schemaRefs/>
</ds:datastoreItem>
</file>

<file path=customXml/itemProps43.xml><?xml version="1.0" encoding="utf-8"?>
<ds:datastoreItem xmlns:ds="http://schemas.openxmlformats.org/officeDocument/2006/customXml" ds:itemID="{F60063BB-A702-4949-AC0C-225EC328CC8F}">
  <ds:schemaRefs/>
</ds:datastoreItem>
</file>

<file path=customXml/itemProps5.xml><?xml version="1.0" encoding="utf-8"?>
<ds:datastoreItem xmlns:ds="http://schemas.openxmlformats.org/officeDocument/2006/customXml" ds:itemID="{BBE8E40F-B929-4D10-9A70-EB7AFA624145}">
  <ds:schemaRefs/>
</ds:datastoreItem>
</file>

<file path=customXml/itemProps6.xml><?xml version="1.0" encoding="utf-8"?>
<ds:datastoreItem xmlns:ds="http://schemas.openxmlformats.org/officeDocument/2006/customXml" ds:itemID="{27C41385-35B2-4E84-B120-B02BB114E261}">
  <ds:schemaRefs/>
</ds:datastoreItem>
</file>

<file path=customXml/itemProps7.xml><?xml version="1.0" encoding="utf-8"?>
<ds:datastoreItem xmlns:ds="http://schemas.openxmlformats.org/officeDocument/2006/customXml" ds:itemID="{45E667DE-7498-4950-A62C-1A16D614B2F5}">
  <ds:schemaRefs/>
</ds:datastoreItem>
</file>

<file path=customXml/itemProps8.xml><?xml version="1.0" encoding="utf-8"?>
<ds:datastoreItem xmlns:ds="http://schemas.openxmlformats.org/officeDocument/2006/customXml" ds:itemID="{2A912AD8-202A-4F11-AE96-E1F71EED82AA}">
  <ds:schemaRefs/>
</ds:datastoreItem>
</file>

<file path=customXml/itemProps9.xml><?xml version="1.0" encoding="utf-8"?>
<ds:datastoreItem xmlns:ds="http://schemas.openxmlformats.org/officeDocument/2006/customXml" ds:itemID="{1A2A23A3-7E81-4A3C-AD03-29B9ED23EF4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Dashboard 1</vt:lpstr>
      <vt:lpstr>Dashboard 2</vt:lpstr>
      <vt:lpstr>Dashboard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Mazen Ashraf</dc:creator>
  <cp:lastModifiedBy>Mazen Ashraf</cp:lastModifiedBy>
  <dcterms:created xsi:type="dcterms:W3CDTF">2025-07-14T12:02:19Z</dcterms:created>
  <dcterms:modified xsi:type="dcterms:W3CDTF">2025-07-27T13:03:13Z</dcterms:modified>
</cp:coreProperties>
</file>