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<sst xmlns="http://schemas.openxmlformats.org/spreadsheetml/2006/main" count="47" uniqueCount="46">
  <si>
    <t>FINANCIAL PLAN STAYUP</t>
  </si>
  <si>
    <t>Rev 1.0</t>
  </si>
  <si>
    <t>Dibuat oleh Tim StayUp</t>
  </si>
  <si>
    <t>ASUMSI</t>
  </si>
  <si>
    <t>Keterangan</t>
  </si>
  <si>
    <t>Rata - rata Investasi yang dilakukan</t>
  </si>
  <si>
    <t xml:space="preserve">Investasi Minimal </t>
  </si>
  <si>
    <t>Rata - rata bagi invetasi</t>
  </si>
  <si>
    <t>Untung Penyedia Platform</t>
  </si>
  <si>
    <t>NERACA AWAL</t>
  </si>
  <si>
    <t>AKTIVA</t>
  </si>
  <si>
    <t>Aktiva Lancar</t>
  </si>
  <si>
    <t>Kas</t>
  </si>
  <si>
    <t>Aktiva Tak Lancar</t>
  </si>
  <si>
    <t>Komputer</t>
  </si>
  <si>
    <t>Aplikasi Stay Up</t>
  </si>
  <si>
    <t>PASSIVA</t>
  </si>
  <si>
    <t>Hutang</t>
  </si>
  <si>
    <t>Pinjaman</t>
  </si>
  <si>
    <t>Modal</t>
  </si>
  <si>
    <t>- Modal founder</t>
  </si>
  <si>
    <t>- Modal investor</t>
  </si>
  <si>
    <t>PROYEKSI CASHFLOW</t>
  </si>
  <si>
    <t>TOTAL</t>
  </si>
  <si>
    <t>Pertumbuhan</t>
  </si>
  <si>
    <t>Jumlah startup yang dibiayai</t>
  </si>
  <si>
    <t>PENDAPATAN</t>
  </si>
  <si>
    <t>Investasi masuk ke startup</t>
  </si>
  <si>
    <t>Total Pendapatan</t>
  </si>
  <si>
    <t>BEBAN</t>
  </si>
  <si>
    <t>Fix cost</t>
  </si>
  <si>
    <t>Beban server</t>
  </si>
  <si>
    <t>Beban Internet</t>
  </si>
  <si>
    <t>Beban Marketing-Promosi</t>
  </si>
  <si>
    <t>Total Beban</t>
  </si>
  <si>
    <t>LABA RUGI</t>
  </si>
  <si>
    <t>Laba</t>
  </si>
  <si>
    <t>Akumulasi kas</t>
  </si>
  <si>
    <t>RESUME &amp; RASIO-RASIO</t>
  </si>
  <si>
    <t>Target Pendapatan 1 tahun</t>
  </si>
  <si>
    <t>Target Laba 1 tahun</t>
  </si>
  <si>
    <t>NPM (Net Profit Margin)</t>
  </si>
  <si>
    <t>ROI (Return on Investment)</t>
  </si>
  <si>
    <t>PROYEKSI KEBUTUHAN BERIKUTNYA</t>
  </si>
  <si>
    <t>Upgrade server dengan 30 kali kapasitas dan 10 kali lebih powerful</t>
  </si>
  <si>
    <t>Promosi lebih agresif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</si>
</sst>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8">
    <font>
      <sz val="10.0"/>
      <color rgb="FF000000"/>
      <name val="Arial"/>
    </font>
    <font>
      <b/>
      <sz val="20.0"/>
      <color theme="1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b/>
      <color rgb="FFFFFFFF"/>
      <name val="Arial"/>
    </font>
    <font>
      <color rgb="FFFF0000"/>
      <name val="Arial"/>
    </font>
    <font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E6E6FF"/>
        <bgColor rgb="FFE6E6FF"/>
      </patternFill>
    </fill>
    <fill>
      <patternFill patternType="solid">
        <fgColor rgb="FFE26B0A"/>
        <bgColor rgb="FFE26B0A"/>
      </patternFill>
    </fill>
    <fill>
      <patternFill patternType="solid">
        <fgColor rgb="FFFFFFCC"/>
        <bgColor rgb="FFFFFFCC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538DD5"/>
        <bgColor rgb="FF538DD5"/>
      </patternFill>
    </fill>
    <fill>
      <patternFill patternType="solid">
        <fgColor rgb="FFFFCC99"/>
        <bgColor rgb="FFFFCC9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3" fontId="3" numFmtId="0" xfId="0" applyAlignment="1" applyFill="1" applyFont="1">
      <alignment readingOrder="0" shrinkToFit="0" vertical="bottom" wrapText="0"/>
    </xf>
    <xf borderId="0" fillId="3" fontId="2" numFmtId="0" xfId="0" applyAlignment="1" applyFont="1">
      <alignment shrinkToFit="0" vertical="bottom" wrapText="0"/>
    </xf>
    <xf borderId="0" fillId="4" fontId="2" numFmtId="0" xfId="0" applyAlignment="1" applyFill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4" fontId="2" numFmtId="164" xfId="0" applyAlignment="1" applyFont="1" applyNumberFormat="1">
      <alignment horizontal="right" readingOrder="0" shrinkToFit="0" vertical="bottom" wrapText="0"/>
    </xf>
    <xf borderId="0" fillId="4" fontId="2" numFmtId="10" xfId="0" applyAlignment="1" applyFont="1" applyNumberFormat="1">
      <alignment horizontal="right" readingOrder="0" shrinkToFit="0" vertical="bottom" wrapText="0"/>
    </xf>
    <xf borderId="0" fillId="4" fontId="2" numFmtId="0" xfId="0" applyAlignment="1" applyFont="1">
      <alignment horizontal="right" readingOrder="0" shrinkToFit="0" vertical="bottom" wrapText="0"/>
    </xf>
    <xf borderId="0" fillId="5" fontId="3" numFmtId="0" xfId="0" applyAlignment="1" applyFill="1" applyFont="1">
      <alignment readingOrder="0" shrinkToFit="0" vertical="bottom" wrapText="0"/>
    </xf>
    <xf borderId="0" fillId="5" fontId="2" numFmtId="0" xfId="0" applyAlignment="1" applyFont="1">
      <alignment shrinkToFit="0" vertical="bottom" wrapText="0"/>
    </xf>
    <xf borderId="0" fillId="6" fontId="3" numFmtId="0" xfId="0" applyAlignment="1" applyFill="1" applyFont="1">
      <alignment readingOrder="0" shrinkToFit="0" vertical="bottom" wrapText="0"/>
    </xf>
    <xf borderId="0" fillId="6" fontId="2" numFmtId="0" xfId="0" applyAlignment="1" applyFont="1">
      <alignment shrinkToFit="0" vertical="bottom" wrapText="0"/>
    </xf>
    <xf borderId="0" fillId="6" fontId="3" numFmtId="0" xfId="0" applyAlignment="1" applyFont="1">
      <alignment shrinkToFit="0" vertical="bottom" wrapText="0"/>
    </xf>
    <xf borderId="0" fillId="6" fontId="2" numFmtId="0" xfId="0" applyAlignment="1" applyFont="1">
      <alignment readingOrder="0" shrinkToFit="0" vertical="bottom" wrapText="0"/>
    </xf>
    <xf borderId="0" fillId="6" fontId="2" numFmtId="164" xfId="0" applyAlignment="1" applyFont="1" applyNumberFormat="1">
      <alignment horizontal="right" readingOrder="0" shrinkToFit="0" vertical="bottom" wrapText="0"/>
    </xf>
    <xf borderId="0" fillId="6" fontId="2" numFmtId="164" xfId="0" applyAlignment="1" applyFont="1" applyNumberFormat="1">
      <alignment shrinkToFit="0" vertical="bottom" wrapText="0"/>
    </xf>
    <xf borderId="0" fillId="7" fontId="2" numFmtId="0" xfId="0" applyAlignment="1" applyFill="1" applyFont="1">
      <alignment readingOrder="0" shrinkToFit="0" vertical="bottom" wrapText="0"/>
    </xf>
    <xf borderId="0" fillId="7" fontId="2" numFmtId="164" xfId="0" applyAlignment="1" applyFont="1" applyNumberFormat="1">
      <alignment horizontal="right" readingOrder="0" shrinkToFit="0" vertical="bottom" wrapText="0"/>
    </xf>
    <xf borderId="1" fillId="6" fontId="2" numFmtId="164" xfId="0" applyAlignment="1" applyBorder="1" applyFont="1" applyNumberFormat="1">
      <alignment horizontal="right" readingOrder="0" shrinkToFit="0" vertical="bottom" wrapText="0"/>
    </xf>
    <xf borderId="0" fillId="6" fontId="4" numFmtId="0" xfId="0" applyAlignment="1" applyFont="1">
      <alignment readingOrder="0" shrinkToFit="0" vertical="bottom" wrapText="0"/>
    </xf>
    <xf borderId="0" fillId="6" fontId="4" numFmtId="164" xfId="0" applyAlignment="1" applyFont="1" applyNumberFormat="1">
      <alignment horizontal="right" readingOrder="0" shrinkToFit="0" vertical="bottom" wrapText="0"/>
    </xf>
    <xf borderId="0" fillId="8" fontId="5" numFmtId="0" xfId="0" applyAlignment="1" applyFill="1" applyFont="1">
      <alignment readingOrder="0" shrinkToFit="0" vertical="bottom" wrapText="0"/>
    </xf>
    <xf borderId="0" fillId="8" fontId="5" numFmtId="0" xfId="0" applyAlignment="1" applyFont="1">
      <alignment horizontal="center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2" numFmtId="9" xfId="0" applyAlignment="1" applyFont="1" applyNumberFormat="1">
      <alignment horizontal="center"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2" numFmtId="1" xfId="0" applyAlignment="1" applyFont="1" applyNumberFormat="1">
      <alignment horizontal="center" readingOrder="0" shrinkToFit="0" vertical="bottom" wrapText="0"/>
    </xf>
    <xf borderId="0" fillId="9" fontId="3" numFmtId="0" xfId="0" applyAlignment="1" applyFill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6" fontId="2" numFmtId="164" xfId="0" applyAlignment="1" applyFont="1" applyNumberFormat="1">
      <alignment horizontal="right" readingOrder="0" shrinkToFit="0" vertical="bottom" wrapText="0"/>
    </xf>
    <xf borderId="1" fillId="2" fontId="3" numFmtId="164" xfId="0" applyAlignment="1" applyBorder="1" applyFont="1" applyNumberFormat="1">
      <alignment horizontal="right" readingOrder="0" shrinkToFit="0" vertical="bottom" wrapText="0"/>
    </xf>
    <xf borderId="1" fillId="6" fontId="3" numFmtId="164" xfId="0" applyAlignment="1" applyBorder="1" applyFont="1" applyNumberFormat="1">
      <alignment horizontal="right"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2" fontId="2" numFmtId="164" xfId="0" applyAlignment="1" applyFont="1" applyNumberFormat="1">
      <alignment shrinkToFit="0" vertical="bottom" wrapText="0"/>
    </xf>
    <xf borderId="0" fillId="10" fontId="3" numFmtId="0" xfId="0" applyAlignment="1" applyFill="1" applyFont="1">
      <alignment readingOrder="0" shrinkToFit="0" vertical="bottom" wrapText="0"/>
    </xf>
    <xf borderId="0" fillId="10" fontId="2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right" readingOrder="0" shrinkToFit="0" vertical="bottom" wrapText="0"/>
    </xf>
    <xf borderId="0" fillId="2" fontId="2" numFmtId="0" xfId="0" applyAlignment="1" applyFont="1">
      <alignment horizontal="right" readingOrder="0" shrinkToFit="0" vertical="bottom" wrapText="0"/>
    </xf>
    <xf borderId="0" fillId="6" fontId="2" numFmtId="0" xfId="0" applyAlignment="1" applyFont="1">
      <alignment horizontal="right" readingOrder="0" shrinkToFit="0" vertical="bottom" wrapText="0"/>
    </xf>
    <xf borderId="1" fillId="2" fontId="3" numFmtId="164" xfId="0" applyAlignment="1" applyBorder="1" applyFont="1" applyNumberFormat="1">
      <alignment horizontal="right" readingOrder="0" shrinkToFit="0" vertical="bottom" wrapText="0"/>
    </xf>
    <xf borderId="0" fillId="11" fontId="3" numFmtId="0" xfId="0" applyAlignment="1" applyFill="1" applyFont="1">
      <alignment readingOrder="0" shrinkToFit="0" vertical="bottom" wrapText="0"/>
    </xf>
    <xf borderId="0" fillId="2" fontId="6" numFmtId="164" xfId="0" applyAlignment="1" applyFont="1" applyNumberFormat="1">
      <alignment horizontal="right" readingOrder="0" shrinkToFit="0" vertical="bottom" wrapText="0"/>
    </xf>
    <xf borderId="0" fillId="2" fontId="4" numFmtId="164" xfId="0" applyAlignment="1" applyFont="1" applyNumberFormat="1">
      <alignment horizontal="right" readingOrder="0" shrinkToFit="0" vertical="bottom" wrapText="0"/>
    </xf>
    <xf borderId="0" fillId="12" fontId="3" numFmtId="0" xfId="0" applyAlignment="1" applyFill="1" applyFont="1">
      <alignment readingOrder="0" shrinkToFit="0" vertical="bottom" wrapText="0"/>
    </xf>
    <xf borderId="0" fillId="12" fontId="2" numFmtId="164" xfId="0" applyAlignment="1" applyFont="1" applyNumberFormat="1">
      <alignment shrinkToFit="0" vertical="bottom" wrapText="0"/>
    </xf>
    <xf borderId="0" fillId="12" fontId="2" numFmtId="0" xfId="0" applyAlignment="1" applyFont="1">
      <alignment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6" fontId="2" numFmtId="10" xfId="0" applyAlignment="1" applyFont="1" applyNumberFormat="1">
      <alignment horizontal="right" readingOrder="0" shrinkToFit="0" vertical="bottom" wrapText="0"/>
    </xf>
    <xf borderId="0" fillId="5" fontId="2" numFmtId="164" xfId="0" applyAlignment="1" applyFont="1" applyNumberFormat="1">
      <alignment shrinkToFit="0" vertical="bottom" wrapText="0"/>
    </xf>
    <xf borderId="0" fillId="13" fontId="2" numFmtId="0" xfId="0" applyAlignment="1" applyFill="1" applyFont="1">
      <alignment readingOrder="0" shrinkToFit="0" vertical="bottom" wrapText="0"/>
    </xf>
    <xf borderId="0" fillId="13" fontId="2" numFmtId="164" xfId="0" applyAlignment="1" applyFont="1" applyNumberFormat="1">
      <alignment horizontal="right" readingOrder="0" shrinkToFit="0" vertical="bottom" wrapText="0"/>
    </xf>
    <xf borderId="0" fillId="13" fontId="2" numFmtId="0" xfId="0" applyAlignment="1" applyFont="1">
      <alignment shrinkToFit="0" vertical="bottom" wrapText="0"/>
    </xf>
    <xf borderId="1" fillId="13" fontId="2" numFmtId="164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43.86"/>
    <col customWidth="1" min="5" max="5" width="29.14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3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4"/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5" t="s">
        <v>3</v>
      </c>
      <c r="C5" s="6"/>
      <c r="D5" s="6"/>
      <c r="E5" s="5" t="s">
        <v>4</v>
      </c>
      <c r="F5" s="6"/>
      <c r="G5" s="6"/>
      <c r="H5" s="6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7"/>
      <c r="B6" s="7"/>
      <c r="C6" s="8" t="s">
        <v>5</v>
      </c>
      <c r="D6" s="9">
        <v>1.0E7</v>
      </c>
      <c r="E6" s="8" t="s">
        <v>6</v>
      </c>
      <c r="F6" s="7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7"/>
      <c r="B7" s="7"/>
      <c r="C7" s="8" t="s">
        <v>7</v>
      </c>
      <c r="D7" s="10">
        <v>0.05</v>
      </c>
      <c r="E7" s="8" t="s">
        <v>8</v>
      </c>
      <c r="F7" s="7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7"/>
      <c r="B8" s="7"/>
      <c r="C8" s="8"/>
      <c r="D8" s="11"/>
      <c r="E8" s="7"/>
      <c r="F8" s="7"/>
      <c r="G8" s="7"/>
      <c r="H8" s="7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12" t="s">
        <v>9</v>
      </c>
      <c r="D10" s="13"/>
      <c r="E10" s="12" t="s">
        <v>4</v>
      </c>
      <c r="F10" s="13"/>
      <c r="G10" s="13"/>
      <c r="H10" s="13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14" t="s">
        <v>10</v>
      </c>
      <c r="C11" s="15"/>
      <c r="D11" s="15"/>
      <c r="E11" s="15"/>
      <c r="F11" s="15"/>
      <c r="G11" s="15"/>
      <c r="H11" s="15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16"/>
      <c r="B12" s="14" t="s">
        <v>11</v>
      </c>
      <c r="D12" s="15"/>
      <c r="E12" s="15"/>
      <c r="F12" s="15"/>
      <c r="G12" s="15"/>
      <c r="H12" s="15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15"/>
      <c r="B13" s="15"/>
      <c r="C13" s="17" t="s">
        <v>12</v>
      </c>
      <c r="D13" s="18">
        <v>1.5E7</v>
      </c>
      <c r="E13" s="17"/>
      <c r="G13" s="15"/>
      <c r="H13" s="15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15"/>
      <c r="B14" s="14" t="s">
        <v>13</v>
      </c>
      <c r="D14" s="19"/>
      <c r="E14" s="15"/>
      <c r="F14" s="15"/>
      <c r="G14" s="15"/>
      <c r="H14" s="15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15"/>
      <c r="B15" s="16"/>
      <c r="C15" s="20" t="s">
        <v>14</v>
      </c>
      <c r="D15" s="21">
        <v>2.0E7</v>
      </c>
      <c r="E15" s="17"/>
      <c r="G15" s="15"/>
      <c r="H15" s="15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15"/>
      <c r="B16" s="15"/>
      <c r="C16" s="20" t="s">
        <v>15</v>
      </c>
      <c r="D16" s="21">
        <v>5.0E7</v>
      </c>
      <c r="E16" s="15"/>
      <c r="F16" s="15"/>
      <c r="G16" s="15"/>
      <c r="H16" s="15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15"/>
      <c r="B17" s="15"/>
      <c r="C17" s="16"/>
      <c r="D17" s="22">
        <f>sum(D13:D16)</f>
        <v>85000000</v>
      </c>
      <c r="E17" s="15"/>
      <c r="F17" s="15"/>
      <c r="G17" s="15"/>
      <c r="H17" s="15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14" t="s">
        <v>16</v>
      </c>
      <c r="D18" s="15"/>
      <c r="E18" s="15"/>
      <c r="F18" s="15"/>
      <c r="G18" s="15"/>
      <c r="H18" s="15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16"/>
      <c r="B19" s="14" t="s">
        <v>17</v>
      </c>
      <c r="D19" s="15"/>
      <c r="E19" s="15"/>
      <c r="F19" s="15"/>
      <c r="G19" s="15"/>
      <c r="H19" s="15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16"/>
      <c r="B20" s="16"/>
      <c r="C20" s="17" t="s">
        <v>18</v>
      </c>
      <c r="D20" s="18">
        <v>0.0</v>
      </c>
      <c r="E20" s="15"/>
      <c r="F20" s="15"/>
      <c r="G20" s="15"/>
      <c r="H20" s="15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15"/>
      <c r="B21" s="14" t="s">
        <v>19</v>
      </c>
      <c r="D21" s="19"/>
      <c r="E21" s="15"/>
      <c r="F21" s="15"/>
      <c r="G21" s="15"/>
      <c r="H21" s="15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15"/>
      <c r="B22" s="15"/>
      <c r="C22" s="23" t="s">
        <v>20</v>
      </c>
      <c r="D22" s="24">
        <f>D13+D15</f>
        <v>35000000</v>
      </c>
      <c r="E22" s="17"/>
      <c r="G22" s="15"/>
      <c r="H22" s="15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15"/>
      <c r="B23" s="15"/>
      <c r="C23" s="23" t="s">
        <v>21</v>
      </c>
      <c r="D23" s="24">
        <f>D17-D22</f>
        <v>50000000</v>
      </c>
      <c r="E23" s="15"/>
      <c r="F23" s="15"/>
      <c r="G23" s="15"/>
      <c r="H23" s="15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15"/>
      <c r="B24" s="15"/>
      <c r="C24" s="15"/>
      <c r="D24" s="22">
        <f>SUM(D19:D23)</f>
        <v>85000000</v>
      </c>
      <c r="E24" s="15"/>
      <c r="F24" s="15"/>
      <c r="G24" s="15"/>
      <c r="H24" s="15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25" t="s">
        <v>22</v>
      </c>
      <c r="D27" s="26">
        <v>1.0</v>
      </c>
      <c r="E27" s="26">
        <v>2.0</v>
      </c>
      <c r="F27" s="26">
        <v>3.0</v>
      </c>
      <c r="G27" s="26">
        <v>4.0</v>
      </c>
      <c r="H27" s="26">
        <v>5.0</v>
      </c>
      <c r="I27" s="26">
        <v>6.0</v>
      </c>
      <c r="J27" s="26">
        <v>7.0</v>
      </c>
      <c r="K27" s="26">
        <v>8.0</v>
      </c>
      <c r="L27" s="26">
        <v>9.0</v>
      </c>
      <c r="M27" s="26">
        <v>10.0</v>
      </c>
      <c r="N27" s="26">
        <v>11.0</v>
      </c>
      <c r="O27" s="26">
        <v>12.0</v>
      </c>
      <c r="P27" s="26" t="s">
        <v>23</v>
      </c>
      <c r="Q27" s="2"/>
      <c r="R27" s="2"/>
    </row>
    <row r="28">
      <c r="A28" s="2"/>
      <c r="B28" s="2"/>
      <c r="C28" s="27" t="s">
        <v>24</v>
      </c>
      <c r="D28" s="28">
        <v>0.0</v>
      </c>
      <c r="E28" s="28">
        <v>0.05</v>
      </c>
      <c r="F28" s="28">
        <v>0.05</v>
      </c>
      <c r="G28" s="28">
        <v>0.05</v>
      </c>
      <c r="H28" s="28">
        <v>0.05</v>
      </c>
      <c r="I28" s="28">
        <v>0.05</v>
      </c>
      <c r="J28" s="28">
        <v>0.05</v>
      </c>
      <c r="K28" s="28">
        <v>0.05</v>
      </c>
      <c r="L28" s="28">
        <v>0.05</v>
      </c>
      <c r="M28" s="28">
        <v>0.05</v>
      </c>
      <c r="N28" s="28">
        <v>0.05</v>
      </c>
      <c r="O28" s="28">
        <v>0.05</v>
      </c>
      <c r="P28" s="15"/>
      <c r="Q28" s="2"/>
      <c r="R28" s="2"/>
    </row>
    <row r="29">
      <c r="A29" s="2"/>
      <c r="B29" s="2"/>
      <c r="C29" s="27" t="s">
        <v>25</v>
      </c>
      <c r="D29" s="29">
        <v>5.0</v>
      </c>
      <c r="E29" s="30">
        <f t="shared" ref="E29:O29" si="1">(D29+D29*E28)</f>
        <v>5.25</v>
      </c>
      <c r="F29" s="30">
        <f t="shared" si="1"/>
        <v>5.5125</v>
      </c>
      <c r="G29" s="30">
        <f t="shared" si="1"/>
        <v>5.788125</v>
      </c>
      <c r="H29" s="30">
        <f t="shared" si="1"/>
        <v>6.07753125</v>
      </c>
      <c r="I29" s="30">
        <f t="shared" si="1"/>
        <v>6.381407813</v>
      </c>
      <c r="J29" s="30">
        <f t="shared" si="1"/>
        <v>6.700478203</v>
      </c>
      <c r="K29" s="30">
        <f t="shared" si="1"/>
        <v>7.035502113</v>
      </c>
      <c r="L29" s="30">
        <f t="shared" si="1"/>
        <v>7.387277219</v>
      </c>
      <c r="M29" s="30">
        <f t="shared" si="1"/>
        <v>7.75664108</v>
      </c>
      <c r="N29" s="30">
        <f t="shared" si="1"/>
        <v>8.144473134</v>
      </c>
      <c r="O29" s="30">
        <f t="shared" si="1"/>
        <v>8.551696791</v>
      </c>
      <c r="P29" s="15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5"/>
      <c r="Q30" s="2"/>
      <c r="R30" s="2"/>
    </row>
    <row r="31">
      <c r="A31" s="31" t="s">
        <v>26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5"/>
      <c r="Q31" s="2"/>
      <c r="R31" s="2"/>
    </row>
    <row r="32">
      <c r="A32" s="2"/>
      <c r="B32" s="2"/>
      <c r="C32" s="27" t="s">
        <v>27</v>
      </c>
      <c r="D32" s="32">
        <f t="shared" ref="D32:O32" si="2">(ROUND(D29,0)*$D$6)</f>
        <v>50000000</v>
      </c>
      <c r="E32" s="32">
        <f t="shared" si="2"/>
        <v>50000000</v>
      </c>
      <c r="F32" s="32">
        <f t="shared" si="2"/>
        <v>60000000</v>
      </c>
      <c r="G32" s="32">
        <f t="shared" si="2"/>
        <v>60000000</v>
      </c>
      <c r="H32" s="32">
        <f t="shared" si="2"/>
        <v>60000000</v>
      </c>
      <c r="I32" s="32">
        <f t="shared" si="2"/>
        <v>60000000</v>
      </c>
      <c r="J32" s="32">
        <f t="shared" si="2"/>
        <v>70000000</v>
      </c>
      <c r="K32" s="32">
        <f t="shared" si="2"/>
        <v>70000000</v>
      </c>
      <c r="L32" s="32">
        <f t="shared" si="2"/>
        <v>70000000</v>
      </c>
      <c r="M32" s="32">
        <f t="shared" si="2"/>
        <v>80000000</v>
      </c>
      <c r="N32" s="32">
        <f t="shared" si="2"/>
        <v>80000000</v>
      </c>
      <c r="O32" s="32">
        <f t="shared" si="2"/>
        <v>90000000</v>
      </c>
      <c r="P32" s="33">
        <f t="shared" ref="P32:P33" si="4">SUM(D32:O32)</f>
        <v>800000000</v>
      </c>
      <c r="Q32" s="2"/>
      <c r="R32" s="2"/>
    </row>
    <row r="33">
      <c r="A33" s="2"/>
      <c r="B33" s="2"/>
      <c r="C33" s="3" t="s">
        <v>28</v>
      </c>
      <c r="D33" s="34">
        <f t="shared" ref="D33:O33" si="3">SUM(D32*$D$7)</f>
        <v>2500000</v>
      </c>
      <c r="E33" s="34">
        <f t="shared" si="3"/>
        <v>2500000</v>
      </c>
      <c r="F33" s="34">
        <f t="shared" si="3"/>
        <v>3000000</v>
      </c>
      <c r="G33" s="34">
        <f t="shared" si="3"/>
        <v>3000000</v>
      </c>
      <c r="H33" s="34">
        <f t="shared" si="3"/>
        <v>3000000</v>
      </c>
      <c r="I33" s="34">
        <f t="shared" si="3"/>
        <v>3000000</v>
      </c>
      <c r="J33" s="34">
        <f t="shared" si="3"/>
        <v>3500000</v>
      </c>
      <c r="K33" s="34">
        <f t="shared" si="3"/>
        <v>3500000</v>
      </c>
      <c r="L33" s="34">
        <f t="shared" si="3"/>
        <v>3500000</v>
      </c>
      <c r="M33" s="34">
        <f t="shared" si="3"/>
        <v>4000000</v>
      </c>
      <c r="N33" s="34">
        <f t="shared" si="3"/>
        <v>4000000</v>
      </c>
      <c r="O33" s="34">
        <f t="shared" si="3"/>
        <v>4500000</v>
      </c>
      <c r="P33" s="35">
        <f t="shared" si="4"/>
        <v>40000000</v>
      </c>
      <c r="Q33" s="2"/>
      <c r="R33" s="2"/>
    </row>
    <row r="34">
      <c r="A34" s="2"/>
      <c r="B34" s="2"/>
      <c r="C34" s="36"/>
      <c r="D34" s="3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5"/>
      <c r="Q34" s="2"/>
      <c r="R34" s="2"/>
    </row>
    <row r="35">
      <c r="A35" s="38" t="s">
        <v>29</v>
      </c>
      <c r="C35" s="39"/>
      <c r="D35" s="3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5"/>
      <c r="Q35" s="2"/>
      <c r="R35" s="2"/>
    </row>
    <row r="36">
      <c r="A36" s="2"/>
      <c r="B36" s="3" t="s">
        <v>30</v>
      </c>
      <c r="D36" s="3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5"/>
      <c r="Q36" s="2"/>
      <c r="R36" s="2"/>
    </row>
    <row r="37">
      <c r="A37" s="2"/>
      <c r="B37" s="36"/>
      <c r="C37" s="27" t="s">
        <v>31</v>
      </c>
      <c r="D37" s="40">
        <v>1.1E7</v>
      </c>
      <c r="E37" s="41">
        <v>0.0</v>
      </c>
      <c r="F37" s="41">
        <f t="shared" ref="F37:O37" si="5">$E$37</f>
        <v>0</v>
      </c>
      <c r="G37" s="41">
        <f t="shared" si="5"/>
        <v>0</v>
      </c>
      <c r="H37" s="41">
        <f t="shared" si="5"/>
        <v>0</v>
      </c>
      <c r="I37" s="41">
        <f t="shared" si="5"/>
        <v>0</v>
      </c>
      <c r="J37" s="41">
        <f t="shared" si="5"/>
        <v>0</v>
      </c>
      <c r="K37" s="41">
        <f t="shared" si="5"/>
        <v>0</v>
      </c>
      <c r="L37" s="41">
        <f t="shared" si="5"/>
        <v>0</v>
      </c>
      <c r="M37" s="41">
        <f t="shared" si="5"/>
        <v>0</v>
      </c>
      <c r="N37" s="41">
        <f t="shared" si="5"/>
        <v>0</v>
      </c>
      <c r="O37" s="41">
        <f t="shared" si="5"/>
        <v>0</v>
      </c>
      <c r="P37" s="18">
        <f t="shared" ref="P37:P39" si="7">SUM(D37:O37)</f>
        <v>11000000</v>
      </c>
      <c r="Q37" s="2"/>
      <c r="R37" s="2"/>
    </row>
    <row r="38">
      <c r="A38" s="2"/>
      <c r="B38" s="2"/>
      <c r="C38" s="27" t="s">
        <v>32</v>
      </c>
      <c r="D38" s="40">
        <v>300000.0</v>
      </c>
      <c r="E38" s="40">
        <f t="shared" ref="E38:O38" si="6">$D$38</f>
        <v>300000</v>
      </c>
      <c r="F38" s="40">
        <f t="shared" si="6"/>
        <v>300000</v>
      </c>
      <c r="G38" s="40">
        <f t="shared" si="6"/>
        <v>300000</v>
      </c>
      <c r="H38" s="40">
        <f t="shared" si="6"/>
        <v>300000</v>
      </c>
      <c r="I38" s="40">
        <f t="shared" si="6"/>
        <v>300000</v>
      </c>
      <c r="J38" s="40">
        <f t="shared" si="6"/>
        <v>300000</v>
      </c>
      <c r="K38" s="40">
        <f t="shared" si="6"/>
        <v>300000</v>
      </c>
      <c r="L38" s="40">
        <f t="shared" si="6"/>
        <v>300000</v>
      </c>
      <c r="M38" s="40">
        <f t="shared" si="6"/>
        <v>300000</v>
      </c>
      <c r="N38" s="40">
        <f t="shared" si="6"/>
        <v>300000</v>
      </c>
      <c r="O38" s="40">
        <f t="shared" si="6"/>
        <v>300000</v>
      </c>
      <c r="P38" s="18">
        <f t="shared" si="7"/>
        <v>3600000</v>
      </c>
      <c r="Q38" s="2"/>
      <c r="R38" s="2"/>
    </row>
    <row r="39">
      <c r="A39" s="2"/>
      <c r="B39" s="2"/>
      <c r="C39" s="27" t="s">
        <v>33</v>
      </c>
      <c r="D39" s="40">
        <v>2000000.0</v>
      </c>
      <c r="E39" s="40">
        <f t="shared" ref="E39:O39" si="8">$D$39</f>
        <v>2000000</v>
      </c>
      <c r="F39" s="40">
        <f t="shared" si="8"/>
        <v>2000000</v>
      </c>
      <c r="G39" s="40">
        <f t="shared" si="8"/>
        <v>2000000</v>
      </c>
      <c r="H39" s="40">
        <f t="shared" si="8"/>
        <v>2000000</v>
      </c>
      <c r="I39" s="40">
        <f t="shared" si="8"/>
        <v>2000000</v>
      </c>
      <c r="J39" s="40">
        <f t="shared" si="8"/>
        <v>2000000</v>
      </c>
      <c r="K39" s="40">
        <f t="shared" si="8"/>
        <v>2000000</v>
      </c>
      <c r="L39" s="40">
        <f t="shared" si="8"/>
        <v>2000000</v>
      </c>
      <c r="M39" s="40">
        <f t="shared" si="8"/>
        <v>2000000</v>
      </c>
      <c r="N39" s="40">
        <f t="shared" si="8"/>
        <v>2000000</v>
      </c>
      <c r="O39" s="40">
        <f t="shared" si="8"/>
        <v>2000000</v>
      </c>
      <c r="P39" s="18">
        <f t="shared" si="7"/>
        <v>24000000</v>
      </c>
      <c r="Q39" s="2"/>
      <c r="R39" s="2"/>
    </row>
    <row r="40">
      <c r="A40" s="2"/>
      <c r="B40" s="2"/>
      <c r="C40" s="27"/>
      <c r="D40" s="40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2"/>
      <c r="Q40" s="2"/>
      <c r="R40" s="2"/>
    </row>
    <row r="41">
      <c r="A41" s="2"/>
      <c r="B41" s="3"/>
      <c r="D41" s="3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5"/>
      <c r="Q41" s="2"/>
      <c r="R41" s="2"/>
    </row>
    <row r="42">
      <c r="A42" s="2"/>
      <c r="B42" s="2"/>
      <c r="C42" s="27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2"/>
      <c r="Q42" s="2"/>
      <c r="R42" s="2"/>
    </row>
    <row r="43">
      <c r="A43" s="2"/>
      <c r="B43" s="3" t="s">
        <v>34</v>
      </c>
      <c r="D43" s="34">
        <f t="shared" ref="D43:O43" si="9">SUM(D36:D42)</f>
        <v>13300000</v>
      </c>
      <c r="E43" s="43">
        <f t="shared" si="9"/>
        <v>2300000</v>
      </c>
      <c r="F43" s="43">
        <f t="shared" si="9"/>
        <v>2300000</v>
      </c>
      <c r="G43" s="43">
        <f t="shared" si="9"/>
        <v>2300000</v>
      </c>
      <c r="H43" s="43">
        <f t="shared" si="9"/>
        <v>2300000</v>
      </c>
      <c r="I43" s="43">
        <f t="shared" si="9"/>
        <v>2300000</v>
      </c>
      <c r="J43" s="43">
        <f t="shared" si="9"/>
        <v>2300000</v>
      </c>
      <c r="K43" s="43">
        <f t="shared" si="9"/>
        <v>2300000</v>
      </c>
      <c r="L43" s="43">
        <f t="shared" si="9"/>
        <v>2300000</v>
      </c>
      <c r="M43" s="43">
        <f t="shared" si="9"/>
        <v>2300000</v>
      </c>
      <c r="N43" s="43">
        <f t="shared" si="9"/>
        <v>2300000</v>
      </c>
      <c r="O43" s="43">
        <f t="shared" si="9"/>
        <v>2300000</v>
      </c>
      <c r="P43" s="18">
        <f>SUM(D43:O43)</f>
        <v>38600000</v>
      </c>
      <c r="Q43" s="2"/>
      <c r="R43" s="2"/>
    </row>
    <row r="44">
      <c r="A44" s="2"/>
      <c r="B44" s="2"/>
      <c r="C44" s="36"/>
      <c r="D44" s="3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5"/>
      <c r="Q44" s="2"/>
      <c r="R44" s="2"/>
    </row>
    <row r="45">
      <c r="A45" s="44" t="s">
        <v>35</v>
      </c>
      <c r="D45" s="3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5"/>
      <c r="Q45" s="2"/>
      <c r="R45" s="2"/>
    </row>
    <row r="46">
      <c r="A46" s="4"/>
      <c r="B46" s="4"/>
      <c r="C46" s="3" t="s">
        <v>36</v>
      </c>
      <c r="D46" s="45">
        <f t="shared" ref="D46:O46" si="10">D33-D43</f>
        <v>-10800000</v>
      </c>
      <c r="E46" s="46">
        <f t="shared" si="10"/>
        <v>200000</v>
      </c>
      <c r="F46" s="46">
        <f t="shared" si="10"/>
        <v>700000</v>
      </c>
      <c r="G46" s="46">
        <f t="shared" si="10"/>
        <v>700000</v>
      </c>
      <c r="H46" s="46">
        <f t="shared" si="10"/>
        <v>700000</v>
      </c>
      <c r="I46" s="46">
        <f t="shared" si="10"/>
        <v>700000</v>
      </c>
      <c r="J46" s="46">
        <f t="shared" si="10"/>
        <v>1200000</v>
      </c>
      <c r="K46" s="46">
        <f t="shared" si="10"/>
        <v>1200000</v>
      </c>
      <c r="L46" s="46">
        <f t="shared" si="10"/>
        <v>1200000</v>
      </c>
      <c r="M46" s="46">
        <f t="shared" si="10"/>
        <v>1700000</v>
      </c>
      <c r="N46" s="46">
        <f t="shared" si="10"/>
        <v>1700000</v>
      </c>
      <c r="O46" s="46">
        <f t="shared" si="10"/>
        <v>2200000</v>
      </c>
      <c r="P46" s="18">
        <f>SUM(D46:O46)</f>
        <v>1400000</v>
      </c>
      <c r="Q46" s="2"/>
      <c r="R46" s="2"/>
    </row>
    <row r="47">
      <c r="A47" s="36"/>
      <c r="B47" s="36"/>
      <c r="C47" s="2"/>
      <c r="D47" s="3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5"/>
      <c r="Q47" s="2"/>
      <c r="R47" s="2"/>
    </row>
    <row r="48">
      <c r="A48" s="4"/>
      <c r="B48" s="4"/>
      <c r="C48" s="3" t="s">
        <v>37</v>
      </c>
      <c r="D48" s="40">
        <f>D13+D46</f>
        <v>4200000</v>
      </c>
      <c r="E48" s="40">
        <f t="shared" ref="E48:O48" si="11">D48+E46</f>
        <v>4400000</v>
      </c>
      <c r="F48" s="40">
        <f t="shared" si="11"/>
        <v>5100000</v>
      </c>
      <c r="G48" s="40">
        <f t="shared" si="11"/>
        <v>5800000</v>
      </c>
      <c r="H48" s="40">
        <f t="shared" si="11"/>
        <v>6500000</v>
      </c>
      <c r="I48" s="40">
        <f t="shared" si="11"/>
        <v>7200000</v>
      </c>
      <c r="J48" s="40">
        <f t="shared" si="11"/>
        <v>8400000</v>
      </c>
      <c r="K48" s="40">
        <f t="shared" si="11"/>
        <v>9600000</v>
      </c>
      <c r="L48" s="40">
        <f t="shared" si="11"/>
        <v>10800000</v>
      </c>
      <c r="M48" s="40">
        <f t="shared" si="11"/>
        <v>12500000</v>
      </c>
      <c r="N48" s="40">
        <f t="shared" si="11"/>
        <v>14200000</v>
      </c>
      <c r="O48" s="40">
        <f t="shared" si="11"/>
        <v>16400000</v>
      </c>
      <c r="P48" s="15"/>
      <c r="Q48" s="2"/>
      <c r="R48" s="2"/>
    </row>
    <row r="49">
      <c r="A49" s="36"/>
      <c r="B49" s="36"/>
      <c r="C49" s="2"/>
      <c r="D49" s="3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4"/>
      <c r="B50" s="4"/>
      <c r="C50" s="2"/>
      <c r="D50" s="37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47" t="s">
        <v>38</v>
      </c>
      <c r="D51" s="48"/>
      <c r="E51" s="49"/>
      <c r="F51" s="49"/>
      <c r="G51" s="49"/>
      <c r="H51" s="49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16"/>
      <c r="B52" s="16"/>
      <c r="C52" s="17" t="s">
        <v>39</v>
      </c>
      <c r="D52" s="18">
        <f>P33</f>
        <v>40000000</v>
      </c>
      <c r="E52" s="50"/>
      <c r="F52" s="15"/>
      <c r="G52" s="15"/>
      <c r="H52" s="15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16"/>
      <c r="B53" s="16"/>
      <c r="C53" s="17" t="s">
        <v>40</v>
      </c>
      <c r="D53" s="18">
        <f>P46</f>
        <v>1400000</v>
      </c>
      <c r="E53" s="50"/>
      <c r="F53" s="15"/>
      <c r="G53" s="15"/>
      <c r="H53" s="15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16"/>
      <c r="B54" s="16"/>
      <c r="C54" s="17" t="s">
        <v>41</v>
      </c>
      <c r="D54" s="51">
        <f>D53/D52</f>
        <v>0.035</v>
      </c>
      <c r="E54" s="15"/>
      <c r="F54" s="15"/>
      <c r="G54" s="15"/>
      <c r="H54" s="15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15"/>
      <c r="B55" s="15"/>
      <c r="C55" s="17" t="s">
        <v>42</v>
      </c>
      <c r="D55" s="51">
        <f>D53/D17</f>
        <v>0.01647058824</v>
      </c>
      <c r="E55" s="15"/>
      <c r="F55" s="15"/>
      <c r="G55" s="15"/>
      <c r="H55" s="15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3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12" t="s">
        <v>43</v>
      </c>
      <c r="D57" s="5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53" t="s">
        <v>44</v>
      </c>
      <c r="D58" s="54">
        <v>3.0E8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53"/>
      <c r="D59" s="5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53" t="s">
        <v>45</v>
      </c>
      <c r="D60" s="54">
        <v>5.0E7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55"/>
      <c r="B61" s="55"/>
      <c r="C61" s="55"/>
      <c r="D61" s="56">
        <f>SUM(D58:D60)</f>
        <v>350000000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</sheetData>
  <mergeCells count="26">
    <mergeCell ref="A10:C10"/>
    <mergeCell ref="A11:B11"/>
    <mergeCell ref="E13:F13"/>
    <mergeCell ref="A2:B2"/>
    <mergeCell ref="A1:D1"/>
    <mergeCell ref="A3:C3"/>
    <mergeCell ref="A5:B5"/>
    <mergeCell ref="A45:C45"/>
    <mergeCell ref="A51:C51"/>
    <mergeCell ref="A59:C59"/>
    <mergeCell ref="A60:C60"/>
    <mergeCell ref="A58:C58"/>
    <mergeCell ref="A57:C57"/>
    <mergeCell ref="B41:C41"/>
    <mergeCell ref="B43:C43"/>
    <mergeCell ref="A27:C27"/>
    <mergeCell ref="A31:C31"/>
    <mergeCell ref="A35:B35"/>
    <mergeCell ref="B36:C36"/>
    <mergeCell ref="B12:C12"/>
    <mergeCell ref="B14:C14"/>
    <mergeCell ref="A18:C18"/>
    <mergeCell ref="B19:C19"/>
    <mergeCell ref="B21:C21"/>
    <mergeCell ref="E22:F22"/>
    <mergeCell ref="E15:F1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