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zxx\Downloads\"/>
    </mc:Choice>
  </mc:AlternateContent>
  <xr:revisionPtr revIDLastSave="0" documentId="13_ncr:1_{68B1E2DF-B929-4AC7-BA69-222F85BB4F41}" xr6:coauthVersionLast="47" xr6:coauthVersionMax="47" xr10:uidLastSave="{00000000-0000-0000-0000-000000000000}"/>
  <bookViews>
    <workbookView xWindow="-108" yWindow="-108" windowWidth="23256" windowHeight="13176" activeTab="3" xr2:uid="{436CF626-F466-4EFD-AE3A-C17C217B1618}"/>
  </bookViews>
  <sheets>
    <sheet name="Sheet1" sheetId="3" r:id="rId1"/>
    <sheet name="Sheet2" sheetId="4" r:id="rId2"/>
    <sheet name="Sheet3" sheetId="2" r:id="rId3"/>
    <sheet name="Sheet4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1" i="1" l="1"/>
  <c r="Y8" i="1"/>
  <c r="Y7" i="1"/>
  <c r="Y6" i="1"/>
  <c r="AG6" i="1" l="1"/>
  <c r="AI6" i="1" s="1"/>
  <c r="AF6" i="1"/>
  <c r="AH6" i="1" s="1"/>
  <c r="T23" i="2"/>
  <c r="V23" i="2" s="1"/>
  <c r="S23" i="2"/>
  <c r="U23" i="2" s="1"/>
  <c r="L23" i="2"/>
  <c r="M23" i="2"/>
  <c r="L24" i="2"/>
  <c r="M24" i="2"/>
  <c r="L25" i="2"/>
  <c r="M25" i="2"/>
  <c r="L32" i="2"/>
  <c r="M32" i="2"/>
  <c r="L33" i="2"/>
  <c r="M33" i="2"/>
  <c r="L34" i="2"/>
  <c r="M34" i="2"/>
  <c r="L41" i="2"/>
  <c r="M41" i="2"/>
  <c r="L42" i="2"/>
  <c r="M42" i="2"/>
  <c r="L43" i="2"/>
  <c r="M43" i="2"/>
  <c r="Z26" i="1"/>
  <c r="Z25" i="1"/>
  <c r="Z24" i="1"/>
  <c r="Y26" i="1"/>
  <c r="Y25" i="1"/>
  <c r="Y24" i="1"/>
  <c r="Z17" i="1"/>
  <c r="Z16" i="1"/>
  <c r="Z15" i="1"/>
  <c r="Y17" i="1"/>
  <c r="Y16" i="1"/>
  <c r="Y15" i="1"/>
  <c r="Z8" i="1"/>
  <c r="Z7" i="1"/>
  <c r="Z6" i="1"/>
  <c r="M26" i="2" l="1"/>
  <c r="O23" i="2" s="1"/>
  <c r="L35" i="2"/>
  <c r="N34" i="2" s="1"/>
  <c r="M44" i="2"/>
  <c r="O41" i="2" s="1"/>
  <c r="L26" i="2"/>
  <c r="N25" i="2" s="1"/>
  <c r="L44" i="2"/>
  <c r="N43" i="2" s="1"/>
  <c r="M35" i="2"/>
  <c r="Z18" i="1"/>
  <c r="AB17" i="1" s="1"/>
  <c r="Y18" i="1"/>
  <c r="AA17" i="1" s="1"/>
  <c r="Z9" i="1"/>
  <c r="AB7" i="1" s="1"/>
  <c r="Y9" i="1"/>
  <c r="Z27" i="1"/>
  <c r="Y27" i="1"/>
  <c r="AA8" i="1" l="1"/>
  <c r="AA7" i="1"/>
  <c r="H39" i="2"/>
  <c r="H60" i="2"/>
  <c r="H137" i="2"/>
  <c r="H115" i="2"/>
  <c r="H104" i="2"/>
  <c r="H81" i="2"/>
  <c r="H90" i="2"/>
  <c r="H139" i="2"/>
  <c r="N32" i="2"/>
  <c r="H11" i="2" s="1"/>
  <c r="O43" i="2"/>
  <c r="O24" i="2"/>
  <c r="O25" i="2"/>
  <c r="N33" i="2"/>
  <c r="H25" i="2" s="1"/>
  <c r="N23" i="2"/>
  <c r="N24" i="2"/>
  <c r="O34" i="2"/>
  <c r="O33" i="2"/>
  <c r="N42" i="2"/>
  <c r="H56" i="2" s="1"/>
  <c r="O32" i="2"/>
  <c r="N41" i="2"/>
  <c r="H12" i="2" s="1"/>
  <c r="O42" i="2"/>
  <c r="AA16" i="1"/>
  <c r="AB16" i="1"/>
  <c r="AA15" i="1"/>
  <c r="AB15" i="1"/>
  <c r="AB25" i="1"/>
  <c r="O55" i="1" s="1"/>
  <c r="AB26" i="1"/>
  <c r="AB24" i="1"/>
  <c r="AA26" i="1"/>
  <c r="AA25" i="1"/>
  <c r="AA24" i="1"/>
  <c r="AB8" i="1"/>
  <c r="AB6" i="1"/>
  <c r="AA6" i="1"/>
  <c r="H118" i="2" l="1"/>
  <c r="H58" i="2"/>
  <c r="H105" i="2"/>
  <c r="H21" i="2"/>
  <c r="H38" i="2"/>
  <c r="H140" i="2"/>
  <c r="H62" i="2"/>
  <c r="H66" i="2"/>
  <c r="N50" i="1"/>
  <c r="N43" i="1"/>
  <c r="O53" i="1"/>
  <c r="H110" i="2"/>
  <c r="I15" i="2"/>
  <c r="H91" i="2"/>
  <c r="N62" i="1"/>
  <c r="N49" i="1"/>
  <c r="N53" i="1"/>
  <c r="N46" i="1"/>
  <c r="N55" i="1"/>
  <c r="H144" i="2"/>
  <c r="H108" i="2"/>
  <c r="O49" i="1"/>
  <c r="H111" i="2"/>
  <c r="H67" i="2"/>
  <c r="N23" i="1"/>
  <c r="N35" i="1"/>
  <c r="N47" i="1"/>
  <c r="N59" i="1"/>
  <c r="N13" i="1"/>
  <c r="N24" i="1"/>
  <c r="N36" i="1"/>
  <c r="N48" i="1"/>
  <c r="N60" i="1"/>
  <c r="N14" i="1"/>
  <c r="N38" i="1"/>
  <c r="N16" i="1"/>
  <c r="N27" i="1"/>
  <c r="N39" i="1"/>
  <c r="N51" i="1"/>
  <c r="N5" i="1"/>
  <c r="N17" i="1"/>
  <c r="N28" i="1"/>
  <c r="N40" i="1"/>
  <c r="N52" i="1"/>
  <c r="N6" i="1"/>
  <c r="N18" i="1"/>
  <c r="N29" i="1"/>
  <c r="N25" i="1"/>
  <c r="N37" i="1"/>
  <c r="N61" i="1"/>
  <c r="N15" i="1"/>
  <c r="N26" i="1"/>
  <c r="N21" i="1"/>
  <c r="N56" i="1"/>
  <c r="N33" i="1"/>
  <c r="N11" i="1"/>
  <c r="N34" i="1"/>
  <c r="N58" i="1"/>
  <c r="N19" i="1"/>
  <c r="N30" i="1"/>
  <c r="N42" i="1"/>
  <c r="N54" i="1"/>
  <c r="N8" i="1"/>
  <c r="N31" i="1"/>
  <c r="N9" i="1"/>
  <c r="N44" i="1"/>
  <c r="N22" i="1"/>
  <c r="N57" i="1"/>
  <c r="N12" i="1"/>
  <c r="N7" i="1"/>
  <c r="N20" i="1"/>
  <c r="N32" i="1"/>
  <c r="N10" i="1"/>
  <c r="N45" i="1"/>
  <c r="O62" i="1"/>
  <c r="O5" i="1"/>
  <c r="O17" i="1"/>
  <c r="O29" i="1"/>
  <c r="O47" i="1"/>
  <c r="O13" i="1"/>
  <c r="O15" i="1"/>
  <c r="O28" i="1"/>
  <c r="O6" i="1"/>
  <c r="O18" i="1"/>
  <c r="O30" i="1"/>
  <c r="O42" i="1"/>
  <c r="O54" i="1"/>
  <c r="O34" i="1"/>
  <c r="O23" i="1"/>
  <c r="O24" i="1"/>
  <c r="O26" i="1"/>
  <c r="O39" i="1"/>
  <c r="O4" i="1"/>
  <c r="O16" i="1"/>
  <c r="O52" i="1"/>
  <c r="O7" i="1"/>
  <c r="O19" i="1"/>
  <c r="O31" i="1"/>
  <c r="O58" i="1"/>
  <c r="O59" i="1"/>
  <c r="O48" i="1"/>
  <c r="O38" i="1"/>
  <c r="O51" i="1"/>
  <c r="O40" i="1"/>
  <c r="O8" i="1"/>
  <c r="O20" i="1"/>
  <c r="O32" i="1"/>
  <c r="O44" i="1"/>
  <c r="O56" i="1"/>
  <c r="O22" i="1"/>
  <c r="O11" i="1"/>
  <c r="O12" i="1"/>
  <c r="O60" i="1"/>
  <c r="O25" i="1"/>
  <c r="O14" i="1"/>
  <c r="O27" i="1"/>
  <c r="O9" i="1"/>
  <c r="O21" i="1"/>
  <c r="O33" i="1"/>
  <c r="O45" i="1"/>
  <c r="O57" i="1"/>
  <c r="O10" i="1"/>
  <c r="O35" i="1"/>
  <c r="O36" i="1"/>
  <c r="O37" i="1"/>
  <c r="O61" i="1"/>
  <c r="O46" i="1"/>
  <c r="O41" i="1"/>
  <c r="O50" i="1"/>
  <c r="O43" i="1"/>
  <c r="O3" i="1"/>
  <c r="N3" i="1"/>
  <c r="N4" i="1"/>
  <c r="H32" i="2"/>
  <c r="H96" i="2"/>
  <c r="H34" i="2"/>
  <c r="H136" i="2"/>
  <c r="H102" i="2"/>
  <c r="H100" i="2"/>
  <c r="H78" i="2"/>
  <c r="H8" i="2"/>
  <c r="H64" i="2"/>
  <c r="H76" i="2"/>
  <c r="H119" i="2"/>
  <c r="H98" i="2"/>
  <c r="H124" i="2"/>
  <c r="H88" i="2"/>
  <c r="H46" i="2"/>
  <c r="H101" i="2"/>
  <c r="H6" i="2"/>
  <c r="H52" i="2"/>
  <c r="H107" i="2"/>
  <c r="H134" i="2"/>
  <c r="H132" i="2"/>
  <c r="H103" i="2"/>
  <c r="H42" i="2"/>
  <c r="H74" i="2"/>
  <c r="H55" i="2"/>
  <c r="H18" i="2"/>
  <c r="H50" i="2"/>
  <c r="H7" i="2"/>
  <c r="H143" i="2"/>
  <c r="H131" i="2"/>
  <c r="H117" i="2"/>
  <c r="H53" i="2"/>
  <c r="H122" i="2"/>
  <c r="H40" i="2"/>
  <c r="H95" i="2"/>
  <c r="H113" i="2"/>
  <c r="H16" i="2"/>
  <c r="H28" i="2"/>
  <c r="H133" i="2"/>
  <c r="H125" i="2"/>
  <c r="H45" i="2"/>
  <c r="H109" i="2"/>
  <c r="H121" i="2"/>
  <c r="H43" i="2"/>
  <c r="H33" i="2"/>
  <c r="H87" i="2"/>
  <c r="H128" i="2"/>
  <c r="H29" i="2"/>
  <c r="H138" i="2"/>
  <c r="H31" i="2"/>
  <c r="H68" i="2"/>
  <c r="H130" i="2"/>
  <c r="H75" i="2"/>
  <c r="H61" i="2"/>
  <c r="H36" i="2"/>
  <c r="H63" i="2"/>
  <c r="H73" i="2"/>
  <c r="H35" i="2"/>
  <c r="I7" i="2"/>
  <c r="I19" i="2"/>
  <c r="I31" i="2"/>
  <c r="I43" i="2"/>
  <c r="I55" i="2"/>
  <c r="I67" i="2"/>
  <c r="I79" i="2"/>
  <c r="I91" i="2"/>
  <c r="I103" i="2"/>
  <c r="I115" i="2"/>
  <c r="I127" i="2"/>
  <c r="I139" i="2"/>
  <c r="I9" i="2"/>
  <c r="I33" i="2"/>
  <c r="I57" i="2"/>
  <c r="I81" i="2"/>
  <c r="I105" i="2"/>
  <c r="I129" i="2"/>
  <c r="I141" i="2"/>
  <c r="I22" i="2"/>
  <c r="I34" i="2"/>
  <c r="I46" i="2"/>
  <c r="I58" i="2"/>
  <c r="I70" i="2"/>
  <c r="I82" i="2"/>
  <c r="I106" i="2"/>
  <c r="I118" i="2"/>
  <c r="I130" i="2"/>
  <c r="I142" i="2"/>
  <c r="I83" i="2"/>
  <c r="I131" i="2"/>
  <c r="I12" i="2"/>
  <c r="I36" i="2"/>
  <c r="I48" i="2"/>
  <c r="I60" i="2"/>
  <c r="I84" i="2"/>
  <c r="I108" i="2"/>
  <c r="I132" i="2"/>
  <c r="I13" i="2"/>
  <c r="I37" i="2"/>
  <c r="I49" i="2"/>
  <c r="I61" i="2"/>
  <c r="I73" i="2"/>
  <c r="I85" i="2"/>
  <c r="I97" i="2"/>
  <c r="I109" i="2"/>
  <c r="I121" i="2"/>
  <c r="I133" i="2"/>
  <c r="I8" i="2"/>
  <c r="I20" i="2"/>
  <c r="I32" i="2"/>
  <c r="I44" i="2"/>
  <c r="I56" i="2"/>
  <c r="I68" i="2"/>
  <c r="I80" i="2"/>
  <c r="I92" i="2"/>
  <c r="I104" i="2"/>
  <c r="I116" i="2"/>
  <c r="I128" i="2"/>
  <c r="I140" i="2"/>
  <c r="I21" i="2"/>
  <c r="I45" i="2"/>
  <c r="I69" i="2"/>
  <c r="I93" i="2"/>
  <c r="I117" i="2"/>
  <c r="I94" i="2"/>
  <c r="I11" i="2"/>
  <c r="I23" i="2"/>
  <c r="I35" i="2"/>
  <c r="I47" i="2"/>
  <c r="I59" i="2"/>
  <c r="I71" i="2"/>
  <c r="I95" i="2"/>
  <c r="I107" i="2"/>
  <c r="I119" i="2"/>
  <c r="I143" i="2"/>
  <c r="I24" i="2"/>
  <c r="I72" i="2"/>
  <c r="I96" i="2"/>
  <c r="I120" i="2"/>
  <c r="I144" i="2"/>
  <c r="I25" i="2"/>
  <c r="I14" i="2"/>
  <c r="I40" i="2"/>
  <c r="I66" i="2"/>
  <c r="I99" i="2"/>
  <c r="I125" i="2"/>
  <c r="I41" i="2"/>
  <c r="I74" i="2"/>
  <c r="I100" i="2"/>
  <c r="I126" i="2"/>
  <c r="I50" i="2"/>
  <c r="I76" i="2"/>
  <c r="I102" i="2"/>
  <c r="I135" i="2"/>
  <c r="I18" i="2"/>
  <c r="I77" i="2"/>
  <c r="I110" i="2"/>
  <c r="I26" i="2"/>
  <c r="I78" i="2"/>
  <c r="I137" i="2"/>
  <c r="I53" i="2"/>
  <c r="I112" i="2"/>
  <c r="I28" i="2"/>
  <c r="I87" i="2"/>
  <c r="I145" i="2"/>
  <c r="I29" i="2"/>
  <c r="I88" i="2"/>
  <c r="I6" i="2"/>
  <c r="I63" i="2"/>
  <c r="I122" i="2"/>
  <c r="I98" i="2"/>
  <c r="I16" i="2"/>
  <c r="I42" i="2"/>
  <c r="I75" i="2"/>
  <c r="I101" i="2"/>
  <c r="I134" i="2"/>
  <c r="I51" i="2"/>
  <c r="I136" i="2"/>
  <c r="I52" i="2"/>
  <c r="I111" i="2"/>
  <c r="I27" i="2"/>
  <c r="I86" i="2"/>
  <c r="I138" i="2"/>
  <c r="I54" i="2"/>
  <c r="I113" i="2"/>
  <c r="I62" i="2"/>
  <c r="I114" i="2"/>
  <c r="I30" i="2"/>
  <c r="I89" i="2"/>
  <c r="I38" i="2"/>
  <c r="I64" i="2"/>
  <c r="I90" i="2"/>
  <c r="I123" i="2"/>
  <c r="I39" i="2"/>
  <c r="I65" i="2"/>
  <c r="I124" i="2"/>
  <c r="H69" i="2"/>
  <c r="H19" i="2"/>
  <c r="H86" i="2"/>
  <c r="H120" i="2"/>
  <c r="H129" i="2"/>
  <c r="H89" i="2"/>
  <c r="H84" i="2"/>
  <c r="H83" i="2"/>
  <c r="H44" i="2"/>
  <c r="H65" i="2"/>
  <c r="H72" i="2"/>
  <c r="H71" i="2"/>
  <c r="H123" i="2"/>
  <c r="H77" i="2"/>
  <c r="H116" i="2"/>
  <c r="H85" i="2"/>
  <c r="H97" i="2"/>
  <c r="H80" i="2"/>
  <c r="H142" i="2"/>
  <c r="H114" i="2"/>
  <c r="H126" i="2"/>
  <c r="H20" i="2"/>
  <c r="H106" i="2"/>
  <c r="H51" i="2"/>
  <c r="H37" i="2"/>
  <c r="H24" i="2"/>
  <c r="H49" i="2"/>
  <c r="H23" i="2"/>
  <c r="I10" i="2"/>
  <c r="I17" i="2"/>
  <c r="H70" i="2"/>
  <c r="H112" i="2"/>
  <c r="H22" i="2"/>
  <c r="H92" i="2"/>
  <c r="H141" i="2"/>
  <c r="H14" i="2"/>
  <c r="H26" i="2"/>
  <c r="H30" i="2"/>
  <c r="H93" i="2"/>
  <c r="H145" i="2"/>
  <c r="H135" i="2"/>
  <c r="H57" i="2"/>
  <c r="H127" i="2"/>
  <c r="H41" i="2"/>
  <c r="H59" i="2"/>
  <c r="H9" i="2"/>
  <c r="H79" i="2"/>
  <c r="H99" i="2"/>
  <c r="H48" i="2"/>
  <c r="H47" i="2"/>
  <c r="H10" i="2"/>
  <c r="H17" i="2"/>
  <c r="H94" i="2"/>
  <c r="H54" i="2"/>
  <c r="H82" i="2"/>
  <c r="H27" i="2"/>
  <c r="H13" i="2"/>
  <c r="H15" i="2"/>
  <c r="N35" i="2"/>
  <c r="N44" i="2"/>
  <c r="O44" i="2"/>
  <c r="O26" i="2"/>
  <c r="N26" i="2"/>
  <c r="O35" i="2"/>
  <c r="AA18" i="1"/>
  <c r="AB9" i="1"/>
  <c r="AB18" i="1"/>
  <c r="AA27" i="1"/>
  <c r="AB27" i="1"/>
  <c r="AA9" i="1"/>
  <c r="G10" i="2" l="1"/>
  <c r="G36" i="2"/>
  <c r="G35" i="2"/>
  <c r="G17" i="2"/>
  <c r="G127" i="2"/>
  <c r="G97" i="2"/>
  <c r="G96" i="2"/>
  <c r="M19" i="1"/>
  <c r="G48" i="2"/>
  <c r="G71" i="2"/>
  <c r="G30" i="2"/>
  <c r="G100" i="2"/>
  <c r="G119" i="2"/>
  <c r="G126" i="2"/>
  <c r="G39" i="2"/>
  <c r="G6" i="2"/>
  <c r="G32" i="2"/>
  <c r="G138" i="2"/>
  <c r="G123" i="2"/>
  <c r="G24" i="2"/>
  <c r="G90" i="2"/>
  <c r="G132" i="2"/>
  <c r="G134" i="2"/>
  <c r="G116" i="2"/>
  <c r="M27" i="1"/>
  <c r="M58" i="1"/>
  <c r="G53" i="2"/>
  <c r="G55" i="2"/>
  <c r="G68" i="2"/>
  <c r="G40" i="2"/>
  <c r="G118" i="2"/>
  <c r="G78" i="2"/>
  <c r="G131" i="2"/>
  <c r="G76" i="2"/>
  <c r="G7" i="2"/>
  <c r="G67" i="2"/>
  <c r="G52" i="2"/>
  <c r="G121" i="2"/>
  <c r="G37" i="2"/>
  <c r="G91" i="2"/>
  <c r="G57" i="2"/>
  <c r="G104" i="2"/>
  <c r="G50" i="2"/>
  <c r="G8" i="2"/>
  <c r="G11" i="2"/>
  <c r="G22" i="2"/>
  <c r="G94" i="2"/>
  <c r="G47" i="2"/>
  <c r="G38" i="2"/>
  <c r="G31" i="2"/>
  <c r="G109" i="2"/>
  <c r="G92" i="2"/>
  <c r="G79" i="2"/>
  <c r="G41" i="2"/>
  <c r="G56" i="2"/>
  <c r="M31" i="1"/>
  <c r="G65" i="2"/>
  <c r="G77" i="2"/>
  <c r="G12" i="2"/>
  <c r="G62" i="2"/>
  <c r="G88" i="2"/>
  <c r="G73" i="2"/>
  <c r="G74" i="2"/>
  <c r="G58" i="2"/>
  <c r="M41" i="1"/>
  <c r="M59" i="1"/>
  <c r="M6" i="1"/>
  <c r="G14" i="2"/>
  <c r="G137" i="2"/>
  <c r="G107" i="2"/>
  <c r="G114" i="2"/>
  <c r="G21" i="2"/>
  <c r="G45" i="2"/>
  <c r="G102" i="2"/>
  <c r="G98" i="2"/>
  <c r="G60" i="2"/>
  <c r="G42" i="2"/>
  <c r="G85" i="2"/>
  <c r="G117" i="2"/>
  <c r="G81" i="2"/>
  <c r="M15" i="1"/>
  <c r="G29" i="2"/>
  <c r="G142" i="2"/>
  <c r="M46" i="1"/>
  <c r="M7" i="1"/>
  <c r="G63" i="2"/>
  <c r="G140" i="2"/>
  <c r="G23" i="2"/>
  <c r="G101" i="2"/>
  <c r="G86" i="2"/>
  <c r="G122" i="2"/>
  <c r="G106" i="2"/>
  <c r="G13" i="2"/>
  <c r="G28" i="2"/>
  <c r="G26" i="2"/>
  <c r="G87" i="2"/>
  <c r="G105" i="2"/>
  <c r="G135" i="2"/>
  <c r="G115" i="2"/>
  <c r="G89" i="2"/>
  <c r="G128" i="2"/>
  <c r="G51" i="2"/>
  <c r="G18" i="2"/>
  <c r="G16" i="2"/>
  <c r="G64" i="2"/>
  <c r="M53" i="1"/>
  <c r="M11" i="1"/>
  <c r="M18" i="1"/>
  <c r="M17" i="1"/>
  <c r="M24" i="1"/>
  <c r="G111" i="2"/>
  <c r="G43" i="2"/>
  <c r="G112" i="2"/>
  <c r="G84" i="2"/>
  <c r="G69" i="2"/>
  <c r="G54" i="2"/>
  <c r="G136" i="2"/>
  <c r="G130" i="2"/>
  <c r="G141" i="2"/>
  <c r="G9" i="2"/>
  <c r="G25" i="2"/>
  <c r="G93" i="2"/>
  <c r="G95" i="2"/>
  <c r="G145" i="2"/>
  <c r="G129" i="2"/>
  <c r="G113" i="2"/>
  <c r="G133" i="2"/>
  <c r="M38" i="1"/>
  <c r="M26" i="1"/>
  <c r="M21" i="1"/>
  <c r="M20" i="1"/>
  <c r="M4" i="1"/>
  <c r="G108" i="2"/>
  <c r="G15" i="2"/>
  <c r="G139" i="2"/>
  <c r="G143" i="2"/>
  <c r="G46" i="2"/>
  <c r="M25" i="1"/>
  <c r="G49" i="2"/>
  <c r="G82" i="2"/>
  <c r="G110" i="2"/>
  <c r="G44" i="2"/>
  <c r="G83" i="2"/>
  <c r="G75" i="2"/>
  <c r="G59" i="2"/>
  <c r="G120" i="2"/>
  <c r="M40" i="1"/>
  <c r="G33" i="2"/>
  <c r="G19" i="2"/>
  <c r="G70" i="2"/>
  <c r="G72" i="2"/>
  <c r="G66" i="2"/>
  <c r="M14" i="1"/>
  <c r="M60" i="1"/>
  <c r="G27" i="2"/>
  <c r="G103" i="2"/>
  <c r="G99" i="2"/>
  <c r="G125" i="2"/>
  <c r="G144" i="2"/>
  <c r="G20" i="2"/>
  <c r="M16" i="1"/>
  <c r="G34" i="2"/>
  <c r="G61" i="2"/>
  <c r="G80" i="2"/>
  <c r="G124" i="2"/>
  <c r="M35" i="1"/>
  <c r="M34" i="1"/>
  <c r="M33" i="1"/>
  <c r="M48" i="1"/>
  <c r="M39" i="1"/>
  <c r="M29" i="1"/>
  <c r="M28" i="1"/>
  <c r="M62" i="1"/>
  <c r="M47" i="1"/>
  <c r="M22" i="1"/>
  <c r="M51" i="1"/>
  <c r="M57" i="1"/>
  <c r="M56" i="1"/>
  <c r="M42" i="1"/>
  <c r="M37" i="1"/>
  <c r="M36" i="1"/>
  <c r="M54" i="1"/>
  <c r="M55" i="1"/>
  <c r="M9" i="1"/>
  <c r="M10" i="1"/>
  <c r="M8" i="1"/>
  <c r="M61" i="1"/>
  <c r="M52" i="1"/>
  <c r="M45" i="1"/>
  <c r="M44" i="1"/>
  <c r="M32" i="1"/>
  <c r="M23" i="1"/>
  <c r="M30" i="1"/>
  <c r="M13" i="1"/>
  <c r="M12" i="1"/>
  <c r="M5" i="1"/>
  <c r="M43" i="1"/>
  <c r="M50" i="1"/>
  <c r="M49" i="1"/>
  <c r="M3" i="1"/>
  <c r="U12" i="1" l="1"/>
  <c r="T12" i="1"/>
  <c r="T13" i="1"/>
  <c r="U13" i="1"/>
  <c r="M9" i="2"/>
  <c r="L13" i="2" l="1"/>
  <c r="S3" i="1"/>
</calcChain>
</file>

<file path=xl/sharedStrings.xml><?xml version="1.0" encoding="utf-8"?>
<sst xmlns="http://schemas.openxmlformats.org/spreadsheetml/2006/main" count="2539" uniqueCount="53">
  <si>
    <t>MEMPREDIKSI KELULUSAN MAHASISWA DALAM MENGIKUTI ENGLISH PROFICIENCY TEST</t>
  </si>
  <si>
    <t xml:space="preserve">METODE KLASIFIKASI NAÏVE BAYES UNTUK </t>
  </si>
  <si>
    <t>DATA TRAIING</t>
  </si>
  <si>
    <t>DATA TESTING</t>
  </si>
  <si>
    <t>GRAMMER</t>
  </si>
  <si>
    <t>JUMLAH KEJADIAN</t>
  </si>
  <si>
    <t>PROBABILITAS</t>
  </si>
  <si>
    <t>JUMLAH</t>
  </si>
  <si>
    <t>VOCABULARY</t>
  </si>
  <si>
    <t>READING</t>
  </si>
  <si>
    <t>RESULT</t>
  </si>
  <si>
    <t>PROBABILITAS READING</t>
  </si>
  <si>
    <t>CLASS PREDICTION</t>
  </si>
  <si>
    <t>PREDICTION</t>
  </si>
  <si>
    <t>CONFUSION TABLE</t>
  </si>
  <si>
    <t>PREDICATED</t>
  </si>
  <si>
    <t>CLASS</t>
  </si>
  <si>
    <t>ACCURACY =</t>
  </si>
  <si>
    <t>ACCURACY</t>
  </si>
  <si>
    <t>perawatan</t>
  </si>
  <si>
    <t>sembuh</t>
  </si>
  <si>
    <t>meninggal</t>
  </si>
  <si>
    <t>berat</t>
  </si>
  <si>
    <t>rehabilitasi</t>
  </si>
  <si>
    <t>covid</t>
  </si>
  <si>
    <t>pemulihan</t>
  </si>
  <si>
    <t>komplikasi</t>
  </si>
  <si>
    <t>otg</t>
  </si>
  <si>
    <t>menengah</t>
  </si>
  <si>
    <t>normal</t>
  </si>
  <si>
    <t>kasus</t>
  </si>
  <si>
    <t>positif</t>
  </si>
  <si>
    <t>negatif</t>
  </si>
  <si>
    <t>POSITIF</t>
  </si>
  <si>
    <t>NEGATIF</t>
  </si>
  <si>
    <t>RINGAN</t>
  </si>
  <si>
    <t>MENENGAH</t>
  </si>
  <si>
    <t>BERAT</t>
  </si>
  <si>
    <t>PROBABILITAS PERAWATAN</t>
  </si>
  <si>
    <t>PROBABILITAS SEMBUH</t>
  </si>
  <si>
    <t>NORMAL</t>
  </si>
  <si>
    <t>OTG</t>
  </si>
  <si>
    <t>REHABILITASI</t>
  </si>
  <si>
    <t>PEMULIHAN</t>
  </si>
  <si>
    <t>KOMPLIKASI</t>
  </si>
  <si>
    <t>COVID</t>
  </si>
  <si>
    <t>PROBABILITAS KASUS</t>
  </si>
  <si>
    <t>PERAWATAN</t>
  </si>
  <si>
    <t>KASUS</t>
  </si>
  <si>
    <t>PROBABILITAS MENINGGAL</t>
  </si>
  <si>
    <t>SEMBUH</t>
  </si>
  <si>
    <t>MENINGGAL</t>
  </si>
  <si>
    <t>ringan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</si>
</sst>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3">
    <xf numFmtId="0" fontId="0" fillId="0" borderId="0" xfId="0"/>
    <xf numFmtId="0" fontId="0" fillId="2" borderId="1" xfId="0" applyFill="1" applyBorder="1"/>
    <xf numFmtId="0" fontId="0" fillId="0" borderId="1" xfId="0" applyBorder="1"/>
    <xf numFmtId="2" fontId="0" fillId="0" borderId="0" xfId="0" applyNumberFormat="1"/>
    <xf numFmtId="2" fontId="0" fillId="0" borderId="1" xfId="0" applyNumberFormat="1" applyBorder="1"/>
    <xf numFmtId="0" fontId="0" fillId="5" borderId="1" xfId="0" applyFill="1" applyBorder="1"/>
    <xf numFmtId="9" fontId="0" fillId="0" borderId="0" xfId="1" applyFont="1"/>
    <xf numFmtId="0" fontId="0" fillId="7" borderId="1" xfId="0" applyFill="1" applyBorder="1"/>
    <xf numFmtId="0" fontId="0" fillId="6" borderId="5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6" borderId="5" xfId="0" applyFill="1" applyBorder="1" applyAlignment="1">
      <alignment horizontal="center" wrapText="1"/>
    </xf>
    <xf numFmtId="0" fontId="0" fillId="6" borderId="6" xfId="0" applyFill="1" applyBorder="1" applyAlignment="1">
      <alignment horizontal="center" wrapText="1"/>
    </xf>
    <xf numFmtId="0" fontId="0" fillId="6" borderId="7" xfId="0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vertical="center" textRotation="255"/>
    </xf>
    <xf numFmtId="0" fontId="0" fillId="4" borderId="1" xfId="0" applyFill="1" applyBorder="1" applyAlignment="1">
      <alignment horizontal="center" vertical="center" textRotation="255"/>
    </xf>
    <xf numFmtId="0" fontId="1" fillId="3" borderId="2" xfId="0" applyFont="1" applyFill="1" applyBorder="1" applyAlignment="1">
      <alignment horizontal="center" vertical="center" textRotation="255"/>
    </xf>
    <xf numFmtId="0" fontId="1" fillId="3" borderId="3" xfId="0" applyFont="1" applyFill="1" applyBorder="1" applyAlignment="1">
      <alignment horizontal="center" vertical="center" textRotation="255"/>
    </xf>
    <xf numFmtId="0" fontId="1" fillId="3" borderId="4" xfId="0" applyFont="1" applyFill="1" applyBorder="1" applyAlignment="1">
      <alignment horizontal="center" vertical="center" textRotation="255"/>
    </xf>
    <xf numFmtId="0" fontId="0" fillId="0" borderId="1" xfId="0" applyBorder="1" applyAlignment="1">
      <alignment horizontal="center"/>
    </xf>
    <xf numFmtId="0" fontId="0" fillId="6" borderId="1" xfId="0" applyFill="1" applyBorder="1" applyAlignment="1">
      <alignment horizontal="center" wrapText="1"/>
    </xf>
    <xf numFmtId="0" fontId="0" fillId="6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9" fontId="0" fillId="0" borderId="1" xfId="1" applyFont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 textRotation="255"/>
    </xf>
    <xf numFmtId="0" fontId="1" fillId="4" borderId="9" xfId="0" applyFont="1" applyFill="1" applyBorder="1" applyAlignment="1">
      <alignment horizontal="center" vertical="center" textRotation="255"/>
    </xf>
    <xf numFmtId="0" fontId="1" fillId="4" borderId="10" xfId="0" applyFont="1" applyFill="1" applyBorder="1" applyAlignment="1">
      <alignment horizontal="center" vertical="center" textRotation="255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4" borderId="8" xfId="0" applyFill="1" applyBorder="1" applyAlignment="1">
      <alignment horizontal="center" vertical="center" textRotation="255"/>
    </xf>
    <xf numFmtId="0" fontId="0" fillId="4" borderId="9" xfId="0" applyFill="1" applyBorder="1" applyAlignment="1">
      <alignment horizontal="center" vertical="center" textRotation="255"/>
    </xf>
    <xf numFmtId="0" fontId="0" fillId="4" borderId="10" xfId="0" applyFill="1" applyBorder="1" applyAlignment="1">
      <alignment horizontal="center" vertical="center" textRotation="255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FD544-62B7-415E-B2A9-0124ECF8E28B}">
  <dimension ref="B2:E204"/>
  <sheetViews>
    <sheetView zoomScaleNormal="100" workbookViewId="0">
      <selection activeCell="B21" sqref="B21"/>
    </sheetView>
  </sheetViews>
  <sheetFormatPr defaultRowHeight="14.4" x14ac:dyDescent="0.3"/>
  <cols>
    <col min="2" max="2" width="36.33203125" bestFit="1" customWidth="1"/>
    <col min="3" max="3" width="17.109375" bestFit="1" customWidth="1"/>
    <col min="4" max="4" width="14.44140625" bestFit="1" customWidth="1"/>
    <col min="5" max="5" width="15" bestFit="1" customWidth="1"/>
    <col min="6" max="6" width="15.33203125" bestFit="1" customWidth="1"/>
    <col min="7" max="7" width="5.6640625" bestFit="1" customWidth="1"/>
  </cols>
  <sheetData>
    <row r="2" spans="2:5" ht="14.4" customHeight="1" x14ac:dyDescent="0.3">
      <c r="B2" s="11" t="s">
        <v>1</v>
      </c>
      <c r="C2" s="12"/>
      <c r="D2" s="12"/>
      <c r="E2" s="13"/>
    </row>
    <row r="3" spans="2:5" x14ac:dyDescent="0.3">
      <c r="B3" s="8" t="s">
        <v>0</v>
      </c>
      <c r="C3" s="9"/>
      <c r="D3" s="9"/>
      <c r="E3" s="10"/>
    </row>
    <row r="4" spans="2:5" x14ac:dyDescent="0.3">
      <c r="B4" s="1" t="s">
        <v>19</v>
      </c>
      <c r="C4" s="1" t="s">
        <v>20</v>
      </c>
      <c r="D4" s="1" t="s">
        <v>21</v>
      </c>
      <c r="E4" s="1" t="s">
        <v>30</v>
      </c>
    </row>
    <row r="5" spans="2:5" x14ac:dyDescent="0.3">
      <c r="B5" s="5" t="s">
        <v>22</v>
      </c>
      <c r="C5" s="5" t="s">
        <v>29</v>
      </c>
      <c r="D5" s="5" t="s">
        <v>24</v>
      </c>
      <c r="E5" s="5" t="s">
        <v>31</v>
      </c>
    </row>
    <row r="6" spans="2:5" x14ac:dyDescent="0.3">
      <c r="B6" s="5" t="s">
        <v>22</v>
      </c>
      <c r="C6" s="5" t="s">
        <v>29</v>
      </c>
      <c r="D6" s="5" t="s">
        <v>25</v>
      </c>
      <c r="E6" s="5" t="s">
        <v>32</v>
      </c>
    </row>
    <row r="7" spans="2:5" x14ac:dyDescent="0.3">
      <c r="B7" s="5" t="s">
        <v>22</v>
      </c>
      <c r="C7" s="5" t="s">
        <v>23</v>
      </c>
      <c r="D7" s="5" t="s">
        <v>26</v>
      </c>
      <c r="E7" s="5" t="s">
        <v>32</v>
      </c>
    </row>
    <row r="8" spans="2:5" x14ac:dyDescent="0.3">
      <c r="B8" s="5" t="s">
        <v>22</v>
      </c>
      <c r="C8" s="5" t="s">
        <v>27</v>
      </c>
      <c r="D8" s="5" t="s">
        <v>25</v>
      </c>
      <c r="E8" s="5" t="s">
        <v>32</v>
      </c>
    </row>
    <row r="9" spans="2:5" x14ac:dyDescent="0.3">
      <c r="B9" s="5" t="s">
        <v>28</v>
      </c>
      <c r="C9" s="5" t="s">
        <v>29</v>
      </c>
      <c r="D9" s="5" t="s">
        <v>24</v>
      </c>
      <c r="E9" s="5" t="s">
        <v>32</v>
      </c>
    </row>
    <row r="10" spans="2:5" x14ac:dyDescent="0.3">
      <c r="B10" s="5" t="s">
        <v>22</v>
      </c>
      <c r="C10" s="5" t="s">
        <v>29</v>
      </c>
      <c r="D10" s="5" t="s">
        <v>24</v>
      </c>
      <c r="E10" s="5" t="s">
        <v>31</v>
      </c>
    </row>
    <row r="11" spans="2:5" x14ac:dyDescent="0.3">
      <c r="B11" s="5" t="s">
        <v>22</v>
      </c>
      <c r="C11" s="5" t="s">
        <v>23</v>
      </c>
      <c r="D11" s="5" t="s">
        <v>25</v>
      </c>
      <c r="E11" s="5" t="s">
        <v>32</v>
      </c>
    </row>
    <row r="12" spans="2:5" x14ac:dyDescent="0.3">
      <c r="B12" s="5" t="s">
        <v>22</v>
      </c>
      <c r="C12" s="5" t="s">
        <v>29</v>
      </c>
      <c r="D12" s="5" t="s">
        <v>24</v>
      </c>
      <c r="E12" s="5" t="s">
        <v>31</v>
      </c>
    </row>
    <row r="13" spans="2:5" x14ac:dyDescent="0.3">
      <c r="B13" s="5" t="s">
        <v>22</v>
      </c>
      <c r="C13" s="5" t="s">
        <v>29</v>
      </c>
      <c r="D13" s="5" t="s">
        <v>24</v>
      </c>
      <c r="E13" s="5" t="s">
        <v>31</v>
      </c>
    </row>
    <row r="14" spans="2:5" x14ac:dyDescent="0.3">
      <c r="B14" s="5" t="s">
        <v>22</v>
      </c>
      <c r="C14" s="5" t="s">
        <v>27</v>
      </c>
      <c r="D14" s="5" t="s">
        <v>24</v>
      </c>
      <c r="E14" s="5" t="s">
        <v>31</v>
      </c>
    </row>
    <row r="15" spans="2:5" x14ac:dyDescent="0.3">
      <c r="B15" s="5" t="s">
        <v>22</v>
      </c>
      <c r="C15" s="5" t="s">
        <v>29</v>
      </c>
      <c r="D15" s="5" t="s">
        <v>24</v>
      </c>
      <c r="E15" s="5" t="s">
        <v>31</v>
      </c>
    </row>
    <row r="16" spans="2:5" x14ac:dyDescent="0.3">
      <c r="B16" s="5" t="s">
        <v>28</v>
      </c>
      <c r="C16" s="5" t="s">
        <v>29</v>
      </c>
      <c r="D16" s="5" t="s">
        <v>24</v>
      </c>
      <c r="E16" s="5" t="s">
        <v>31</v>
      </c>
    </row>
    <row r="17" spans="2:5" x14ac:dyDescent="0.3">
      <c r="B17" s="5" t="s">
        <v>22</v>
      </c>
      <c r="C17" s="5" t="s">
        <v>29</v>
      </c>
      <c r="D17" s="5" t="s">
        <v>24</v>
      </c>
      <c r="E17" s="5" t="s">
        <v>31</v>
      </c>
    </row>
    <row r="18" spans="2:5" x14ac:dyDescent="0.3">
      <c r="B18" s="5" t="s">
        <v>22</v>
      </c>
      <c r="C18" s="5" t="s">
        <v>27</v>
      </c>
      <c r="D18" s="5" t="s">
        <v>25</v>
      </c>
      <c r="E18" s="5" t="s">
        <v>32</v>
      </c>
    </row>
    <row r="19" spans="2:5" x14ac:dyDescent="0.3">
      <c r="B19" s="5" t="s">
        <v>22</v>
      </c>
      <c r="C19" s="5" t="s">
        <v>27</v>
      </c>
      <c r="D19" s="5" t="s">
        <v>25</v>
      </c>
      <c r="E19" s="5" t="s">
        <v>32</v>
      </c>
    </row>
    <row r="20" spans="2:5" x14ac:dyDescent="0.3">
      <c r="B20" s="5" t="s">
        <v>22</v>
      </c>
      <c r="C20" s="5" t="s">
        <v>23</v>
      </c>
      <c r="D20" s="5" t="s">
        <v>26</v>
      </c>
      <c r="E20" s="5" t="s">
        <v>31</v>
      </c>
    </row>
    <row r="21" spans="2:5" x14ac:dyDescent="0.3">
      <c r="B21" s="5" t="s">
        <v>22</v>
      </c>
      <c r="C21" s="5" t="s">
        <v>27</v>
      </c>
      <c r="D21" s="5" t="s">
        <v>25</v>
      </c>
      <c r="E21" s="5" t="s">
        <v>32</v>
      </c>
    </row>
    <row r="22" spans="2:5" x14ac:dyDescent="0.3">
      <c r="B22" s="5" t="s">
        <v>22</v>
      </c>
      <c r="C22" s="5" t="s">
        <v>29</v>
      </c>
      <c r="D22" s="5" t="s">
        <v>24</v>
      </c>
      <c r="E22" s="5" t="s">
        <v>31</v>
      </c>
    </row>
    <row r="23" spans="2:5" x14ac:dyDescent="0.3">
      <c r="B23" s="5" t="s">
        <v>22</v>
      </c>
      <c r="C23" s="5" t="s">
        <v>29</v>
      </c>
      <c r="D23" s="5" t="s">
        <v>26</v>
      </c>
      <c r="E23" s="5" t="s">
        <v>31</v>
      </c>
    </row>
    <row r="24" spans="2:5" x14ac:dyDescent="0.3">
      <c r="B24" s="5" t="s">
        <v>22</v>
      </c>
      <c r="C24" s="5" t="s">
        <v>27</v>
      </c>
      <c r="D24" s="5" t="s">
        <v>24</v>
      </c>
      <c r="E24" s="5" t="s">
        <v>31</v>
      </c>
    </row>
    <row r="25" spans="2:5" x14ac:dyDescent="0.3">
      <c r="B25" s="5" t="s">
        <v>22</v>
      </c>
      <c r="C25" s="5" t="s">
        <v>27</v>
      </c>
      <c r="D25" s="5" t="s">
        <v>24</v>
      </c>
      <c r="E25" s="5" t="s">
        <v>31</v>
      </c>
    </row>
    <row r="26" spans="2:5" x14ac:dyDescent="0.3">
      <c r="B26" s="5" t="s">
        <v>22</v>
      </c>
      <c r="C26" s="5" t="s">
        <v>29</v>
      </c>
      <c r="D26" s="5" t="s">
        <v>24</v>
      </c>
      <c r="E26" s="5" t="s">
        <v>31</v>
      </c>
    </row>
    <row r="27" spans="2:5" x14ac:dyDescent="0.3">
      <c r="B27" s="5" t="s">
        <v>22</v>
      </c>
      <c r="C27" s="5" t="s">
        <v>29</v>
      </c>
      <c r="D27" s="5" t="s">
        <v>24</v>
      </c>
      <c r="E27" s="5" t="s">
        <v>31</v>
      </c>
    </row>
    <row r="28" spans="2:5" x14ac:dyDescent="0.3">
      <c r="B28" s="5" t="s">
        <v>22</v>
      </c>
      <c r="C28" s="5" t="s">
        <v>29</v>
      </c>
      <c r="D28" s="5" t="s">
        <v>24</v>
      </c>
      <c r="E28" s="5" t="s">
        <v>31</v>
      </c>
    </row>
    <row r="29" spans="2:5" x14ac:dyDescent="0.3">
      <c r="B29" s="5" t="s">
        <v>22</v>
      </c>
      <c r="C29" s="5" t="s">
        <v>29</v>
      </c>
      <c r="D29" s="5" t="s">
        <v>25</v>
      </c>
      <c r="E29" s="5" t="s">
        <v>32</v>
      </c>
    </row>
    <row r="30" spans="2:5" x14ac:dyDescent="0.3">
      <c r="B30" s="5" t="s">
        <v>22</v>
      </c>
      <c r="C30" s="5" t="s">
        <v>29</v>
      </c>
      <c r="D30" s="5" t="s">
        <v>25</v>
      </c>
      <c r="E30" s="5" t="s">
        <v>32</v>
      </c>
    </row>
    <row r="31" spans="2:5" x14ac:dyDescent="0.3">
      <c r="B31" s="5" t="s">
        <v>22</v>
      </c>
      <c r="C31" s="5" t="s">
        <v>23</v>
      </c>
      <c r="D31" s="5" t="s">
        <v>25</v>
      </c>
      <c r="E31" s="5" t="s">
        <v>32</v>
      </c>
    </row>
    <row r="32" spans="2:5" x14ac:dyDescent="0.3">
      <c r="B32" s="5" t="s">
        <v>22</v>
      </c>
      <c r="C32" s="5" t="s">
        <v>27</v>
      </c>
      <c r="D32" s="5" t="s">
        <v>24</v>
      </c>
      <c r="E32" s="5" t="s">
        <v>31</v>
      </c>
    </row>
    <row r="33" spans="2:5" x14ac:dyDescent="0.3">
      <c r="B33" s="5" t="s">
        <v>22</v>
      </c>
      <c r="C33" s="5" t="s">
        <v>29</v>
      </c>
      <c r="D33" s="5" t="s">
        <v>24</v>
      </c>
      <c r="E33" s="5" t="s">
        <v>31</v>
      </c>
    </row>
    <row r="34" spans="2:5" x14ac:dyDescent="0.3">
      <c r="B34" s="5" t="s">
        <v>22</v>
      </c>
      <c r="C34" s="5" t="s">
        <v>29</v>
      </c>
      <c r="D34" s="5" t="s">
        <v>24</v>
      </c>
      <c r="E34" s="5" t="s">
        <v>31</v>
      </c>
    </row>
    <row r="35" spans="2:5" x14ac:dyDescent="0.3">
      <c r="B35" s="5" t="s">
        <v>22</v>
      </c>
      <c r="C35" s="5" t="s">
        <v>23</v>
      </c>
      <c r="D35" s="5" t="s">
        <v>25</v>
      </c>
      <c r="E35" s="5" t="s">
        <v>32</v>
      </c>
    </row>
    <row r="36" spans="2:5" x14ac:dyDescent="0.3">
      <c r="B36" s="5" t="s">
        <v>22</v>
      </c>
      <c r="C36" s="5" t="s">
        <v>29</v>
      </c>
      <c r="D36" s="5" t="s">
        <v>24</v>
      </c>
      <c r="E36" s="5" t="s">
        <v>31</v>
      </c>
    </row>
    <row r="37" spans="2:5" x14ac:dyDescent="0.3">
      <c r="B37" s="5" t="s">
        <v>22</v>
      </c>
      <c r="C37" s="5" t="s">
        <v>29</v>
      </c>
      <c r="D37" s="5" t="s">
        <v>24</v>
      </c>
      <c r="E37" s="5" t="s">
        <v>31</v>
      </c>
    </row>
    <row r="38" spans="2:5" x14ac:dyDescent="0.3">
      <c r="B38" s="5" t="s">
        <v>22</v>
      </c>
      <c r="C38" s="5" t="s">
        <v>23</v>
      </c>
      <c r="D38" s="5" t="s">
        <v>24</v>
      </c>
      <c r="E38" s="5" t="s">
        <v>31</v>
      </c>
    </row>
    <row r="39" spans="2:5" x14ac:dyDescent="0.3">
      <c r="B39" s="5" t="s">
        <v>22</v>
      </c>
      <c r="C39" s="5" t="s">
        <v>23</v>
      </c>
      <c r="D39" s="5" t="s">
        <v>26</v>
      </c>
      <c r="E39" s="5" t="s">
        <v>31</v>
      </c>
    </row>
    <row r="40" spans="2:5" x14ac:dyDescent="0.3">
      <c r="B40" s="5" t="s">
        <v>22</v>
      </c>
      <c r="C40" s="5" t="s">
        <v>29</v>
      </c>
      <c r="D40" s="5" t="s">
        <v>24</v>
      </c>
      <c r="E40" s="5" t="s">
        <v>31</v>
      </c>
    </row>
    <row r="41" spans="2:5" x14ac:dyDescent="0.3">
      <c r="B41" s="5" t="s">
        <v>22</v>
      </c>
      <c r="C41" s="5" t="s">
        <v>29</v>
      </c>
      <c r="D41" s="5" t="s">
        <v>25</v>
      </c>
      <c r="E41" s="5" t="s">
        <v>32</v>
      </c>
    </row>
    <row r="42" spans="2:5" x14ac:dyDescent="0.3">
      <c r="B42" s="5" t="s">
        <v>22</v>
      </c>
      <c r="C42" s="5" t="s">
        <v>27</v>
      </c>
      <c r="D42" s="5" t="s">
        <v>24</v>
      </c>
      <c r="E42" s="5" t="s">
        <v>31</v>
      </c>
    </row>
    <row r="43" spans="2:5" x14ac:dyDescent="0.3">
      <c r="B43" s="5" t="s">
        <v>22</v>
      </c>
      <c r="C43" s="5" t="s">
        <v>27</v>
      </c>
      <c r="D43" s="5" t="s">
        <v>24</v>
      </c>
      <c r="E43" s="5" t="s">
        <v>31</v>
      </c>
    </row>
    <row r="44" spans="2:5" x14ac:dyDescent="0.3">
      <c r="B44" s="5" t="s">
        <v>22</v>
      </c>
      <c r="C44" s="5" t="s">
        <v>29</v>
      </c>
      <c r="D44" s="5" t="s">
        <v>26</v>
      </c>
      <c r="E44" s="5" t="s">
        <v>31</v>
      </c>
    </row>
    <row r="45" spans="2:5" x14ac:dyDescent="0.3">
      <c r="B45" s="5" t="s">
        <v>22</v>
      </c>
      <c r="C45" s="5" t="s">
        <v>27</v>
      </c>
      <c r="D45" s="5" t="s">
        <v>25</v>
      </c>
      <c r="E45" s="5" t="s">
        <v>32</v>
      </c>
    </row>
    <row r="46" spans="2:5" x14ac:dyDescent="0.3">
      <c r="B46" s="5" t="s">
        <v>22</v>
      </c>
      <c r="C46" s="5" t="s">
        <v>29</v>
      </c>
      <c r="D46" s="5" t="s">
        <v>25</v>
      </c>
      <c r="E46" s="5" t="s">
        <v>32</v>
      </c>
    </row>
    <row r="47" spans="2:5" x14ac:dyDescent="0.3">
      <c r="B47" s="5" t="s">
        <v>22</v>
      </c>
      <c r="C47" s="5" t="s">
        <v>29</v>
      </c>
      <c r="D47" s="5" t="s">
        <v>26</v>
      </c>
      <c r="E47" s="5" t="s">
        <v>31</v>
      </c>
    </row>
    <row r="48" spans="2:5" x14ac:dyDescent="0.3">
      <c r="B48" s="5" t="s">
        <v>22</v>
      </c>
      <c r="C48" s="5" t="s">
        <v>29</v>
      </c>
      <c r="D48" s="5" t="s">
        <v>24</v>
      </c>
      <c r="E48" s="5" t="s">
        <v>31</v>
      </c>
    </row>
    <row r="49" spans="2:5" x14ac:dyDescent="0.3">
      <c r="B49" s="5" t="s">
        <v>22</v>
      </c>
      <c r="C49" s="5" t="s">
        <v>29</v>
      </c>
      <c r="D49" s="5" t="s">
        <v>25</v>
      </c>
      <c r="E49" s="5" t="s">
        <v>32</v>
      </c>
    </row>
    <row r="50" spans="2:5" x14ac:dyDescent="0.3">
      <c r="B50" s="5" t="s">
        <v>22</v>
      </c>
      <c r="C50" s="5" t="s">
        <v>23</v>
      </c>
      <c r="D50" s="5" t="s">
        <v>26</v>
      </c>
      <c r="E50" s="5" t="s">
        <v>31</v>
      </c>
    </row>
    <row r="51" spans="2:5" x14ac:dyDescent="0.3">
      <c r="B51" s="5" t="s">
        <v>22</v>
      </c>
      <c r="C51" s="5" t="s">
        <v>29</v>
      </c>
      <c r="D51" s="5" t="s">
        <v>25</v>
      </c>
      <c r="E51" s="5" t="s">
        <v>32</v>
      </c>
    </row>
    <row r="52" spans="2:5" x14ac:dyDescent="0.3">
      <c r="B52" s="5" t="s">
        <v>22</v>
      </c>
      <c r="C52" s="5" t="s">
        <v>29</v>
      </c>
      <c r="D52" s="5" t="s">
        <v>24</v>
      </c>
      <c r="E52" s="5" t="s">
        <v>31</v>
      </c>
    </row>
    <row r="53" spans="2:5" x14ac:dyDescent="0.3">
      <c r="B53" s="5" t="s">
        <v>22</v>
      </c>
      <c r="C53" s="5" t="s">
        <v>27</v>
      </c>
      <c r="D53" s="5" t="s">
        <v>25</v>
      </c>
      <c r="E53" s="5" t="s">
        <v>32</v>
      </c>
    </row>
    <row r="54" spans="2:5" x14ac:dyDescent="0.3">
      <c r="B54" s="5" t="s">
        <v>22</v>
      </c>
      <c r="C54" s="5" t="s">
        <v>29</v>
      </c>
      <c r="D54" s="5" t="s">
        <v>24</v>
      </c>
      <c r="E54" s="5" t="s">
        <v>31</v>
      </c>
    </row>
    <row r="55" spans="2:5" x14ac:dyDescent="0.3">
      <c r="B55" s="5" t="s">
        <v>22</v>
      </c>
      <c r="C55" s="5" t="s">
        <v>23</v>
      </c>
      <c r="D55" s="5" t="s">
        <v>26</v>
      </c>
      <c r="E55" s="5" t="s">
        <v>31</v>
      </c>
    </row>
    <row r="56" spans="2:5" x14ac:dyDescent="0.3">
      <c r="B56" s="5" t="s">
        <v>22</v>
      </c>
      <c r="C56" s="5" t="s">
        <v>29</v>
      </c>
      <c r="D56" s="5" t="s">
        <v>25</v>
      </c>
      <c r="E56" s="5" t="s">
        <v>32</v>
      </c>
    </row>
    <row r="57" spans="2:5" x14ac:dyDescent="0.3">
      <c r="B57" s="5" t="s">
        <v>22</v>
      </c>
      <c r="C57" s="5" t="s">
        <v>23</v>
      </c>
      <c r="D57" s="5" t="s">
        <v>26</v>
      </c>
      <c r="E57" s="5" t="s">
        <v>31</v>
      </c>
    </row>
    <row r="58" spans="2:5" x14ac:dyDescent="0.3">
      <c r="B58" s="5" t="s">
        <v>22</v>
      </c>
      <c r="C58" s="5" t="s">
        <v>27</v>
      </c>
      <c r="D58" s="5" t="s">
        <v>25</v>
      </c>
      <c r="E58" s="5" t="s">
        <v>32</v>
      </c>
    </row>
    <row r="59" spans="2:5" x14ac:dyDescent="0.3">
      <c r="B59" s="5" t="s">
        <v>22</v>
      </c>
      <c r="C59" s="5" t="s">
        <v>23</v>
      </c>
      <c r="D59" s="5" t="s">
        <v>24</v>
      </c>
      <c r="E59" s="5" t="s">
        <v>31</v>
      </c>
    </row>
    <row r="60" spans="2:5" x14ac:dyDescent="0.3">
      <c r="B60" s="5" t="s">
        <v>22</v>
      </c>
      <c r="C60" s="5" t="s">
        <v>27</v>
      </c>
      <c r="D60" s="5" t="s">
        <v>25</v>
      </c>
      <c r="E60" s="5" t="s">
        <v>32</v>
      </c>
    </row>
    <row r="61" spans="2:5" x14ac:dyDescent="0.3">
      <c r="B61" s="5" t="s">
        <v>22</v>
      </c>
      <c r="C61" s="5" t="s">
        <v>29</v>
      </c>
      <c r="D61" s="5" t="s">
        <v>24</v>
      </c>
      <c r="E61" s="5" t="s">
        <v>31</v>
      </c>
    </row>
    <row r="62" spans="2:5" x14ac:dyDescent="0.3">
      <c r="B62" s="5" t="s">
        <v>22</v>
      </c>
      <c r="C62" s="5" t="s">
        <v>29</v>
      </c>
      <c r="D62" s="5" t="s">
        <v>24</v>
      </c>
      <c r="E62" s="5" t="s">
        <v>31</v>
      </c>
    </row>
    <row r="63" spans="2:5" x14ac:dyDescent="0.3">
      <c r="B63" s="5" t="s">
        <v>22</v>
      </c>
      <c r="C63" s="5" t="s">
        <v>23</v>
      </c>
      <c r="D63" s="5" t="s">
        <v>26</v>
      </c>
      <c r="E63" s="5" t="s">
        <v>31</v>
      </c>
    </row>
    <row r="64" spans="2:5" x14ac:dyDescent="0.3">
      <c r="B64" s="5" t="s">
        <v>22</v>
      </c>
      <c r="C64" s="5" t="s">
        <v>29</v>
      </c>
      <c r="D64" s="5" t="s">
        <v>26</v>
      </c>
      <c r="E64" s="5" t="s">
        <v>31</v>
      </c>
    </row>
    <row r="65" spans="2:5" x14ac:dyDescent="0.3">
      <c r="B65" s="5" t="s">
        <v>22</v>
      </c>
      <c r="C65" s="5" t="s">
        <v>27</v>
      </c>
      <c r="D65" s="5" t="s">
        <v>24</v>
      </c>
      <c r="E65" s="5" t="s">
        <v>31</v>
      </c>
    </row>
    <row r="66" spans="2:5" x14ac:dyDescent="0.3">
      <c r="B66" s="5" t="s">
        <v>22</v>
      </c>
      <c r="C66" s="5" t="s">
        <v>23</v>
      </c>
      <c r="D66" s="5" t="s">
        <v>26</v>
      </c>
      <c r="E66" s="5" t="s">
        <v>31</v>
      </c>
    </row>
    <row r="67" spans="2:5" x14ac:dyDescent="0.3">
      <c r="B67" s="5" t="s">
        <v>22</v>
      </c>
      <c r="C67" s="5" t="s">
        <v>29</v>
      </c>
      <c r="D67" s="5" t="s">
        <v>24</v>
      </c>
      <c r="E67" s="5" t="s">
        <v>31</v>
      </c>
    </row>
    <row r="68" spans="2:5" x14ac:dyDescent="0.3">
      <c r="B68" s="5" t="s">
        <v>22</v>
      </c>
      <c r="C68" s="5" t="s">
        <v>27</v>
      </c>
      <c r="D68" s="5" t="s">
        <v>25</v>
      </c>
      <c r="E68" s="5" t="s">
        <v>32</v>
      </c>
    </row>
    <row r="69" spans="2:5" x14ac:dyDescent="0.3">
      <c r="B69" s="5" t="s">
        <v>22</v>
      </c>
      <c r="C69" s="5" t="s">
        <v>27</v>
      </c>
      <c r="D69" s="5" t="s">
        <v>25</v>
      </c>
      <c r="E69" s="5" t="s">
        <v>32</v>
      </c>
    </row>
    <row r="70" spans="2:5" x14ac:dyDescent="0.3">
      <c r="B70" s="5" t="s">
        <v>22</v>
      </c>
      <c r="C70" s="5" t="s">
        <v>29</v>
      </c>
      <c r="D70" s="5" t="s">
        <v>24</v>
      </c>
      <c r="E70" s="5" t="s">
        <v>31</v>
      </c>
    </row>
    <row r="71" spans="2:5" x14ac:dyDescent="0.3">
      <c r="B71" s="5" t="s">
        <v>22</v>
      </c>
      <c r="C71" s="5" t="s">
        <v>27</v>
      </c>
      <c r="D71" s="5" t="s">
        <v>24</v>
      </c>
      <c r="E71" s="5" t="s">
        <v>31</v>
      </c>
    </row>
    <row r="72" spans="2:5" x14ac:dyDescent="0.3">
      <c r="B72" s="5" t="s">
        <v>22</v>
      </c>
      <c r="C72" s="5" t="s">
        <v>29</v>
      </c>
      <c r="D72" s="5" t="s">
        <v>26</v>
      </c>
      <c r="E72" s="5" t="s">
        <v>31</v>
      </c>
    </row>
    <row r="73" spans="2:5" x14ac:dyDescent="0.3">
      <c r="B73" s="5" t="s">
        <v>22</v>
      </c>
      <c r="C73" s="5" t="s">
        <v>29</v>
      </c>
      <c r="D73" s="5" t="s">
        <v>24</v>
      </c>
      <c r="E73" s="5" t="s">
        <v>31</v>
      </c>
    </row>
    <row r="74" spans="2:5" x14ac:dyDescent="0.3">
      <c r="B74" s="5" t="s">
        <v>22</v>
      </c>
      <c r="C74" s="5" t="s">
        <v>27</v>
      </c>
      <c r="D74" s="5" t="s">
        <v>24</v>
      </c>
      <c r="E74" s="5" t="s">
        <v>31</v>
      </c>
    </row>
    <row r="75" spans="2:5" x14ac:dyDescent="0.3">
      <c r="B75" s="5" t="s">
        <v>22</v>
      </c>
      <c r="C75" s="5" t="s">
        <v>29</v>
      </c>
      <c r="D75" s="5" t="s">
        <v>24</v>
      </c>
      <c r="E75" s="5" t="s">
        <v>31</v>
      </c>
    </row>
    <row r="76" spans="2:5" x14ac:dyDescent="0.3">
      <c r="B76" s="5" t="s">
        <v>22</v>
      </c>
      <c r="C76" s="5" t="s">
        <v>27</v>
      </c>
      <c r="D76" s="5" t="s">
        <v>26</v>
      </c>
      <c r="E76" s="5" t="s">
        <v>31</v>
      </c>
    </row>
    <row r="77" spans="2:5" x14ac:dyDescent="0.3">
      <c r="B77" s="5" t="s">
        <v>22</v>
      </c>
      <c r="C77" s="5" t="s">
        <v>29</v>
      </c>
      <c r="D77" s="5" t="s">
        <v>24</v>
      </c>
      <c r="E77" s="5" t="s">
        <v>31</v>
      </c>
    </row>
    <row r="78" spans="2:5" x14ac:dyDescent="0.3">
      <c r="B78" s="5" t="s">
        <v>22</v>
      </c>
      <c r="C78" s="5" t="s">
        <v>29</v>
      </c>
      <c r="D78" s="5" t="s">
        <v>24</v>
      </c>
      <c r="E78" s="5" t="s">
        <v>31</v>
      </c>
    </row>
    <row r="79" spans="2:5" x14ac:dyDescent="0.3">
      <c r="B79" s="5" t="s">
        <v>22</v>
      </c>
      <c r="C79" s="5" t="s">
        <v>27</v>
      </c>
      <c r="D79" s="5" t="s">
        <v>24</v>
      </c>
      <c r="E79" s="5" t="s">
        <v>31</v>
      </c>
    </row>
    <row r="80" spans="2:5" x14ac:dyDescent="0.3">
      <c r="B80" s="5" t="s">
        <v>22</v>
      </c>
      <c r="C80" s="5" t="s">
        <v>23</v>
      </c>
      <c r="D80" s="5" t="s">
        <v>24</v>
      </c>
      <c r="E80" s="5" t="s">
        <v>31</v>
      </c>
    </row>
    <row r="81" spans="2:5" x14ac:dyDescent="0.3">
      <c r="B81" s="5" t="s">
        <v>22</v>
      </c>
      <c r="C81" s="5" t="s">
        <v>29</v>
      </c>
      <c r="D81" s="5" t="s">
        <v>24</v>
      </c>
      <c r="E81" s="5" t="s">
        <v>31</v>
      </c>
    </row>
    <row r="82" spans="2:5" x14ac:dyDescent="0.3">
      <c r="B82" s="5" t="s">
        <v>22</v>
      </c>
      <c r="C82" s="5" t="s">
        <v>27</v>
      </c>
      <c r="D82" s="5" t="s">
        <v>25</v>
      </c>
      <c r="E82" s="5" t="s">
        <v>32</v>
      </c>
    </row>
    <row r="83" spans="2:5" x14ac:dyDescent="0.3">
      <c r="B83" s="5" t="s">
        <v>22</v>
      </c>
      <c r="C83" s="5" t="s">
        <v>27</v>
      </c>
      <c r="D83" s="5" t="s">
        <v>24</v>
      </c>
      <c r="E83" s="5" t="s">
        <v>31</v>
      </c>
    </row>
    <row r="84" spans="2:5" x14ac:dyDescent="0.3">
      <c r="B84" s="5" t="s">
        <v>22</v>
      </c>
      <c r="C84" s="5" t="s">
        <v>29</v>
      </c>
      <c r="D84" s="5" t="s">
        <v>24</v>
      </c>
      <c r="E84" s="5" t="s">
        <v>31</v>
      </c>
    </row>
    <row r="85" spans="2:5" x14ac:dyDescent="0.3">
      <c r="B85" s="5" t="s">
        <v>22</v>
      </c>
      <c r="C85" s="5" t="s">
        <v>27</v>
      </c>
      <c r="D85" s="5" t="s">
        <v>26</v>
      </c>
      <c r="E85" s="5" t="s">
        <v>31</v>
      </c>
    </row>
    <row r="86" spans="2:5" x14ac:dyDescent="0.3">
      <c r="B86" s="5" t="s">
        <v>22</v>
      </c>
      <c r="C86" s="5" t="s">
        <v>29</v>
      </c>
      <c r="D86" s="5" t="s">
        <v>24</v>
      </c>
      <c r="E86" s="5" t="s">
        <v>31</v>
      </c>
    </row>
    <row r="87" spans="2:5" x14ac:dyDescent="0.3">
      <c r="B87" s="5" t="s">
        <v>22</v>
      </c>
      <c r="C87" s="5" t="s">
        <v>23</v>
      </c>
      <c r="D87" s="5" t="s">
        <v>26</v>
      </c>
      <c r="E87" s="5" t="s">
        <v>31</v>
      </c>
    </row>
    <row r="88" spans="2:5" x14ac:dyDescent="0.3">
      <c r="B88" s="5" t="s">
        <v>22</v>
      </c>
      <c r="C88" s="5" t="s">
        <v>29</v>
      </c>
      <c r="D88" s="5" t="s">
        <v>24</v>
      </c>
      <c r="E88" s="5" t="s">
        <v>31</v>
      </c>
    </row>
    <row r="89" spans="2:5" x14ac:dyDescent="0.3">
      <c r="B89" s="5" t="s">
        <v>22</v>
      </c>
      <c r="C89" s="5" t="s">
        <v>23</v>
      </c>
      <c r="D89" s="5" t="s">
        <v>24</v>
      </c>
      <c r="E89" s="5" t="s">
        <v>31</v>
      </c>
    </row>
    <row r="90" spans="2:5" x14ac:dyDescent="0.3">
      <c r="B90" s="5" t="s">
        <v>22</v>
      </c>
      <c r="C90" s="5" t="s">
        <v>23</v>
      </c>
      <c r="D90" s="5" t="s">
        <v>26</v>
      </c>
      <c r="E90" s="5" t="s">
        <v>31</v>
      </c>
    </row>
    <row r="91" spans="2:5" x14ac:dyDescent="0.3">
      <c r="B91" s="5" t="s">
        <v>22</v>
      </c>
      <c r="C91" s="5" t="s">
        <v>29</v>
      </c>
      <c r="D91" s="5" t="s">
        <v>26</v>
      </c>
      <c r="E91" s="5" t="s">
        <v>31</v>
      </c>
    </row>
    <row r="92" spans="2:5" x14ac:dyDescent="0.3">
      <c r="B92" s="5" t="s">
        <v>22</v>
      </c>
      <c r="C92" s="5" t="s">
        <v>27</v>
      </c>
      <c r="D92" s="5" t="s">
        <v>24</v>
      </c>
      <c r="E92" s="5" t="s">
        <v>31</v>
      </c>
    </row>
    <row r="93" spans="2:5" x14ac:dyDescent="0.3">
      <c r="B93" s="5" t="s">
        <v>22</v>
      </c>
      <c r="C93" s="5" t="s">
        <v>29</v>
      </c>
      <c r="D93" s="5" t="s">
        <v>24</v>
      </c>
      <c r="E93" s="5" t="s">
        <v>31</v>
      </c>
    </row>
    <row r="94" spans="2:5" x14ac:dyDescent="0.3">
      <c r="B94" s="5" t="s">
        <v>22</v>
      </c>
      <c r="C94" s="5" t="s">
        <v>29</v>
      </c>
      <c r="D94" s="5" t="s">
        <v>26</v>
      </c>
      <c r="E94" s="5" t="s">
        <v>31</v>
      </c>
    </row>
    <row r="95" spans="2:5" x14ac:dyDescent="0.3">
      <c r="B95" s="5" t="s">
        <v>22</v>
      </c>
      <c r="C95" s="5" t="s">
        <v>29</v>
      </c>
      <c r="D95" s="5" t="s">
        <v>24</v>
      </c>
      <c r="E95" s="5" t="s">
        <v>31</v>
      </c>
    </row>
    <row r="96" spans="2:5" x14ac:dyDescent="0.3">
      <c r="B96" s="5" t="s">
        <v>22</v>
      </c>
      <c r="C96" s="5" t="s">
        <v>29</v>
      </c>
      <c r="D96" s="5" t="s">
        <v>24</v>
      </c>
      <c r="E96" s="5" t="s">
        <v>31</v>
      </c>
    </row>
    <row r="97" spans="2:5" x14ac:dyDescent="0.3">
      <c r="B97" s="5" t="s">
        <v>22</v>
      </c>
      <c r="C97" s="5" t="s">
        <v>29</v>
      </c>
      <c r="D97" s="5" t="s">
        <v>25</v>
      </c>
      <c r="E97" s="5" t="s">
        <v>32</v>
      </c>
    </row>
    <row r="98" spans="2:5" x14ac:dyDescent="0.3">
      <c r="B98" s="5" t="s">
        <v>22</v>
      </c>
      <c r="C98" s="5" t="s">
        <v>27</v>
      </c>
      <c r="D98" s="5" t="s">
        <v>24</v>
      </c>
      <c r="E98" s="5" t="s">
        <v>31</v>
      </c>
    </row>
    <row r="99" spans="2:5" x14ac:dyDescent="0.3">
      <c r="B99" s="5" t="s">
        <v>22</v>
      </c>
      <c r="C99" s="5" t="s">
        <v>23</v>
      </c>
      <c r="D99" s="5" t="s">
        <v>26</v>
      </c>
      <c r="E99" s="5" t="s">
        <v>31</v>
      </c>
    </row>
    <row r="100" spans="2:5" x14ac:dyDescent="0.3">
      <c r="B100" s="5" t="s">
        <v>22</v>
      </c>
      <c r="C100" s="5" t="s">
        <v>29</v>
      </c>
      <c r="D100" s="5" t="s">
        <v>24</v>
      </c>
      <c r="E100" s="5" t="s">
        <v>32</v>
      </c>
    </row>
    <row r="101" spans="2:5" x14ac:dyDescent="0.3">
      <c r="B101" s="5" t="s">
        <v>22</v>
      </c>
      <c r="C101" s="5" t="s">
        <v>29</v>
      </c>
      <c r="D101" s="5" t="s">
        <v>26</v>
      </c>
      <c r="E101" s="5" t="s">
        <v>32</v>
      </c>
    </row>
    <row r="102" spans="2:5" x14ac:dyDescent="0.3">
      <c r="B102" s="5" t="s">
        <v>22</v>
      </c>
      <c r="C102" s="5" t="s">
        <v>29</v>
      </c>
      <c r="D102" s="5" t="s">
        <v>26</v>
      </c>
      <c r="E102" s="5" t="s">
        <v>32</v>
      </c>
    </row>
    <row r="103" spans="2:5" x14ac:dyDescent="0.3">
      <c r="B103" s="5" t="s">
        <v>22</v>
      </c>
      <c r="C103" s="5" t="s">
        <v>23</v>
      </c>
      <c r="D103" s="5" t="s">
        <v>24</v>
      </c>
      <c r="E103" s="5" t="s">
        <v>31</v>
      </c>
    </row>
    <row r="104" spans="2:5" x14ac:dyDescent="0.3">
      <c r="B104" s="5" t="s">
        <v>22</v>
      </c>
      <c r="C104" s="5" t="s">
        <v>23</v>
      </c>
      <c r="D104" s="5" t="s">
        <v>26</v>
      </c>
      <c r="E104" s="5" t="s">
        <v>31</v>
      </c>
    </row>
    <row r="105" spans="2:5" x14ac:dyDescent="0.3">
      <c r="B105" s="5" t="s">
        <v>22</v>
      </c>
      <c r="C105" s="5" t="s">
        <v>29</v>
      </c>
      <c r="D105" s="5" t="s">
        <v>26</v>
      </c>
      <c r="E105" s="5" t="s">
        <v>32</v>
      </c>
    </row>
    <row r="106" spans="2:5" x14ac:dyDescent="0.3">
      <c r="B106" s="5" t="s">
        <v>22</v>
      </c>
      <c r="C106" s="5" t="s">
        <v>29</v>
      </c>
      <c r="D106" s="5" t="s">
        <v>24</v>
      </c>
      <c r="E106" s="5" t="s">
        <v>31</v>
      </c>
    </row>
    <row r="107" spans="2:5" x14ac:dyDescent="0.3">
      <c r="B107" s="5" t="s">
        <v>22</v>
      </c>
      <c r="C107" s="5" t="s">
        <v>23</v>
      </c>
      <c r="D107" s="5" t="s">
        <v>26</v>
      </c>
      <c r="E107" s="5" t="s">
        <v>31</v>
      </c>
    </row>
    <row r="108" spans="2:5" x14ac:dyDescent="0.3">
      <c r="B108" s="5" t="s">
        <v>22</v>
      </c>
      <c r="C108" s="5" t="s">
        <v>29</v>
      </c>
      <c r="D108" s="5" t="s">
        <v>24</v>
      </c>
      <c r="E108" s="5" t="s">
        <v>31</v>
      </c>
    </row>
    <row r="109" spans="2:5" x14ac:dyDescent="0.3">
      <c r="B109" s="5" t="s">
        <v>22</v>
      </c>
      <c r="C109" s="5" t="s">
        <v>23</v>
      </c>
      <c r="D109" s="5" t="s">
        <v>26</v>
      </c>
      <c r="E109" s="5" t="s">
        <v>31</v>
      </c>
    </row>
    <row r="110" spans="2:5" x14ac:dyDescent="0.3">
      <c r="B110" s="5" t="s">
        <v>22</v>
      </c>
      <c r="C110" s="5" t="s">
        <v>23</v>
      </c>
      <c r="D110" s="5" t="s">
        <v>26</v>
      </c>
      <c r="E110" s="5" t="s">
        <v>31</v>
      </c>
    </row>
    <row r="111" spans="2:5" x14ac:dyDescent="0.3">
      <c r="B111" s="5" t="s">
        <v>22</v>
      </c>
      <c r="C111" s="5" t="s">
        <v>27</v>
      </c>
      <c r="D111" s="5" t="s">
        <v>24</v>
      </c>
      <c r="E111" s="5" t="s">
        <v>31</v>
      </c>
    </row>
    <row r="112" spans="2:5" x14ac:dyDescent="0.3">
      <c r="B112" s="5" t="s">
        <v>22</v>
      </c>
      <c r="C112" s="5" t="s">
        <v>27</v>
      </c>
      <c r="D112" s="5" t="s">
        <v>25</v>
      </c>
      <c r="E112" s="5" t="s">
        <v>32</v>
      </c>
    </row>
    <row r="113" spans="2:5" x14ac:dyDescent="0.3">
      <c r="B113" s="5" t="s">
        <v>22</v>
      </c>
      <c r="C113" s="5" t="s">
        <v>29</v>
      </c>
      <c r="D113" s="5" t="s">
        <v>25</v>
      </c>
      <c r="E113" s="5" t="s">
        <v>32</v>
      </c>
    </row>
    <row r="114" spans="2:5" x14ac:dyDescent="0.3">
      <c r="B114" s="5" t="s">
        <v>22</v>
      </c>
      <c r="C114" s="5" t="s">
        <v>23</v>
      </c>
      <c r="D114" s="5" t="s">
        <v>24</v>
      </c>
      <c r="E114" s="5" t="s">
        <v>31</v>
      </c>
    </row>
    <row r="115" spans="2:5" x14ac:dyDescent="0.3">
      <c r="B115" s="5" t="s">
        <v>22</v>
      </c>
      <c r="C115" s="5" t="s">
        <v>29</v>
      </c>
      <c r="D115" s="5" t="s">
        <v>26</v>
      </c>
      <c r="E115" s="5" t="s">
        <v>32</v>
      </c>
    </row>
    <row r="116" spans="2:5" x14ac:dyDescent="0.3">
      <c r="B116" s="5" t="s">
        <v>22</v>
      </c>
      <c r="C116" s="5" t="s">
        <v>29</v>
      </c>
      <c r="D116" s="5" t="s">
        <v>25</v>
      </c>
      <c r="E116" s="5" t="s">
        <v>32</v>
      </c>
    </row>
    <row r="117" spans="2:5" x14ac:dyDescent="0.3">
      <c r="B117" s="5" t="s">
        <v>22</v>
      </c>
      <c r="C117" s="5" t="s">
        <v>29</v>
      </c>
      <c r="D117" s="5" t="s">
        <v>24</v>
      </c>
      <c r="E117" s="5" t="s">
        <v>31</v>
      </c>
    </row>
    <row r="118" spans="2:5" x14ac:dyDescent="0.3">
      <c r="B118" s="5" t="s">
        <v>22</v>
      </c>
      <c r="C118" s="5" t="s">
        <v>29</v>
      </c>
      <c r="D118" s="5" t="s">
        <v>24</v>
      </c>
      <c r="E118" s="5" t="s">
        <v>31</v>
      </c>
    </row>
    <row r="119" spans="2:5" x14ac:dyDescent="0.3">
      <c r="B119" s="5" t="s">
        <v>22</v>
      </c>
      <c r="C119" s="5" t="s">
        <v>27</v>
      </c>
      <c r="D119" s="5" t="s">
        <v>24</v>
      </c>
      <c r="E119" s="5" t="s">
        <v>31</v>
      </c>
    </row>
    <row r="120" spans="2:5" x14ac:dyDescent="0.3">
      <c r="B120" s="5" t="s">
        <v>22</v>
      </c>
      <c r="C120" s="5" t="s">
        <v>29</v>
      </c>
      <c r="D120" s="5" t="s">
        <v>24</v>
      </c>
      <c r="E120" s="5" t="s">
        <v>31</v>
      </c>
    </row>
    <row r="121" spans="2:5" x14ac:dyDescent="0.3">
      <c r="B121" s="5" t="s">
        <v>22</v>
      </c>
      <c r="C121" s="5" t="s">
        <v>29</v>
      </c>
      <c r="D121" s="5" t="s">
        <v>24</v>
      </c>
      <c r="E121" s="5" t="s">
        <v>31</v>
      </c>
    </row>
    <row r="122" spans="2:5" x14ac:dyDescent="0.3">
      <c r="B122" s="5" t="s">
        <v>22</v>
      </c>
      <c r="C122" s="5" t="s">
        <v>29</v>
      </c>
      <c r="D122" s="5" t="s">
        <v>25</v>
      </c>
      <c r="E122" s="5" t="s">
        <v>32</v>
      </c>
    </row>
    <row r="123" spans="2:5" x14ac:dyDescent="0.3">
      <c r="B123" s="5" t="s">
        <v>22</v>
      </c>
      <c r="C123" s="5" t="s">
        <v>27</v>
      </c>
      <c r="D123" s="5" t="s">
        <v>25</v>
      </c>
      <c r="E123" s="5" t="s">
        <v>32</v>
      </c>
    </row>
    <row r="124" spans="2:5" x14ac:dyDescent="0.3">
      <c r="B124" s="5" t="s">
        <v>22</v>
      </c>
      <c r="C124" s="5" t="s">
        <v>27</v>
      </c>
      <c r="D124" s="5" t="s">
        <v>24</v>
      </c>
      <c r="E124" s="5" t="s">
        <v>31</v>
      </c>
    </row>
    <row r="125" spans="2:5" x14ac:dyDescent="0.3">
      <c r="B125" s="5" t="s">
        <v>22</v>
      </c>
      <c r="C125" s="5" t="s">
        <v>29</v>
      </c>
      <c r="D125" s="5" t="s">
        <v>26</v>
      </c>
      <c r="E125" s="5" t="s">
        <v>31</v>
      </c>
    </row>
    <row r="126" spans="2:5" x14ac:dyDescent="0.3">
      <c r="B126" s="5" t="s">
        <v>22</v>
      </c>
      <c r="C126" s="5" t="s">
        <v>27</v>
      </c>
      <c r="D126" s="5" t="s">
        <v>25</v>
      </c>
      <c r="E126" s="5" t="s">
        <v>32</v>
      </c>
    </row>
    <row r="127" spans="2:5" x14ac:dyDescent="0.3">
      <c r="B127" s="5" t="s">
        <v>22</v>
      </c>
      <c r="C127" s="5" t="s">
        <v>29</v>
      </c>
      <c r="D127" s="5" t="s">
        <v>24</v>
      </c>
      <c r="E127" s="5" t="s">
        <v>31</v>
      </c>
    </row>
    <row r="128" spans="2:5" x14ac:dyDescent="0.3">
      <c r="B128" s="5" t="s">
        <v>22</v>
      </c>
      <c r="C128" s="5" t="s">
        <v>27</v>
      </c>
      <c r="D128" s="5" t="s">
        <v>24</v>
      </c>
      <c r="E128" s="5" t="s">
        <v>31</v>
      </c>
    </row>
    <row r="129" spans="2:5" x14ac:dyDescent="0.3">
      <c r="B129" s="5" t="s">
        <v>22</v>
      </c>
      <c r="C129" s="5" t="s">
        <v>29</v>
      </c>
      <c r="D129" s="5" t="s">
        <v>26</v>
      </c>
      <c r="E129" s="5" t="s">
        <v>31</v>
      </c>
    </row>
    <row r="130" spans="2:5" x14ac:dyDescent="0.3">
      <c r="B130" s="5" t="s">
        <v>22</v>
      </c>
      <c r="C130" s="5" t="s">
        <v>29</v>
      </c>
      <c r="D130" s="5" t="s">
        <v>24</v>
      </c>
      <c r="E130" s="5" t="s">
        <v>31</v>
      </c>
    </row>
    <row r="131" spans="2:5" x14ac:dyDescent="0.3">
      <c r="B131" s="5" t="s">
        <v>22</v>
      </c>
      <c r="C131" s="5" t="s">
        <v>29</v>
      </c>
      <c r="D131" s="5" t="s">
        <v>24</v>
      </c>
      <c r="E131" s="5" t="s">
        <v>31</v>
      </c>
    </row>
    <row r="132" spans="2:5" x14ac:dyDescent="0.3">
      <c r="B132" s="5" t="s">
        <v>22</v>
      </c>
      <c r="C132" s="5" t="s">
        <v>27</v>
      </c>
      <c r="D132" s="5" t="s">
        <v>24</v>
      </c>
      <c r="E132" s="5" t="s">
        <v>31</v>
      </c>
    </row>
    <row r="133" spans="2:5" x14ac:dyDescent="0.3">
      <c r="B133" s="5" t="s">
        <v>22</v>
      </c>
      <c r="C133" s="5" t="s">
        <v>29</v>
      </c>
      <c r="D133" s="5" t="s">
        <v>24</v>
      </c>
      <c r="E133" s="5" t="s">
        <v>31</v>
      </c>
    </row>
    <row r="134" spans="2:5" x14ac:dyDescent="0.3">
      <c r="B134" s="5" t="s">
        <v>22</v>
      </c>
      <c r="C134" s="5" t="s">
        <v>29</v>
      </c>
      <c r="D134" s="5" t="s">
        <v>24</v>
      </c>
      <c r="E134" s="5" t="s">
        <v>31</v>
      </c>
    </row>
    <row r="135" spans="2:5" x14ac:dyDescent="0.3">
      <c r="B135" s="5" t="s">
        <v>22</v>
      </c>
      <c r="C135" s="5" t="s">
        <v>29</v>
      </c>
      <c r="D135" s="5" t="s">
        <v>24</v>
      </c>
      <c r="E135" s="5" t="s">
        <v>31</v>
      </c>
    </row>
    <row r="136" spans="2:5" x14ac:dyDescent="0.3">
      <c r="B136" s="5" t="s">
        <v>22</v>
      </c>
      <c r="C136" s="5" t="s">
        <v>23</v>
      </c>
      <c r="D136" s="5" t="s">
        <v>24</v>
      </c>
      <c r="E136" s="5" t="s">
        <v>31</v>
      </c>
    </row>
    <row r="137" spans="2:5" x14ac:dyDescent="0.3">
      <c r="B137" s="5" t="s">
        <v>22</v>
      </c>
      <c r="C137" s="5" t="s">
        <v>29</v>
      </c>
      <c r="D137" s="5" t="s">
        <v>26</v>
      </c>
      <c r="E137" s="5" t="s">
        <v>31</v>
      </c>
    </row>
    <row r="138" spans="2:5" x14ac:dyDescent="0.3">
      <c r="B138" s="5" t="s">
        <v>22</v>
      </c>
      <c r="C138" s="5" t="s">
        <v>23</v>
      </c>
      <c r="D138" s="5" t="s">
        <v>24</v>
      </c>
      <c r="E138" s="5" t="s">
        <v>31</v>
      </c>
    </row>
    <row r="139" spans="2:5" x14ac:dyDescent="0.3">
      <c r="B139" s="5" t="s">
        <v>22</v>
      </c>
      <c r="C139" s="5" t="s">
        <v>29</v>
      </c>
      <c r="D139" s="5" t="s">
        <v>24</v>
      </c>
      <c r="E139" s="5" t="s">
        <v>31</v>
      </c>
    </row>
    <row r="140" spans="2:5" x14ac:dyDescent="0.3">
      <c r="B140" s="5" t="s">
        <v>22</v>
      </c>
      <c r="C140" s="5" t="s">
        <v>27</v>
      </c>
      <c r="D140" s="5" t="s">
        <v>25</v>
      </c>
      <c r="E140" s="5" t="s">
        <v>32</v>
      </c>
    </row>
    <row r="141" spans="2:5" x14ac:dyDescent="0.3">
      <c r="B141" s="5" t="s">
        <v>22</v>
      </c>
      <c r="C141" s="5" t="s">
        <v>29</v>
      </c>
      <c r="D141" s="5" t="s">
        <v>25</v>
      </c>
      <c r="E141" s="5" t="s">
        <v>32</v>
      </c>
    </row>
    <row r="142" spans="2:5" x14ac:dyDescent="0.3">
      <c r="B142" s="5" t="s">
        <v>22</v>
      </c>
      <c r="C142" s="5" t="s">
        <v>27</v>
      </c>
      <c r="D142" s="5" t="s">
        <v>25</v>
      </c>
      <c r="E142" s="5" t="s">
        <v>32</v>
      </c>
    </row>
    <row r="143" spans="2:5" x14ac:dyDescent="0.3">
      <c r="B143" s="5" t="s">
        <v>22</v>
      </c>
      <c r="C143" s="5" t="s">
        <v>27</v>
      </c>
      <c r="D143" s="5" t="s">
        <v>25</v>
      </c>
      <c r="E143" s="5" t="s">
        <v>32</v>
      </c>
    </row>
    <row r="144" spans="2:5" x14ac:dyDescent="0.3">
      <c r="B144" s="5" t="s">
        <v>22</v>
      </c>
      <c r="C144" s="5" t="s">
        <v>27</v>
      </c>
      <c r="D144" s="5" t="s">
        <v>25</v>
      </c>
      <c r="E144" s="5" t="s">
        <v>32</v>
      </c>
    </row>
    <row r="145" spans="2:5" x14ac:dyDescent="0.3">
      <c r="B145" s="5" t="s">
        <v>22</v>
      </c>
      <c r="C145" s="5" t="s">
        <v>27</v>
      </c>
      <c r="D145" s="5" t="s">
        <v>25</v>
      </c>
      <c r="E145" s="5" t="s">
        <v>32</v>
      </c>
    </row>
    <row r="146" spans="2:5" x14ac:dyDescent="0.3">
      <c r="B146" s="5" t="s">
        <v>22</v>
      </c>
      <c r="C146" s="5" t="s">
        <v>27</v>
      </c>
      <c r="D146" s="5" t="s">
        <v>24</v>
      </c>
      <c r="E146" s="5" t="s">
        <v>31</v>
      </c>
    </row>
    <row r="147" spans="2:5" x14ac:dyDescent="0.3">
      <c r="B147" s="5" t="s">
        <v>22</v>
      </c>
      <c r="C147" s="5" t="s">
        <v>29</v>
      </c>
      <c r="D147" s="5" t="s">
        <v>24</v>
      </c>
      <c r="E147" s="5" t="s">
        <v>31</v>
      </c>
    </row>
    <row r="148" spans="2:5" x14ac:dyDescent="0.3">
      <c r="B148" s="5" t="s">
        <v>22</v>
      </c>
      <c r="C148" s="5" t="s">
        <v>29</v>
      </c>
      <c r="D148" s="5" t="s">
        <v>25</v>
      </c>
      <c r="E148" s="5" t="s">
        <v>32</v>
      </c>
    </row>
    <row r="149" spans="2:5" x14ac:dyDescent="0.3">
      <c r="B149" s="5" t="s">
        <v>22</v>
      </c>
      <c r="C149" s="5" t="s">
        <v>29</v>
      </c>
      <c r="D149" s="5" t="s">
        <v>25</v>
      </c>
      <c r="E149" s="5" t="s">
        <v>32</v>
      </c>
    </row>
    <row r="150" spans="2:5" x14ac:dyDescent="0.3">
      <c r="B150" s="5" t="s">
        <v>22</v>
      </c>
      <c r="C150" s="5" t="s">
        <v>29</v>
      </c>
      <c r="D150" s="5" t="s">
        <v>25</v>
      </c>
      <c r="E150" s="5" t="s">
        <v>32</v>
      </c>
    </row>
    <row r="151" spans="2:5" x14ac:dyDescent="0.3">
      <c r="B151" s="5" t="s">
        <v>22</v>
      </c>
      <c r="C151" s="5" t="s">
        <v>29</v>
      </c>
      <c r="D151" s="5" t="s">
        <v>24</v>
      </c>
      <c r="E151" s="5" t="s">
        <v>31</v>
      </c>
    </row>
    <row r="152" spans="2:5" x14ac:dyDescent="0.3">
      <c r="B152" s="5" t="s">
        <v>22</v>
      </c>
      <c r="C152" s="5" t="s">
        <v>29</v>
      </c>
      <c r="D152" s="5" t="s">
        <v>25</v>
      </c>
      <c r="E152" s="5" t="s">
        <v>32</v>
      </c>
    </row>
    <row r="153" spans="2:5" x14ac:dyDescent="0.3">
      <c r="B153" s="5" t="s">
        <v>22</v>
      </c>
      <c r="C153" s="5" t="s">
        <v>29</v>
      </c>
      <c r="D153" s="5" t="s">
        <v>24</v>
      </c>
      <c r="E153" s="5" t="s">
        <v>31</v>
      </c>
    </row>
    <row r="154" spans="2:5" x14ac:dyDescent="0.3">
      <c r="B154" s="5" t="s">
        <v>22</v>
      </c>
      <c r="C154" s="5" t="s">
        <v>29</v>
      </c>
      <c r="D154" s="5" t="s">
        <v>26</v>
      </c>
      <c r="E154" s="5" t="s">
        <v>31</v>
      </c>
    </row>
    <row r="155" spans="2:5" x14ac:dyDescent="0.3">
      <c r="B155" s="5" t="s">
        <v>22</v>
      </c>
      <c r="C155" s="5" t="s">
        <v>29</v>
      </c>
      <c r="D155" s="5" t="s">
        <v>25</v>
      </c>
      <c r="E155" s="5" t="s">
        <v>32</v>
      </c>
    </row>
    <row r="156" spans="2:5" x14ac:dyDescent="0.3">
      <c r="B156" s="5" t="s">
        <v>22</v>
      </c>
      <c r="C156" s="5" t="s">
        <v>29</v>
      </c>
      <c r="D156" s="5" t="s">
        <v>24</v>
      </c>
      <c r="E156" s="5" t="s">
        <v>31</v>
      </c>
    </row>
    <row r="157" spans="2:5" x14ac:dyDescent="0.3">
      <c r="B157" s="5" t="s">
        <v>22</v>
      </c>
      <c r="C157" s="5" t="s">
        <v>29</v>
      </c>
      <c r="D157" s="5" t="s">
        <v>24</v>
      </c>
      <c r="E157" s="5" t="s">
        <v>31</v>
      </c>
    </row>
    <row r="158" spans="2:5" x14ac:dyDescent="0.3">
      <c r="B158" s="5" t="s">
        <v>22</v>
      </c>
      <c r="C158" s="5" t="s">
        <v>29</v>
      </c>
      <c r="D158" s="5" t="s">
        <v>24</v>
      </c>
      <c r="E158" s="5" t="s">
        <v>31</v>
      </c>
    </row>
    <row r="159" spans="2:5" x14ac:dyDescent="0.3">
      <c r="B159" s="5" t="s">
        <v>22</v>
      </c>
      <c r="C159" s="5" t="s">
        <v>29</v>
      </c>
      <c r="D159" s="5" t="s">
        <v>24</v>
      </c>
      <c r="E159" s="5" t="s">
        <v>31</v>
      </c>
    </row>
    <row r="160" spans="2:5" x14ac:dyDescent="0.3">
      <c r="B160" s="5" t="s">
        <v>22</v>
      </c>
      <c r="C160" s="5" t="s">
        <v>27</v>
      </c>
      <c r="D160" s="5" t="s">
        <v>25</v>
      </c>
      <c r="E160" s="5" t="s">
        <v>32</v>
      </c>
    </row>
    <row r="161" spans="2:5" x14ac:dyDescent="0.3">
      <c r="B161" s="5" t="s">
        <v>22</v>
      </c>
      <c r="C161" s="5" t="s">
        <v>29</v>
      </c>
      <c r="D161" s="5" t="s">
        <v>24</v>
      </c>
      <c r="E161" s="5" t="s">
        <v>31</v>
      </c>
    </row>
    <row r="162" spans="2:5" x14ac:dyDescent="0.3">
      <c r="B162" s="5" t="s">
        <v>22</v>
      </c>
      <c r="C162" s="5" t="s">
        <v>29</v>
      </c>
      <c r="D162" s="5" t="s">
        <v>24</v>
      </c>
      <c r="E162" s="5" t="s">
        <v>31</v>
      </c>
    </row>
    <row r="163" spans="2:5" x14ac:dyDescent="0.3">
      <c r="B163" s="5" t="s">
        <v>22</v>
      </c>
      <c r="C163" s="5" t="s">
        <v>29</v>
      </c>
      <c r="D163" s="5" t="s">
        <v>24</v>
      </c>
      <c r="E163" s="5" t="s">
        <v>31</v>
      </c>
    </row>
    <row r="164" spans="2:5" x14ac:dyDescent="0.3">
      <c r="B164" s="5" t="s">
        <v>22</v>
      </c>
      <c r="C164" s="5" t="s">
        <v>29</v>
      </c>
      <c r="D164" s="5" t="s">
        <v>25</v>
      </c>
      <c r="E164" s="5" t="s">
        <v>32</v>
      </c>
    </row>
    <row r="165" spans="2:5" x14ac:dyDescent="0.3">
      <c r="B165" s="5" t="s">
        <v>22</v>
      </c>
      <c r="C165" s="5" t="s">
        <v>27</v>
      </c>
      <c r="D165" s="5" t="s">
        <v>25</v>
      </c>
      <c r="E165" s="5" t="s">
        <v>32</v>
      </c>
    </row>
    <row r="166" spans="2:5" x14ac:dyDescent="0.3">
      <c r="B166" s="5" t="s">
        <v>22</v>
      </c>
      <c r="C166" s="5" t="s">
        <v>29</v>
      </c>
      <c r="D166" s="5" t="s">
        <v>24</v>
      </c>
      <c r="E166" s="5" t="s">
        <v>31</v>
      </c>
    </row>
    <row r="167" spans="2:5" x14ac:dyDescent="0.3">
      <c r="B167" s="5" t="s">
        <v>22</v>
      </c>
      <c r="C167" s="5" t="s">
        <v>29</v>
      </c>
      <c r="D167" s="5" t="s">
        <v>26</v>
      </c>
      <c r="E167" s="5" t="s">
        <v>31</v>
      </c>
    </row>
    <row r="168" spans="2:5" x14ac:dyDescent="0.3">
      <c r="B168" s="5" t="s">
        <v>22</v>
      </c>
      <c r="C168" s="5" t="s">
        <v>27</v>
      </c>
      <c r="D168" s="5" t="s">
        <v>25</v>
      </c>
      <c r="E168" s="5" t="s">
        <v>32</v>
      </c>
    </row>
    <row r="169" spans="2:5" x14ac:dyDescent="0.3">
      <c r="B169" s="5" t="s">
        <v>22</v>
      </c>
      <c r="C169" s="5" t="s">
        <v>29</v>
      </c>
      <c r="D169" s="5" t="s">
        <v>24</v>
      </c>
      <c r="E169" s="5" t="s">
        <v>31</v>
      </c>
    </row>
    <row r="170" spans="2:5" x14ac:dyDescent="0.3">
      <c r="B170" s="5" t="s">
        <v>22</v>
      </c>
      <c r="C170" s="5" t="s">
        <v>29</v>
      </c>
      <c r="D170" s="5" t="s">
        <v>26</v>
      </c>
      <c r="E170" s="5" t="s">
        <v>31</v>
      </c>
    </row>
    <row r="171" spans="2:5" x14ac:dyDescent="0.3">
      <c r="B171" s="5" t="s">
        <v>22</v>
      </c>
      <c r="C171" s="5" t="s">
        <v>29</v>
      </c>
      <c r="D171" s="5" t="s">
        <v>25</v>
      </c>
      <c r="E171" s="5" t="s">
        <v>31</v>
      </c>
    </row>
    <row r="172" spans="2:5" x14ac:dyDescent="0.3">
      <c r="B172" s="5" t="s">
        <v>22</v>
      </c>
      <c r="C172" s="5" t="s">
        <v>29</v>
      </c>
      <c r="D172" s="5" t="s">
        <v>26</v>
      </c>
      <c r="E172" s="5" t="s">
        <v>31</v>
      </c>
    </row>
    <row r="173" spans="2:5" x14ac:dyDescent="0.3">
      <c r="B173" s="5" t="s">
        <v>22</v>
      </c>
      <c r="C173" s="5" t="s">
        <v>29</v>
      </c>
      <c r="D173" s="5" t="s">
        <v>26</v>
      </c>
      <c r="E173" s="5" t="s">
        <v>31</v>
      </c>
    </row>
    <row r="174" spans="2:5" x14ac:dyDescent="0.3">
      <c r="B174" s="5" t="s">
        <v>22</v>
      </c>
      <c r="C174" s="5" t="s">
        <v>29</v>
      </c>
      <c r="D174" s="5" t="s">
        <v>24</v>
      </c>
      <c r="E174" s="5" t="s">
        <v>31</v>
      </c>
    </row>
    <row r="175" spans="2:5" x14ac:dyDescent="0.3">
      <c r="B175" s="5" t="s">
        <v>22</v>
      </c>
      <c r="C175" s="5" t="s">
        <v>29</v>
      </c>
      <c r="D175" s="5" t="s">
        <v>24</v>
      </c>
      <c r="E175" s="5" t="s">
        <v>31</v>
      </c>
    </row>
    <row r="176" spans="2:5" x14ac:dyDescent="0.3">
      <c r="B176" s="5" t="s">
        <v>22</v>
      </c>
      <c r="C176" s="5" t="s">
        <v>29</v>
      </c>
      <c r="D176" s="5" t="s">
        <v>24</v>
      </c>
      <c r="E176" s="5" t="s">
        <v>31</v>
      </c>
    </row>
    <row r="177" spans="2:5" x14ac:dyDescent="0.3">
      <c r="B177" s="5" t="s">
        <v>22</v>
      </c>
      <c r="C177" s="5" t="s">
        <v>29</v>
      </c>
      <c r="D177" s="5" t="s">
        <v>26</v>
      </c>
      <c r="E177" s="5" t="s">
        <v>31</v>
      </c>
    </row>
    <row r="178" spans="2:5" x14ac:dyDescent="0.3">
      <c r="B178" s="5" t="s">
        <v>22</v>
      </c>
      <c r="C178" s="5" t="s">
        <v>29</v>
      </c>
      <c r="D178" s="5" t="s">
        <v>25</v>
      </c>
      <c r="E178" s="5" t="s">
        <v>32</v>
      </c>
    </row>
    <row r="179" spans="2:5" x14ac:dyDescent="0.3">
      <c r="B179" s="5" t="s">
        <v>22</v>
      </c>
      <c r="C179" s="5" t="s">
        <v>23</v>
      </c>
      <c r="D179" s="5" t="s">
        <v>26</v>
      </c>
      <c r="E179" s="5" t="s">
        <v>31</v>
      </c>
    </row>
    <row r="180" spans="2:5" x14ac:dyDescent="0.3">
      <c r="B180" s="5" t="s">
        <v>22</v>
      </c>
      <c r="C180" s="5" t="s">
        <v>29</v>
      </c>
      <c r="D180" s="5" t="s">
        <v>24</v>
      </c>
      <c r="E180" s="5" t="s">
        <v>31</v>
      </c>
    </row>
    <row r="181" spans="2:5" x14ac:dyDescent="0.3">
      <c r="B181" s="5" t="s">
        <v>22</v>
      </c>
      <c r="C181" s="5" t="s">
        <v>29</v>
      </c>
      <c r="D181" s="5" t="s">
        <v>24</v>
      </c>
      <c r="E181" s="5" t="s">
        <v>31</v>
      </c>
    </row>
    <row r="182" spans="2:5" x14ac:dyDescent="0.3">
      <c r="B182" s="5" t="s">
        <v>22</v>
      </c>
      <c r="C182" s="5" t="s">
        <v>29</v>
      </c>
      <c r="D182" s="5" t="s">
        <v>24</v>
      </c>
      <c r="E182" s="5" t="s">
        <v>31</v>
      </c>
    </row>
    <row r="183" spans="2:5" x14ac:dyDescent="0.3">
      <c r="B183" s="5" t="s">
        <v>29</v>
      </c>
      <c r="C183" s="5" t="s">
        <v>29</v>
      </c>
      <c r="D183" s="5" t="s">
        <v>25</v>
      </c>
      <c r="E183" s="5" t="s">
        <v>32</v>
      </c>
    </row>
    <row r="184" spans="2:5" x14ac:dyDescent="0.3">
      <c r="B184" s="5" t="s">
        <v>22</v>
      </c>
      <c r="C184" s="5" t="s">
        <v>29</v>
      </c>
      <c r="D184" s="5" t="s">
        <v>24</v>
      </c>
      <c r="E184" s="5" t="s">
        <v>31</v>
      </c>
    </row>
    <row r="185" spans="2:5" x14ac:dyDescent="0.3">
      <c r="B185" s="5" t="s">
        <v>29</v>
      </c>
      <c r="C185" s="5" t="s">
        <v>29</v>
      </c>
      <c r="D185" s="5" t="s">
        <v>26</v>
      </c>
      <c r="E185" s="5" t="s">
        <v>31</v>
      </c>
    </row>
    <row r="186" spans="2:5" x14ac:dyDescent="0.3">
      <c r="B186" s="5" t="s">
        <v>22</v>
      </c>
      <c r="C186" s="5" t="s">
        <v>27</v>
      </c>
      <c r="D186" s="5" t="s">
        <v>24</v>
      </c>
      <c r="E186" s="5" t="s">
        <v>31</v>
      </c>
    </row>
    <row r="187" spans="2:5" x14ac:dyDescent="0.3">
      <c r="B187" s="5" t="s">
        <v>22</v>
      </c>
      <c r="C187" s="5" t="s">
        <v>29</v>
      </c>
      <c r="D187" s="5" t="s">
        <v>24</v>
      </c>
      <c r="E187" s="5" t="s">
        <v>31</v>
      </c>
    </row>
    <row r="188" spans="2:5" x14ac:dyDescent="0.3">
      <c r="B188" s="5" t="s">
        <v>28</v>
      </c>
      <c r="C188" s="5" t="s">
        <v>27</v>
      </c>
      <c r="D188" s="5" t="s">
        <v>25</v>
      </c>
      <c r="E188" s="5" t="s">
        <v>32</v>
      </c>
    </row>
    <row r="189" spans="2:5" x14ac:dyDescent="0.3">
      <c r="B189" s="5" t="s">
        <v>22</v>
      </c>
      <c r="C189" s="5" t="s">
        <v>29</v>
      </c>
      <c r="D189" s="5" t="s">
        <v>24</v>
      </c>
      <c r="E189" s="5" t="s">
        <v>31</v>
      </c>
    </row>
    <row r="190" spans="2:5" x14ac:dyDescent="0.3">
      <c r="B190" s="5" t="s">
        <v>22</v>
      </c>
      <c r="C190" s="5" t="s">
        <v>27</v>
      </c>
      <c r="D190" s="5" t="s">
        <v>25</v>
      </c>
      <c r="E190" s="5" t="s">
        <v>32</v>
      </c>
    </row>
    <row r="191" spans="2:5" x14ac:dyDescent="0.3">
      <c r="B191" s="5" t="s">
        <v>28</v>
      </c>
      <c r="C191" s="5" t="s">
        <v>29</v>
      </c>
      <c r="D191" s="5" t="s">
        <v>24</v>
      </c>
      <c r="E191" s="5" t="s">
        <v>31</v>
      </c>
    </row>
    <row r="192" spans="2:5" x14ac:dyDescent="0.3">
      <c r="B192" s="5" t="s">
        <v>29</v>
      </c>
      <c r="C192" s="5" t="s">
        <v>29</v>
      </c>
      <c r="D192" s="5" t="s">
        <v>25</v>
      </c>
      <c r="E192" s="5" t="s">
        <v>32</v>
      </c>
    </row>
    <row r="193" spans="2:5" x14ac:dyDescent="0.3">
      <c r="B193" s="5" t="s">
        <v>22</v>
      </c>
      <c r="C193" s="5" t="s">
        <v>29</v>
      </c>
      <c r="D193" s="5" t="s">
        <v>24</v>
      </c>
      <c r="E193" s="5" t="s">
        <v>31</v>
      </c>
    </row>
    <row r="194" spans="2:5" x14ac:dyDescent="0.3">
      <c r="B194" s="5" t="s">
        <v>22</v>
      </c>
      <c r="C194" s="5" t="s">
        <v>29</v>
      </c>
      <c r="D194" s="5" t="s">
        <v>24</v>
      </c>
      <c r="E194" s="5" t="s">
        <v>31</v>
      </c>
    </row>
    <row r="195" spans="2:5" x14ac:dyDescent="0.3">
      <c r="B195" s="5" t="s">
        <v>28</v>
      </c>
      <c r="C195" s="5" t="s">
        <v>27</v>
      </c>
      <c r="D195" s="5" t="s">
        <v>25</v>
      </c>
      <c r="E195" s="5" t="s">
        <v>32</v>
      </c>
    </row>
    <row r="196" spans="2:5" x14ac:dyDescent="0.3">
      <c r="B196" s="5" t="s">
        <v>22</v>
      </c>
      <c r="C196" s="5" t="s">
        <v>29</v>
      </c>
      <c r="D196" s="5" t="s">
        <v>24</v>
      </c>
      <c r="E196" s="5" t="s">
        <v>31</v>
      </c>
    </row>
    <row r="197" spans="2:5" x14ac:dyDescent="0.3">
      <c r="B197" s="5" t="s">
        <v>28</v>
      </c>
      <c r="C197" s="5" t="s">
        <v>23</v>
      </c>
      <c r="D197" s="5" t="s">
        <v>26</v>
      </c>
      <c r="E197" s="5" t="s">
        <v>32</v>
      </c>
    </row>
    <row r="198" spans="2:5" x14ac:dyDescent="0.3">
      <c r="B198" s="5" t="s">
        <v>22</v>
      </c>
      <c r="C198" s="5" t="s">
        <v>29</v>
      </c>
      <c r="D198" s="5" t="s">
        <v>24</v>
      </c>
      <c r="E198" s="5" t="s">
        <v>31</v>
      </c>
    </row>
    <row r="199" spans="2:5" x14ac:dyDescent="0.3">
      <c r="B199" s="5" t="s">
        <v>22</v>
      </c>
      <c r="C199" s="5" t="s">
        <v>29</v>
      </c>
      <c r="D199" s="5" t="s">
        <v>24</v>
      </c>
      <c r="E199" s="5" t="s">
        <v>31</v>
      </c>
    </row>
    <row r="200" spans="2:5" x14ac:dyDescent="0.3">
      <c r="B200" s="5" t="s">
        <v>22</v>
      </c>
      <c r="C200" s="5" t="s">
        <v>29</v>
      </c>
      <c r="D200" s="5" t="s">
        <v>24</v>
      </c>
      <c r="E200" s="5" t="s">
        <v>31</v>
      </c>
    </row>
    <row r="201" spans="2:5" x14ac:dyDescent="0.3">
      <c r="B201" s="5" t="s">
        <v>22</v>
      </c>
      <c r="C201" s="5" t="s">
        <v>29</v>
      </c>
      <c r="D201" s="5" t="s">
        <v>25</v>
      </c>
      <c r="E201" s="5" t="s">
        <v>32</v>
      </c>
    </row>
    <row r="202" spans="2:5" x14ac:dyDescent="0.3">
      <c r="B202" s="5" t="s">
        <v>22</v>
      </c>
      <c r="C202" s="5" t="s">
        <v>29</v>
      </c>
      <c r="D202" s="5" t="s">
        <v>26</v>
      </c>
      <c r="E202" s="5" t="s">
        <v>31</v>
      </c>
    </row>
    <row r="203" spans="2:5" x14ac:dyDescent="0.3">
      <c r="B203" s="5" t="s">
        <v>22</v>
      </c>
      <c r="C203" s="5" t="s">
        <v>29</v>
      </c>
      <c r="D203" s="5" t="s">
        <v>24</v>
      </c>
      <c r="E203" s="5" t="s">
        <v>31</v>
      </c>
    </row>
    <row r="204" spans="2:5" x14ac:dyDescent="0.3">
      <c r="B204" s="5" t="s">
        <v>28</v>
      </c>
      <c r="C204" s="5" t="s">
        <v>27</v>
      </c>
      <c r="D204" s="5" t="s">
        <v>25</v>
      </c>
      <c r="E204" s="5" t="s">
        <v>32</v>
      </c>
    </row>
  </sheetData>
  <mergeCells count="2">
    <mergeCell ref="B3:E3"/>
    <mergeCell ref="B2:E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CF50C-F991-4135-82CE-BD4875431D63}">
  <dimension ref="B2:F204"/>
  <sheetViews>
    <sheetView zoomScale="114" workbookViewId="0">
      <selection activeCell="B4" sqref="B4"/>
    </sheetView>
  </sheetViews>
  <sheetFormatPr defaultRowHeight="14.4" x14ac:dyDescent="0.3"/>
  <cols>
    <col min="2" max="2" width="15.44140625" bestFit="1" customWidth="1"/>
    <col min="3" max="3" width="17" bestFit="1" customWidth="1"/>
    <col min="4" max="4" width="14.109375" bestFit="1" customWidth="1"/>
    <col min="5" max="5" width="14.6640625" bestFit="1" customWidth="1"/>
    <col min="6" max="6" width="15.109375" bestFit="1" customWidth="1"/>
    <col min="7" max="7" width="5.5546875" bestFit="1" customWidth="1"/>
    <col min="8" max="8" width="7" bestFit="1" customWidth="1"/>
  </cols>
  <sheetData>
    <row r="2" spans="2:6" ht="14.4" customHeight="1" x14ac:dyDescent="0.3">
      <c r="B2" s="11" t="s">
        <v>1</v>
      </c>
      <c r="C2" s="12"/>
      <c r="D2" s="12"/>
      <c r="E2" s="12"/>
      <c r="F2" s="13"/>
    </row>
    <row r="3" spans="2:6" x14ac:dyDescent="0.3">
      <c r="B3" s="8" t="s">
        <v>0</v>
      </c>
      <c r="C3" s="9"/>
      <c r="D3" s="9"/>
      <c r="E3" s="9"/>
      <c r="F3" s="10"/>
    </row>
    <row r="4" spans="2:6" x14ac:dyDescent="0.3">
      <c r="B4" s="1" t="s">
        <v>19</v>
      </c>
      <c r="C4" s="1" t="s">
        <v>20</v>
      </c>
      <c r="D4" s="1" t="s">
        <v>21</v>
      </c>
      <c r="E4" s="1" t="s">
        <v>30</v>
      </c>
      <c r="F4" s="16" t="s">
        <v>2</v>
      </c>
    </row>
    <row r="5" spans="2:6" ht="14.4" customHeight="1" x14ac:dyDescent="0.3">
      <c r="B5" s="5" t="s">
        <v>22</v>
      </c>
      <c r="C5" s="5" t="s">
        <v>29</v>
      </c>
      <c r="D5" s="5" t="s">
        <v>24</v>
      </c>
      <c r="E5" s="5" t="s">
        <v>31</v>
      </c>
      <c r="F5" s="17"/>
    </row>
    <row r="6" spans="2:6" x14ac:dyDescent="0.3">
      <c r="B6" s="5" t="s">
        <v>22</v>
      </c>
      <c r="C6" s="5" t="s">
        <v>29</v>
      </c>
      <c r="D6" s="5" t="s">
        <v>25</v>
      </c>
      <c r="E6" s="5" t="s">
        <v>32</v>
      </c>
      <c r="F6" s="17"/>
    </row>
    <row r="7" spans="2:6" x14ac:dyDescent="0.3">
      <c r="B7" s="5" t="s">
        <v>22</v>
      </c>
      <c r="C7" s="5" t="s">
        <v>23</v>
      </c>
      <c r="D7" s="5" t="s">
        <v>26</v>
      </c>
      <c r="E7" s="5" t="s">
        <v>32</v>
      </c>
      <c r="F7" s="17"/>
    </row>
    <row r="8" spans="2:6" x14ac:dyDescent="0.3">
      <c r="B8" s="5" t="s">
        <v>22</v>
      </c>
      <c r="C8" s="5" t="s">
        <v>27</v>
      </c>
      <c r="D8" s="5" t="s">
        <v>25</v>
      </c>
      <c r="E8" s="5" t="s">
        <v>32</v>
      </c>
      <c r="F8" s="17"/>
    </row>
    <row r="9" spans="2:6" x14ac:dyDescent="0.3">
      <c r="B9" s="5" t="s">
        <v>28</v>
      </c>
      <c r="C9" s="5" t="s">
        <v>29</v>
      </c>
      <c r="D9" s="5" t="s">
        <v>24</v>
      </c>
      <c r="E9" s="5" t="s">
        <v>32</v>
      </c>
      <c r="F9" s="17"/>
    </row>
    <row r="10" spans="2:6" x14ac:dyDescent="0.3">
      <c r="B10" s="5" t="s">
        <v>22</v>
      </c>
      <c r="C10" s="5" t="s">
        <v>29</v>
      </c>
      <c r="D10" s="5" t="s">
        <v>24</v>
      </c>
      <c r="E10" s="5" t="s">
        <v>31</v>
      </c>
      <c r="F10" s="17"/>
    </row>
    <row r="11" spans="2:6" x14ac:dyDescent="0.3">
      <c r="B11" s="5" t="s">
        <v>22</v>
      </c>
      <c r="C11" s="5" t="s">
        <v>23</v>
      </c>
      <c r="D11" s="5" t="s">
        <v>25</v>
      </c>
      <c r="E11" s="5" t="s">
        <v>32</v>
      </c>
      <c r="F11" s="17"/>
    </row>
    <row r="12" spans="2:6" x14ac:dyDescent="0.3">
      <c r="B12" s="5" t="s">
        <v>22</v>
      </c>
      <c r="C12" s="5" t="s">
        <v>29</v>
      </c>
      <c r="D12" s="5" t="s">
        <v>24</v>
      </c>
      <c r="E12" s="5" t="s">
        <v>31</v>
      </c>
      <c r="F12" s="17"/>
    </row>
    <row r="13" spans="2:6" x14ac:dyDescent="0.3">
      <c r="B13" s="5" t="s">
        <v>22</v>
      </c>
      <c r="C13" s="5" t="s">
        <v>29</v>
      </c>
      <c r="D13" s="5" t="s">
        <v>24</v>
      </c>
      <c r="E13" s="5" t="s">
        <v>31</v>
      </c>
      <c r="F13" s="17"/>
    </row>
    <row r="14" spans="2:6" x14ac:dyDescent="0.3">
      <c r="B14" s="5" t="s">
        <v>22</v>
      </c>
      <c r="C14" s="5" t="s">
        <v>27</v>
      </c>
      <c r="D14" s="5" t="s">
        <v>24</v>
      </c>
      <c r="E14" s="5" t="s">
        <v>31</v>
      </c>
      <c r="F14" s="17"/>
    </row>
    <row r="15" spans="2:6" x14ac:dyDescent="0.3">
      <c r="B15" s="5" t="s">
        <v>22</v>
      </c>
      <c r="C15" s="5" t="s">
        <v>29</v>
      </c>
      <c r="D15" s="5" t="s">
        <v>24</v>
      </c>
      <c r="E15" s="5" t="s">
        <v>31</v>
      </c>
      <c r="F15" s="17"/>
    </row>
    <row r="16" spans="2:6" x14ac:dyDescent="0.3">
      <c r="B16" s="5" t="s">
        <v>28</v>
      </c>
      <c r="C16" s="5" t="s">
        <v>29</v>
      </c>
      <c r="D16" s="5" t="s">
        <v>24</v>
      </c>
      <c r="E16" s="5" t="s">
        <v>31</v>
      </c>
      <c r="F16" s="17"/>
    </row>
    <row r="17" spans="2:6" x14ac:dyDescent="0.3">
      <c r="B17" s="5" t="s">
        <v>22</v>
      </c>
      <c r="C17" s="5" t="s">
        <v>29</v>
      </c>
      <c r="D17" s="5" t="s">
        <v>24</v>
      </c>
      <c r="E17" s="5" t="s">
        <v>31</v>
      </c>
      <c r="F17" s="17"/>
    </row>
    <row r="18" spans="2:6" x14ac:dyDescent="0.3">
      <c r="B18" s="5" t="s">
        <v>22</v>
      </c>
      <c r="C18" s="5" t="s">
        <v>27</v>
      </c>
      <c r="D18" s="5" t="s">
        <v>25</v>
      </c>
      <c r="E18" s="5" t="s">
        <v>32</v>
      </c>
      <c r="F18" s="17"/>
    </row>
    <row r="19" spans="2:6" x14ac:dyDescent="0.3">
      <c r="B19" s="5" t="s">
        <v>22</v>
      </c>
      <c r="C19" s="5" t="s">
        <v>27</v>
      </c>
      <c r="D19" s="5" t="s">
        <v>25</v>
      </c>
      <c r="E19" s="5" t="s">
        <v>32</v>
      </c>
      <c r="F19" s="17"/>
    </row>
    <row r="20" spans="2:6" x14ac:dyDescent="0.3">
      <c r="B20" s="5" t="s">
        <v>22</v>
      </c>
      <c r="C20" s="5" t="s">
        <v>23</v>
      </c>
      <c r="D20" s="5" t="s">
        <v>26</v>
      </c>
      <c r="E20" s="5" t="s">
        <v>31</v>
      </c>
      <c r="F20" s="17"/>
    </row>
    <row r="21" spans="2:6" x14ac:dyDescent="0.3">
      <c r="B21" s="5" t="s">
        <v>22</v>
      </c>
      <c r="C21" s="5" t="s">
        <v>27</v>
      </c>
      <c r="D21" s="5" t="s">
        <v>25</v>
      </c>
      <c r="E21" s="5" t="s">
        <v>32</v>
      </c>
      <c r="F21" s="17"/>
    </row>
    <row r="22" spans="2:6" x14ac:dyDescent="0.3">
      <c r="B22" s="5" t="s">
        <v>22</v>
      </c>
      <c r="C22" s="5" t="s">
        <v>29</v>
      </c>
      <c r="D22" s="5" t="s">
        <v>24</v>
      </c>
      <c r="E22" s="5" t="s">
        <v>31</v>
      </c>
      <c r="F22" s="17"/>
    </row>
    <row r="23" spans="2:6" x14ac:dyDescent="0.3">
      <c r="B23" s="5" t="s">
        <v>22</v>
      </c>
      <c r="C23" s="5" t="s">
        <v>29</v>
      </c>
      <c r="D23" s="5" t="s">
        <v>26</v>
      </c>
      <c r="E23" s="5" t="s">
        <v>31</v>
      </c>
      <c r="F23" s="17"/>
    </row>
    <row r="24" spans="2:6" x14ac:dyDescent="0.3">
      <c r="B24" s="5" t="s">
        <v>22</v>
      </c>
      <c r="C24" s="5" t="s">
        <v>27</v>
      </c>
      <c r="D24" s="5" t="s">
        <v>24</v>
      </c>
      <c r="E24" s="5" t="s">
        <v>31</v>
      </c>
      <c r="F24" s="17"/>
    </row>
    <row r="25" spans="2:6" x14ac:dyDescent="0.3">
      <c r="B25" s="5" t="s">
        <v>22</v>
      </c>
      <c r="C25" s="5" t="s">
        <v>27</v>
      </c>
      <c r="D25" s="5" t="s">
        <v>24</v>
      </c>
      <c r="E25" s="5" t="s">
        <v>31</v>
      </c>
      <c r="F25" s="17"/>
    </row>
    <row r="26" spans="2:6" x14ac:dyDescent="0.3">
      <c r="B26" s="5" t="s">
        <v>22</v>
      </c>
      <c r="C26" s="5" t="s">
        <v>29</v>
      </c>
      <c r="D26" s="5" t="s">
        <v>24</v>
      </c>
      <c r="E26" s="5" t="s">
        <v>31</v>
      </c>
      <c r="F26" s="17"/>
    </row>
    <row r="27" spans="2:6" x14ac:dyDescent="0.3">
      <c r="B27" s="5" t="s">
        <v>22</v>
      </c>
      <c r="C27" s="5" t="s">
        <v>29</v>
      </c>
      <c r="D27" s="5" t="s">
        <v>24</v>
      </c>
      <c r="E27" s="5" t="s">
        <v>31</v>
      </c>
      <c r="F27" s="17"/>
    </row>
    <row r="28" spans="2:6" x14ac:dyDescent="0.3">
      <c r="B28" s="5" t="s">
        <v>22</v>
      </c>
      <c r="C28" s="5" t="s">
        <v>29</v>
      </c>
      <c r="D28" s="5" t="s">
        <v>24</v>
      </c>
      <c r="E28" s="5" t="s">
        <v>31</v>
      </c>
      <c r="F28" s="17"/>
    </row>
    <row r="29" spans="2:6" x14ac:dyDescent="0.3">
      <c r="B29" s="5" t="s">
        <v>22</v>
      </c>
      <c r="C29" s="5" t="s">
        <v>29</v>
      </c>
      <c r="D29" s="5" t="s">
        <v>25</v>
      </c>
      <c r="E29" s="5" t="s">
        <v>32</v>
      </c>
      <c r="F29" s="17"/>
    </row>
    <row r="30" spans="2:6" x14ac:dyDescent="0.3">
      <c r="B30" s="5" t="s">
        <v>22</v>
      </c>
      <c r="C30" s="5" t="s">
        <v>29</v>
      </c>
      <c r="D30" s="5" t="s">
        <v>25</v>
      </c>
      <c r="E30" s="5" t="s">
        <v>32</v>
      </c>
      <c r="F30" s="17"/>
    </row>
    <row r="31" spans="2:6" x14ac:dyDescent="0.3">
      <c r="B31" s="5" t="s">
        <v>22</v>
      </c>
      <c r="C31" s="5" t="s">
        <v>23</v>
      </c>
      <c r="D31" s="5" t="s">
        <v>25</v>
      </c>
      <c r="E31" s="5" t="s">
        <v>32</v>
      </c>
      <c r="F31" s="17"/>
    </row>
    <row r="32" spans="2:6" x14ac:dyDescent="0.3">
      <c r="B32" s="5" t="s">
        <v>22</v>
      </c>
      <c r="C32" s="5" t="s">
        <v>27</v>
      </c>
      <c r="D32" s="5" t="s">
        <v>24</v>
      </c>
      <c r="E32" s="5" t="s">
        <v>31</v>
      </c>
      <c r="F32" s="17"/>
    </row>
    <row r="33" spans="2:6" x14ac:dyDescent="0.3">
      <c r="B33" s="5" t="s">
        <v>22</v>
      </c>
      <c r="C33" s="5" t="s">
        <v>29</v>
      </c>
      <c r="D33" s="5" t="s">
        <v>24</v>
      </c>
      <c r="E33" s="5" t="s">
        <v>31</v>
      </c>
      <c r="F33" s="17"/>
    </row>
    <row r="34" spans="2:6" x14ac:dyDescent="0.3">
      <c r="B34" s="5" t="s">
        <v>22</v>
      </c>
      <c r="C34" s="5" t="s">
        <v>29</v>
      </c>
      <c r="D34" s="5" t="s">
        <v>24</v>
      </c>
      <c r="E34" s="5" t="s">
        <v>31</v>
      </c>
      <c r="F34" s="17"/>
    </row>
    <row r="35" spans="2:6" x14ac:dyDescent="0.3">
      <c r="B35" s="5" t="s">
        <v>22</v>
      </c>
      <c r="C35" s="5" t="s">
        <v>23</v>
      </c>
      <c r="D35" s="5" t="s">
        <v>25</v>
      </c>
      <c r="E35" s="5" t="s">
        <v>32</v>
      </c>
      <c r="F35" s="17"/>
    </row>
    <row r="36" spans="2:6" x14ac:dyDescent="0.3">
      <c r="B36" s="5" t="s">
        <v>22</v>
      </c>
      <c r="C36" s="5" t="s">
        <v>29</v>
      </c>
      <c r="D36" s="5" t="s">
        <v>24</v>
      </c>
      <c r="E36" s="5" t="s">
        <v>31</v>
      </c>
      <c r="F36" s="17"/>
    </row>
    <row r="37" spans="2:6" x14ac:dyDescent="0.3">
      <c r="B37" s="5" t="s">
        <v>22</v>
      </c>
      <c r="C37" s="5" t="s">
        <v>29</v>
      </c>
      <c r="D37" s="5" t="s">
        <v>24</v>
      </c>
      <c r="E37" s="5" t="s">
        <v>31</v>
      </c>
      <c r="F37" s="17"/>
    </row>
    <row r="38" spans="2:6" x14ac:dyDescent="0.3">
      <c r="B38" s="5" t="s">
        <v>22</v>
      </c>
      <c r="C38" s="5" t="s">
        <v>23</v>
      </c>
      <c r="D38" s="5" t="s">
        <v>24</v>
      </c>
      <c r="E38" s="5" t="s">
        <v>31</v>
      </c>
      <c r="F38" s="17"/>
    </row>
    <row r="39" spans="2:6" x14ac:dyDescent="0.3">
      <c r="B39" s="5" t="s">
        <v>22</v>
      </c>
      <c r="C39" s="5" t="s">
        <v>23</v>
      </c>
      <c r="D39" s="5" t="s">
        <v>26</v>
      </c>
      <c r="E39" s="5" t="s">
        <v>31</v>
      </c>
      <c r="F39" s="17"/>
    </row>
    <row r="40" spans="2:6" x14ac:dyDescent="0.3">
      <c r="B40" s="5" t="s">
        <v>22</v>
      </c>
      <c r="C40" s="5" t="s">
        <v>29</v>
      </c>
      <c r="D40" s="5" t="s">
        <v>24</v>
      </c>
      <c r="E40" s="5" t="s">
        <v>31</v>
      </c>
      <c r="F40" s="17"/>
    </row>
    <row r="41" spans="2:6" x14ac:dyDescent="0.3">
      <c r="B41" s="5" t="s">
        <v>22</v>
      </c>
      <c r="C41" s="5" t="s">
        <v>29</v>
      </c>
      <c r="D41" s="5" t="s">
        <v>25</v>
      </c>
      <c r="E41" s="5" t="s">
        <v>32</v>
      </c>
      <c r="F41" s="17"/>
    </row>
    <row r="42" spans="2:6" x14ac:dyDescent="0.3">
      <c r="B42" s="5" t="s">
        <v>22</v>
      </c>
      <c r="C42" s="5" t="s">
        <v>27</v>
      </c>
      <c r="D42" s="5" t="s">
        <v>24</v>
      </c>
      <c r="E42" s="5" t="s">
        <v>31</v>
      </c>
      <c r="F42" s="17"/>
    </row>
    <row r="43" spans="2:6" x14ac:dyDescent="0.3">
      <c r="B43" s="5" t="s">
        <v>22</v>
      </c>
      <c r="C43" s="5" t="s">
        <v>27</v>
      </c>
      <c r="D43" s="5" t="s">
        <v>24</v>
      </c>
      <c r="E43" s="5" t="s">
        <v>31</v>
      </c>
      <c r="F43" s="17"/>
    </row>
    <row r="44" spans="2:6" x14ac:dyDescent="0.3">
      <c r="B44" s="5" t="s">
        <v>22</v>
      </c>
      <c r="C44" s="5" t="s">
        <v>29</v>
      </c>
      <c r="D44" s="5" t="s">
        <v>26</v>
      </c>
      <c r="E44" s="5" t="s">
        <v>31</v>
      </c>
      <c r="F44" s="17"/>
    </row>
    <row r="45" spans="2:6" x14ac:dyDescent="0.3">
      <c r="B45" s="5" t="s">
        <v>22</v>
      </c>
      <c r="C45" s="5" t="s">
        <v>27</v>
      </c>
      <c r="D45" s="5" t="s">
        <v>25</v>
      </c>
      <c r="E45" s="5" t="s">
        <v>32</v>
      </c>
      <c r="F45" s="17"/>
    </row>
    <row r="46" spans="2:6" x14ac:dyDescent="0.3">
      <c r="B46" s="5" t="s">
        <v>22</v>
      </c>
      <c r="C46" s="5" t="s">
        <v>29</v>
      </c>
      <c r="D46" s="5" t="s">
        <v>25</v>
      </c>
      <c r="E46" s="5" t="s">
        <v>32</v>
      </c>
      <c r="F46" s="17"/>
    </row>
    <row r="47" spans="2:6" x14ac:dyDescent="0.3">
      <c r="B47" s="5" t="s">
        <v>22</v>
      </c>
      <c r="C47" s="5" t="s">
        <v>29</v>
      </c>
      <c r="D47" s="5" t="s">
        <v>26</v>
      </c>
      <c r="E47" s="5" t="s">
        <v>31</v>
      </c>
      <c r="F47" s="17"/>
    </row>
    <row r="48" spans="2:6" x14ac:dyDescent="0.3">
      <c r="B48" s="5" t="s">
        <v>22</v>
      </c>
      <c r="C48" s="5" t="s">
        <v>29</v>
      </c>
      <c r="D48" s="5" t="s">
        <v>24</v>
      </c>
      <c r="E48" s="5" t="s">
        <v>31</v>
      </c>
      <c r="F48" s="17"/>
    </row>
    <row r="49" spans="2:6" x14ac:dyDescent="0.3">
      <c r="B49" s="5" t="s">
        <v>22</v>
      </c>
      <c r="C49" s="5" t="s">
        <v>29</v>
      </c>
      <c r="D49" s="5" t="s">
        <v>25</v>
      </c>
      <c r="E49" s="5" t="s">
        <v>32</v>
      </c>
      <c r="F49" s="17"/>
    </row>
    <row r="50" spans="2:6" x14ac:dyDescent="0.3">
      <c r="B50" s="5" t="s">
        <v>22</v>
      </c>
      <c r="C50" s="5" t="s">
        <v>23</v>
      </c>
      <c r="D50" s="5" t="s">
        <v>26</v>
      </c>
      <c r="E50" s="5" t="s">
        <v>31</v>
      </c>
      <c r="F50" s="17"/>
    </row>
    <row r="51" spans="2:6" x14ac:dyDescent="0.3">
      <c r="B51" s="5" t="s">
        <v>22</v>
      </c>
      <c r="C51" s="5" t="s">
        <v>29</v>
      </c>
      <c r="D51" s="5" t="s">
        <v>25</v>
      </c>
      <c r="E51" s="5" t="s">
        <v>32</v>
      </c>
      <c r="F51" s="17"/>
    </row>
    <row r="52" spans="2:6" x14ac:dyDescent="0.3">
      <c r="B52" s="5" t="s">
        <v>22</v>
      </c>
      <c r="C52" s="5" t="s">
        <v>29</v>
      </c>
      <c r="D52" s="5" t="s">
        <v>24</v>
      </c>
      <c r="E52" s="5" t="s">
        <v>31</v>
      </c>
      <c r="F52" s="17"/>
    </row>
    <row r="53" spans="2:6" x14ac:dyDescent="0.3">
      <c r="B53" s="5" t="s">
        <v>22</v>
      </c>
      <c r="C53" s="5" t="s">
        <v>27</v>
      </c>
      <c r="D53" s="5" t="s">
        <v>25</v>
      </c>
      <c r="E53" s="5" t="s">
        <v>32</v>
      </c>
      <c r="F53" s="17"/>
    </row>
    <row r="54" spans="2:6" x14ac:dyDescent="0.3">
      <c r="B54" s="5" t="s">
        <v>22</v>
      </c>
      <c r="C54" s="5" t="s">
        <v>29</v>
      </c>
      <c r="D54" s="5" t="s">
        <v>24</v>
      </c>
      <c r="E54" s="5" t="s">
        <v>31</v>
      </c>
      <c r="F54" s="17"/>
    </row>
    <row r="55" spans="2:6" x14ac:dyDescent="0.3">
      <c r="B55" s="5" t="s">
        <v>22</v>
      </c>
      <c r="C55" s="5" t="s">
        <v>23</v>
      </c>
      <c r="D55" s="5" t="s">
        <v>26</v>
      </c>
      <c r="E55" s="5" t="s">
        <v>31</v>
      </c>
      <c r="F55" s="17"/>
    </row>
    <row r="56" spans="2:6" x14ac:dyDescent="0.3">
      <c r="B56" s="5" t="s">
        <v>22</v>
      </c>
      <c r="C56" s="5" t="s">
        <v>29</v>
      </c>
      <c r="D56" s="5" t="s">
        <v>25</v>
      </c>
      <c r="E56" s="5" t="s">
        <v>32</v>
      </c>
      <c r="F56" s="17"/>
    </row>
    <row r="57" spans="2:6" x14ac:dyDescent="0.3">
      <c r="B57" s="5" t="s">
        <v>22</v>
      </c>
      <c r="C57" s="5" t="s">
        <v>23</v>
      </c>
      <c r="D57" s="5" t="s">
        <v>26</v>
      </c>
      <c r="E57" s="5" t="s">
        <v>31</v>
      </c>
      <c r="F57" s="17"/>
    </row>
    <row r="58" spans="2:6" x14ac:dyDescent="0.3">
      <c r="B58" s="5" t="s">
        <v>22</v>
      </c>
      <c r="C58" s="5" t="s">
        <v>27</v>
      </c>
      <c r="D58" s="5" t="s">
        <v>25</v>
      </c>
      <c r="E58" s="5" t="s">
        <v>32</v>
      </c>
      <c r="F58" s="17"/>
    </row>
    <row r="59" spans="2:6" x14ac:dyDescent="0.3">
      <c r="B59" s="5" t="s">
        <v>22</v>
      </c>
      <c r="C59" s="5" t="s">
        <v>23</v>
      </c>
      <c r="D59" s="5" t="s">
        <v>24</v>
      </c>
      <c r="E59" s="5" t="s">
        <v>31</v>
      </c>
      <c r="F59" s="17"/>
    </row>
    <row r="60" spans="2:6" x14ac:dyDescent="0.3">
      <c r="B60" s="5" t="s">
        <v>22</v>
      </c>
      <c r="C60" s="5" t="s">
        <v>27</v>
      </c>
      <c r="D60" s="5" t="s">
        <v>25</v>
      </c>
      <c r="E60" s="5" t="s">
        <v>32</v>
      </c>
      <c r="F60" s="17"/>
    </row>
    <row r="61" spans="2:6" x14ac:dyDescent="0.3">
      <c r="B61" s="5" t="s">
        <v>22</v>
      </c>
      <c r="C61" s="5" t="s">
        <v>29</v>
      </c>
      <c r="D61" s="5" t="s">
        <v>24</v>
      </c>
      <c r="E61" s="5" t="s">
        <v>31</v>
      </c>
      <c r="F61" s="17"/>
    </row>
    <row r="62" spans="2:6" x14ac:dyDescent="0.3">
      <c r="B62" s="5" t="s">
        <v>22</v>
      </c>
      <c r="C62" s="5" t="s">
        <v>29</v>
      </c>
      <c r="D62" s="5" t="s">
        <v>24</v>
      </c>
      <c r="E62" s="5" t="s">
        <v>31</v>
      </c>
      <c r="F62" s="17"/>
    </row>
    <row r="63" spans="2:6" x14ac:dyDescent="0.3">
      <c r="B63" s="5" t="s">
        <v>22</v>
      </c>
      <c r="C63" s="5" t="s">
        <v>23</v>
      </c>
      <c r="D63" s="5" t="s">
        <v>26</v>
      </c>
      <c r="E63" s="5" t="s">
        <v>31</v>
      </c>
      <c r="F63" s="17"/>
    </row>
    <row r="64" spans="2:6" x14ac:dyDescent="0.3">
      <c r="B64" s="5" t="s">
        <v>22</v>
      </c>
      <c r="C64" s="5" t="s">
        <v>29</v>
      </c>
      <c r="D64" s="5" t="s">
        <v>26</v>
      </c>
      <c r="E64" s="5" t="s">
        <v>31</v>
      </c>
      <c r="F64" s="17"/>
    </row>
    <row r="65" spans="2:6" x14ac:dyDescent="0.3">
      <c r="B65" s="5" t="s">
        <v>22</v>
      </c>
      <c r="C65" s="5" t="s">
        <v>27</v>
      </c>
      <c r="D65" s="5" t="s">
        <v>24</v>
      </c>
      <c r="E65" s="5" t="s">
        <v>31</v>
      </c>
      <c r="F65" s="17"/>
    </row>
    <row r="66" spans="2:6" x14ac:dyDescent="0.3">
      <c r="B66" s="5" t="s">
        <v>22</v>
      </c>
      <c r="C66" s="5" t="s">
        <v>23</v>
      </c>
      <c r="D66" s="5" t="s">
        <v>26</v>
      </c>
      <c r="E66" s="5" t="s">
        <v>31</v>
      </c>
      <c r="F66" s="17"/>
    </row>
    <row r="67" spans="2:6" x14ac:dyDescent="0.3">
      <c r="B67" s="5" t="s">
        <v>22</v>
      </c>
      <c r="C67" s="5" t="s">
        <v>29</v>
      </c>
      <c r="D67" s="5" t="s">
        <v>24</v>
      </c>
      <c r="E67" s="5" t="s">
        <v>31</v>
      </c>
      <c r="F67" s="17"/>
    </row>
    <row r="68" spans="2:6" x14ac:dyDescent="0.3">
      <c r="B68" s="5" t="s">
        <v>22</v>
      </c>
      <c r="C68" s="5" t="s">
        <v>27</v>
      </c>
      <c r="D68" s="5" t="s">
        <v>25</v>
      </c>
      <c r="E68" s="5" t="s">
        <v>32</v>
      </c>
      <c r="F68" s="17"/>
    </row>
    <row r="69" spans="2:6" x14ac:dyDescent="0.3">
      <c r="B69" s="5" t="s">
        <v>22</v>
      </c>
      <c r="C69" s="5" t="s">
        <v>27</v>
      </c>
      <c r="D69" s="5" t="s">
        <v>25</v>
      </c>
      <c r="E69" s="5" t="s">
        <v>32</v>
      </c>
      <c r="F69" s="17"/>
    </row>
    <row r="70" spans="2:6" x14ac:dyDescent="0.3">
      <c r="B70" s="5" t="s">
        <v>22</v>
      </c>
      <c r="C70" s="5" t="s">
        <v>29</v>
      </c>
      <c r="D70" s="5" t="s">
        <v>24</v>
      </c>
      <c r="E70" s="5" t="s">
        <v>31</v>
      </c>
      <c r="F70" s="17"/>
    </row>
    <row r="71" spans="2:6" x14ac:dyDescent="0.3">
      <c r="B71" s="5" t="s">
        <v>22</v>
      </c>
      <c r="C71" s="5" t="s">
        <v>27</v>
      </c>
      <c r="D71" s="5" t="s">
        <v>24</v>
      </c>
      <c r="E71" s="5" t="s">
        <v>31</v>
      </c>
      <c r="F71" s="17"/>
    </row>
    <row r="72" spans="2:6" x14ac:dyDescent="0.3">
      <c r="B72" s="5" t="s">
        <v>22</v>
      </c>
      <c r="C72" s="5" t="s">
        <v>29</v>
      </c>
      <c r="D72" s="5" t="s">
        <v>26</v>
      </c>
      <c r="E72" s="5" t="s">
        <v>31</v>
      </c>
      <c r="F72" s="17"/>
    </row>
    <row r="73" spans="2:6" x14ac:dyDescent="0.3">
      <c r="B73" s="5" t="s">
        <v>22</v>
      </c>
      <c r="C73" s="5" t="s">
        <v>29</v>
      </c>
      <c r="D73" s="5" t="s">
        <v>24</v>
      </c>
      <c r="E73" s="5" t="s">
        <v>31</v>
      </c>
      <c r="F73" s="17"/>
    </row>
    <row r="74" spans="2:6" x14ac:dyDescent="0.3">
      <c r="B74" s="5" t="s">
        <v>22</v>
      </c>
      <c r="C74" s="5" t="s">
        <v>27</v>
      </c>
      <c r="D74" s="5" t="s">
        <v>24</v>
      </c>
      <c r="E74" s="5" t="s">
        <v>31</v>
      </c>
      <c r="F74" s="17"/>
    </row>
    <row r="75" spans="2:6" x14ac:dyDescent="0.3">
      <c r="B75" s="5" t="s">
        <v>22</v>
      </c>
      <c r="C75" s="5" t="s">
        <v>29</v>
      </c>
      <c r="D75" s="5" t="s">
        <v>24</v>
      </c>
      <c r="E75" s="5" t="s">
        <v>31</v>
      </c>
      <c r="F75" s="17"/>
    </row>
    <row r="76" spans="2:6" x14ac:dyDescent="0.3">
      <c r="B76" s="5" t="s">
        <v>22</v>
      </c>
      <c r="C76" s="5" t="s">
        <v>27</v>
      </c>
      <c r="D76" s="5" t="s">
        <v>26</v>
      </c>
      <c r="E76" s="5" t="s">
        <v>31</v>
      </c>
      <c r="F76" s="17"/>
    </row>
    <row r="77" spans="2:6" x14ac:dyDescent="0.3">
      <c r="B77" s="5" t="s">
        <v>22</v>
      </c>
      <c r="C77" s="5" t="s">
        <v>29</v>
      </c>
      <c r="D77" s="5" t="s">
        <v>24</v>
      </c>
      <c r="E77" s="5" t="s">
        <v>31</v>
      </c>
      <c r="F77" s="17"/>
    </row>
    <row r="78" spans="2:6" x14ac:dyDescent="0.3">
      <c r="B78" s="5" t="s">
        <v>22</v>
      </c>
      <c r="C78" s="5" t="s">
        <v>29</v>
      </c>
      <c r="D78" s="5" t="s">
        <v>24</v>
      </c>
      <c r="E78" s="5" t="s">
        <v>31</v>
      </c>
      <c r="F78" s="17"/>
    </row>
    <row r="79" spans="2:6" x14ac:dyDescent="0.3">
      <c r="B79" s="5" t="s">
        <v>22</v>
      </c>
      <c r="C79" s="5" t="s">
        <v>27</v>
      </c>
      <c r="D79" s="5" t="s">
        <v>24</v>
      </c>
      <c r="E79" s="5" t="s">
        <v>31</v>
      </c>
      <c r="F79" s="17"/>
    </row>
    <row r="80" spans="2:6" x14ac:dyDescent="0.3">
      <c r="B80" s="5" t="s">
        <v>22</v>
      </c>
      <c r="C80" s="5" t="s">
        <v>23</v>
      </c>
      <c r="D80" s="5" t="s">
        <v>24</v>
      </c>
      <c r="E80" s="5" t="s">
        <v>31</v>
      </c>
      <c r="F80" s="17"/>
    </row>
    <row r="81" spans="2:6" x14ac:dyDescent="0.3">
      <c r="B81" s="5" t="s">
        <v>22</v>
      </c>
      <c r="C81" s="5" t="s">
        <v>29</v>
      </c>
      <c r="D81" s="5" t="s">
        <v>24</v>
      </c>
      <c r="E81" s="5" t="s">
        <v>31</v>
      </c>
      <c r="F81" s="17"/>
    </row>
    <row r="82" spans="2:6" x14ac:dyDescent="0.3">
      <c r="B82" s="5" t="s">
        <v>22</v>
      </c>
      <c r="C82" s="5" t="s">
        <v>27</v>
      </c>
      <c r="D82" s="5" t="s">
        <v>25</v>
      </c>
      <c r="E82" s="5" t="s">
        <v>32</v>
      </c>
      <c r="F82" s="17"/>
    </row>
    <row r="83" spans="2:6" x14ac:dyDescent="0.3">
      <c r="B83" s="5" t="s">
        <v>22</v>
      </c>
      <c r="C83" s="5" t="s">
        <v>27</v>
      </c>
      <c r="D83" s="5" t="s">
        <v>24</v>
      </c>
      <c r="E83" s="5" t="s">
        <v>31</v>
      </c>
      <c r="F83" s="17"/>
    </row>
    <row r="84" spans="2:6" x14ac:dyDescent="0.3">
      <c r="B84" s="5" t="s">
        <v>22</v>
      </c>
      <c r="C84" s="5" t="s">
        <v>29</v>
      </c>
      <c r="D84" s="5" t="s">
        <v>24</v>
      </c>
      <c r="E84" s="5" t="s">
        <v>31</v>
      </c>
      <c r="F84" s="17"/>
    </row>
    <row r="85" spans="2:6" x14ac:dyDescent="0.3">
      <c r="B85" s="5" t="s">
        <v>22</v>
      </c>
      <c r="C85" s="5" t="s">
        <v>27</v>
      </c>
      <c r="D85" s="5" t="s">
        <v>26</v>
      </c>
      <c r="E85" s="5" t="s">
        <v>31</v>
      </c>
      <c r="F85" s="17"/>
    </row>
    <row r="86" spans="2:6" x14ac:dyDescent="0.3">
      <c r="B86" s="5" t="s">
        <v>22</v>
      </c>
      <c r="C86" s="5" t="s">
        <v>29</v>
      </c>
      <c r="D86" s="5" t="s">
        <v>24</v>
      </c>
      <c r="E86" s="5" t="s">
        <v>31</v>
      </c>
      <c r="F86" s="17"/>
    </row>
    <row r="87" spans="2:6" x14ac:dyDescent="0.3">
      <c r="B87" s="5" t="s">
        <v>22</v>
      </c>
      <c r="C87" s="5" t="s">
        <v>23</v>
      </c>
      <c r="D87" s="5" t="s">
        <v>26</v>
      </c>
      <c r="E87" s="5" t="s">
        <v>31</v>
      </c>
      <c r="F87" s="17"/>
    </row>
    <row r="88" spans="2:6" x14ac:dyDescent="0.3">
      <c r="B88" s="5" t="s">
        <v>22</v>
      </c>
      <c r="C88" s="5" t="s">
        <v>29</v>
      </c>
      <c r="D88" s="5" t="s">
        <v>24</v>
      </c>
      <c r="E88" s="5" t="s">
        <v>31</v>
      </c>
      <c r="F88" s="17"/>
    </row>
    <row r="89" spans="2:6" x14ac:dyDescent="0.3">
      <c r="B89" s="5" t="s">
        <v>22</v>
      </c>
      <c r="C89" s="5" t="s">
        <v>23</v>
      </c>
      <c r="D89" s="5" t="s">
        <v>24</v>
      </c>
      <c r="E89" s="5" t="s">
        <v>31</v>
      </c>
      <c r="F89" s="17"/>
    </row>
    <row r="90" spans="2:6" x14ac:dyDescent="0.3">
      <c r="B90" s="5" t="s">
        <v>22</v>
      </c>
      <c r="C90" s="5" t="s">
        <v>23</v>
      </c>
      <c r="D90" s="5" t="s">
        <v>26</v>
      </c>
      <c r="E90" s="5" t="s">
        <v>31</v>
      </c>
      <c r="F90" s="17"/>
    </row>
    <row r="91" spans="2:6" x14ac:dyDescent="0.3">
      <c r="B91" s="5" t="s">
        <v>22</v>
      </c>
      <c r="C91" s="5" t="s">
        <v>29</v>
      </c>
      <c r="D91" s="5" t="s">
        <v>26</v>
      </c>
      <c r="E91" s="5" t="s">
        <v>31</v>
      </c>
      <c r="F91" s="17"/>
    </row>
    <row r="92" spans="2:6" x14ac:dyDescent="0.3">
      <c r="B92" s="5" t="s">
        <v>22</v>
      </c>
      <c r="C92" s="5" t="s">
        <v>27</v>
      </c>
      <c r="D92" s="5" t="s">
        <v>24</v>
      </c>
      <c r="E92" s="5" t="s">
        <v>31</v>
      </c>
      <c r="F92" s="17"/>
    </row>
    <row r="93" spans="2:6" x14ac:dyDescent="0.3">
      <c r="B93" s="5" t="s">
        <v>22</v>
      </c>
      <c r="C93" s="5" t="s">
        <v>29</v>
      </c>
      <c r="D93" s="5" t="s">
        <v>24</v>
      </c>
      <c r="E93" s="5" t="s">
        <v>31</v>
      </c>
      <c r="F93" s="17"/>
    </row>
    <row r="94" spans="2:6" x14ac:dyDescent="0.3">
      <c r="B94" s="5" t="s">
        <v>22</v>
      </c>
      <c r="C94" s="5" t="s">
        <v>29</v>
      </c>
      <c r="D94" s="5" t="s">
        <v>26</v>
      </c>
      <c r="E94" s="5" t="s">
        <v>31</v>
      </c>
      <c r="F94" s="17"/>
    </row>
    <row r="95" spans="2:6" x14ac:dyDescent="0.3">
      <c r="B95" s="5" t="s">
        <v>22</v>
      </c>
      <c r="C95" s="5" t="s">
        <v>29</v>
      </c>
      <c r="D95" s="5" t="s">
        <v>24</v>
      </c>
      <c r="E95" s="5" t="s">
        <v>31</v>
      </c>
      <c r="F95" s="17"/>
    </row>
    <row r="96" spans="2:6" x14ac:dyDescent="0.3">
      <c r="B96" s="5" t="s">
        <v>22</v>
      </c>
      <c r="C96" s="5" t="s">
        <v>29</v>
      </c>
      <c r="D96" s="5" t="s">
        <v>24</v>
      </c>
      <c r="E96" s="5" t="s">
        <v>31</v>
      </c>
      <c r="F96" s="17"/>
    </row>
    <row r="97" spans="2:6" x14ac:dyDescent="0.3">
      <c r="B97" s="5" t="s">
        <v>22</v>
      </c>
      <c r="C97" s="5" t="s">
        <v>29</v>
      </c>
      <c r="D97" s="5" t="s">
        <v>25</v>
      </c>
      <c r="E97" s="5" t="s">
        <v>32</v>
      </c>
      <c r="F97" s="17"/>
    </row>
    <row r="98" spans="2:6" x14ac:dyDescent="0.3">
      <c r="B98" s="5" t="s">
        <v>22</v>
      </c>
      <c r="C98" s="5" t="s">
        <v>27</v>
      </c>
      <c r="D98" s="5" t="s">
        <v>24</v>
      </c>
      <c r="E98" s="5" t="s">
        <v>31</v>
      </c>
      <c r="F98" s="17"/>
    </row>
    <row r="99" spans="2:6" x14ac:dyDescent="0.3">
      <c r="B99" s="5" t="s">
        <v>22</v>
      </c>
      <c r="C99" s="5" t="s">
        <v>23</v>
      </c>
      <c r="D99" s="5" t="s">
        <v>26</v>
      </c>
      <c r="E99" s="5" t="s">
        <v>31</v>
      </c>
      <c r="F99" s="17"/>
    </row>
    <row r="100" spans="2:6" x14ac:dyDescent="0.3">
      <c r="B100" s="5" t="s">
        <v>22</v>
      </c>
      <c r="C100" s="5" t="s">
        <v>29</v>
      </c>
      <c r="D100" s="5" t="s">
        <v>24</v>
      </c>
      <c r="E100" s="5" t="s">
        <v>32</v>
      </c>
      <c r="F100" s="17"/>
    </row>
    <row r="101" spans="2:6" x14ac:dyDescent="0.3">
      <c r="B101" s="5" t="s">
        <v>22</v>
      </c>
      <c r="C101" s="5" t="s">
        <v>29</v>
      </c>
      <c r="D101" s="5" t="s">
        <v>26</v>
      </c>
      <c r="E101" s="5" t="s">
        <v>32</v>
      </c>
      <c r="F101" s="17"/>
    </row>
    <row r="102" spans="2:6" x14ac:dyDescent="0.3">
      <c r="B102" s="5" t="s">
        <v>22</v>
      </c>
      <c r="C102" s="5" t="s">
        <v>29</v>
      </c>
      <c r="D102" s="5" t="s">
        <v>26</v>
      </c>
      <c r="E102" s="5" t="s">
        <v>32</v>
      </c>
      <c r="F102" s="17"/>
    </row>
    <row r="103" spans="2:6" x14ac:dyDescent="0.3">
      <c r="B103" s="5" t="s">
        <v>22</v>
      </c>
      <c r="C103" s="5" t="s">
        <v>23</v>
      </c>
      <c r="D103" s="5" t="s">
        <v>24</v>
      </c>
      <c r="E103" s="5" t="s">
        <v>31</v>
      </c>
      <c r="F103" s="17"/>
    </row>
    <row r="104" spans="2:6" x14ac:dyDescent="0.3">
      <c r="B104" s="5" t="s">
        <v>22</v>
      </c>
      <c r="C104" s="5" t="s">
        <v>23</v>
      </c>
      <c r="D104" s="5" t="s">
        <v>26</v>
      </c>
      <c r="E104" s="5" t="s">
        <v>31</v>
      </c>
      <c r="F104" s="17"/>
    </row>
    <row r="105" spans="2:6" x14ac:dyDescent="0.3">
      <c r="B105" s="5" t="s">
        <v>22</v>
      </c>
      <c r="C105" s="5" t="s">
        <v>29</v>
      </c>
      <c r="D105" s="5" t="s">
        <v>26</v>
      </c>
      <c r="E105" s="5" t="s">
        <v>32</v>
      </c>
      <c r="F105" s="17"/>
    </row>
    <row r="106" spans="2:6" x14ac:dyDescent="0.3">
      <c r="B106" s="5" t="s">
        <v>22</v>
      </c>
      <c r="C106" s="5" t="s">
        <v>29</v>
      </c>
      <c r="D106" s="5" t="s">
        <v>24</v>
      </c>
      <c r="E106" s="5" t="s">
        <v>31</v>
      </c>
      <c r="F106" s="17"/>
    </row>
    <row r="107" spans="2:6" x14ac:dyDescent="0.3">
      <c r="B107" s="5" t="s">
        <v>22</v>
      </c>
      <c r="C107" s="5" t="s">
        <v>23</v>
      </c>
      <c r="D107" s="5" t="s">
        <v>26</v>
      </c>
      <c r="E107" s="5" t="s">
        <v>31</v>
      </c>
      <c r="F107" s="17"/>
    </row>
    <row r="108" spans="2:6" x14ac:dyDescent="0.3">
      <c r="B108" s="5" t="s">
        <v>22</v>
      </c>
      <c r="C108" s="5" t="s">
        <v>29</v>
      </c>
      <c r="D108" s="5" t="s">
        <v>24</v>
      </c>
      <c r="E108" s="5" t="s">
        <v>31</v>
      </c>
      <c r="F108" s="17"/>
    </row>
    <row r="109" spans="2:6" x14ac:dyDescent="0.3">
      <c r="B109" s="5" t="s">
        <v>22</v>
      </c>
      <c r="C109" s="5" t="s">
        <v>23</v>
      </c>
      <c r="D109" s="5" t="s">
        <v>26</v>
      </c>
      <c r="E109" s="5" t="s">
        <v>31</v>
      </c>
      <c r="F109" s="17"/>
    </row>
    <row r="110" spans="2:6" x14ac:dyDescent="0.3">
      <c r="B110" s="5" t="s">
        <v>22</v>
      </c>
      <c r="C110" s="5" t="s">
        <v>23</v>
      </c>
      <c r="D110" s="5" t="s">
        <v>26</v>
      </c>
      <c r="E110" s="5" t="s">
        <v>31</v>
      </c>
      <c r="F110" s="17"/>
    </row>
    <row r="111" spans="2:6" x14ac:dyDescent="0.3">
      <c r="B111" s="5" t="s">
        <v>22</v>
      </c>
      <c r="C111" s="5" t="s">
        <v>27</v>
      </c>
      <c r="D111" s="5" t="s">
        <v>24</v>
      </c>
      <c r="E111" s="5" t="s">
        <v>31</v>
      </c>
      <c r="F111" s="17"/>
    </row>
    <row r="112" spans="2:6" x14ac:dyDescent="0.3">
      <c r="B112" s="5" t="s">
        <v>22</v>
      </c>
      <c r="C112" s="5" t="s">
        <v>27</v>
      </c>
      <c r="D112" s="5" t="s">
        <v>25</v>
      </c>
      <c r="E112" s="5" t="s">
        <v>32</v>
      </c>
      <c r="F112" s="17"/>
    </row>
    <row r="113" spans="2:6" x14ac:dyDescent="0.3">
      <c r="B113" s="5" t="s">
        <v>22</v>
      </c>
      <c r="C113" s="5" t="s">
        <v>29</v>
      </c>
      <c r="D113" s="5" t="s">
        <v>25</v>
      </c>
      <c r="E113" s="5" t="s">
        <v>32</v>
      </c>
      <c r="F113" s="17"/>
    </row>
    <row r="114" spans="2:6" x14ac:dyDescent="0.3">
      <c r="B114" s="5" t="s">
        <v>22</v>
      </c>
      <c r="C114" s="5" t="s">
        <v>23</v>
      </c>
      <c r="D114" s="5" t="s">
        <v>24</v>
      </c>
      <c r="E114" s="5" t="s">
        <v>31</v>
      </c>
      <c r="F114" s="17"/>
    </row>
    <row r="115" spans="2:6" x14ac:dyDescent="0.3">
      <c r="B115" s="5" t="s">
        <v>22</v>
      </c>
      <c r="C115" s="5" t="s">
        <v>29</v>
      </c>
      <c r="D115" s="5" t="s">
        <v>26</v>
      </c>
      <c r="E115" s="5" t="s">
        <v>32</v>
      </c>
      <c r="F115" s="17"/>
    </row>
    <row r="116" spans="2:6" x14ac:dyDescent="0.3">
      <c r="B116" s="5" t="s">
        <v>22</v>
      </c>
      <c r="C116" s="5" t="s">
        <v>29</v>
      </c>
      <c r="D116" s="5" t="s">
        <v>25</v>
      </c>
      <c r="E116" s="5" t="s">
        <v>32</v>
      </c>
      <c r="F116" s="17"/>
    </row>
    <row r="117" spans="2:6" x14ac:dyDescent="0.3">
      <c r="B117" s="5" t="s">
        <v>22</v>
      </c>
      <c r="C117" s="5" t="s">
        <v>29</v>
      </c>
      <c r="D117" s="5" t="s">
        <v>24</v>
      </c>
      <c r="E117" s="5" t="s">
        <v>31</v>
      </c>
      <c r="F117" s="17"/>
    </row>
    <row r="118" spans="2:6" x14ac:dyDescent="0.3">
      <c r="B118" s="5" t="s">
        <v>22</v>
      </c>
      <c r="C118" s="5" t="s">
        <v>29</v>
      </c>
      <c r="D118" s="5" t="s">
        <v>24</v>
      </c>
      <c r="E118" s="5" t="s">
        <v>31</v>
      </c>
      <c r="F118" s="17"/>
    </row>
    <row r="119" spans="2:6" x14ac:dyDescent="0.3">
      <c r="B119" s="5" t="s">
        <v>22</v>
      </c>
      <c r="C119" s="5" t="s">
        <v>27</v>
      </c>
      <c r="D119" s="5" t="s">
        <v>24</v>
      </c>
      <c r="E119" s="5" t="s">
        <v>31</v>
      </c>
      <c r="F119" s="17"/>
    </row>
    <row r="120" spans="2:6" x14ac:dyDescent="0.3">
      <c r="B120" s="5" t="s">
        <v>22</v>
      </c>
      <c r="C120" s="5" t="s">
        <v>29</v>
      </c>
      <c r="D120" s="5" t="s">
        <v>24</v>
      </c>
      <c r="E120" s="5" t="s">
        <v>31</v>
      </c>
      <c r="F120" s="17"/>
    </row>
    <row r="121" spans="2:6" x14ac:dyDescent="0.3">
      <c r="B121" s="5" t="s">
        <v>22</v>
      </c>
      <c r="C121" s="5" t="s">
        <v>29</v>
      </c>
      <c r="D121" s="5" t="s">
        <v>24</v>
      </c>
      <c r="E121" s="5" t="s">
        <v>31</v>
      </c>
      <c r="F121" s="17"/>
    </row>
    <row r="122" spans="2:6" x14ac:dyDescent="0.3">
      <c r="B122" s="5" t="s">
        <v>22</v>
      </c>
      <c r="C122" s="5" t="s">
        <v>29</v>
      </c>
      <c r="D122" s="5" t="s">
        <v>25</v>
      </c>
      <c r="E122" s="5" t="s">
        <v>32</v>
      </c>
      <c r="F122" s="17"/>
    </row>
    <row r="123" spans="2:6" x14ac:dyDescent="0.3">
      <c r="B123" s="5" t="s">
        <v>22</v>
      </c>
      <c r="C123" s="5" t="s">
        <v>27</v>
      </c>
      <c r="D123" s="5" t="s">
        <v>25</v>
      </c>
      <c r="E123" s="5" t="s">
        <v>32</v>
      </c>
      <c r="F123" s="17"/>
    </row>
    <row r="124" spans="2:6" x14ac:dyDescent="0.3">
      <c r="B124" s="5" t="s">
        <v>22</v>
      </c>
      <c r="C124" s="5" t="s">
        <v>27</v>
      </c>
      <c r="D124" s="5" t="s">
        <v>24</v>
      </c>
      <c r="E124" s="5" t="s">
        <v>31</v>
      </c>
      <c r="F124" s="17"/>
    </row>
    <row r="125" spans="2:6" x14ac:dyDescent="0.3">
      <c r="B125" s="5" t="s">
        <v>22</v>
      </c>
      <c r="C125" s="5" t="s">
        <v>29</v>
      </c>
      <c r="D125" s="5" t="s">
        <v>26</v>
      </c>
      <c r="E125" s="5" t="s">
        <v>31</v>
      </c>
      <c r="F125" s="17"/>
    </row>
    <row r="126" spans="2:6" x14ac:dyDescent="0.3">
      <c r="B126" s="5" t="s">
        <v>22</v>
      </c>
      <c r="C126" s="5" t="s">
        <v>27</v>
      </c>
      <c r="D126" s="5" t="s">
        <v>25</v>
      </c>
      <c r="E126" s="5" t="s">
        <v>32</v>
      </c>
      <c r="F126" s="17"/>
    </row>
    <row r="127" spans="2:6" x14ac:dyDescent="0.3">
      <c r="B127" s="5" t="s">
        <v>22</v>
      </c>
      <c r="C127" s="5" t="s">
        <v>29</v>
      </c>
      <c r="D127" s="5" t="s">
        <v>24</v>
      </c>
      <c r="E127" s="5" t="s">
        <v>31</v>
      </c>
      <c r="F127" s="17"/>
    </row>
    <row r="128" spans="2:6" x14ac:dyDescent="0.3">
      <c r="B128" s="5" t="s">
        <v>22</v>
      </c>
      <c r="C128" s="5" t="s">
        <v>27</v>
      </c>
      <c r="D128" s="5" t="s">
        <v>24</v>
      </c>
      <c r="E128" s="5" t="s">
        <v>31</v>
      </c>
      <c r="F128" s="17"/>
    </row>
    <row r="129" spans="2:6" x14ac:dyDescent="0.3">
      <c r="B129" s="5" t="s">
        <v>22</v>
      </c>
      <c r="C129" s="5" t="s">
        <v>29</v>
      </c>
      <c r="D129" s="5" t="s">
        <v>26</v>
      </c>
      <c r="E129" s="5" t="s">
        <v>31</v>
      </c>
      <c r="F129" s="17"/>
    </row>
    <row r="130" spans="2:6" x14ac:dyDescent="0.3">
      <c r="B130" s="5" t="s">
        <v>22</v>
      </c>
      <c r="C130" s="5" t="s">
        <v>29</v>
      </c>
      <c r="D130" s="5" t="s">
        <v>24</v>
      </c>
      <c r="E130" s="5" t="s">
        <v>31</v>
      </c>
      <c r="F130" s="17"/>
    </row>
    <row r="131" spans="2:6" x14ac:dyDescent="0.3">
      <c r="B131" s="5" t="s">
        <v>22</v>
      </c>
      <c r="C131" s="5" t="s">
        <v>29</v>
      </c>
      <c r="D131" s="5" t="s">
        <v>24</v>
      </c>
      <c r="E131" s="5" t="s">
        <v>31</v>
      </c>
      <c r="F131" s="17"/>
    </row>
    <row r="132" spans="2:6" x14ac:dyDescent="0.3">
      <c r="B132" s="5" t="s">
        <v>22</v>
      </c>
      <c r="C132" s="5" t="s">
        <v>27</v>
      </c>
      <c r="D132" s="5" t="s">
        <v>24</v>
      </c>
      <c r="E132" s="5" t="s">
        <v>31</v>
      </c>
      <c r="F132" s="17"/>
    </row>
    <row r="133" spans="2:6" x14ac:dyDescent="0.3">
      <c r="B133" s="5" t="s">
        <v>22</v>
      </c>
      <c r="C133" s="5" t="s">
        <v>29</v>
      </c>
      <c r="D133" s="5" t="s">
        <v>24</v>
      </c>
      <c r="E133" s="5" t="s">
        <v>31</v>
      </c>
      <c r="F133" s="17"/>
    </row>
    <row r="134" spans="2:6" x14ac:dyDescent="0.3">
      <c r="B134" s="5" t="s">
        <v>22</v>
      </c>
      <c r="C134" s="5" t="s">
        <v>29</v>
      </c>
      <c r="D134" s="5" t="s">
        <v>24</v>
      </c>
      <c r="E134" s="5" t="s">
        <v>31</v>
      </c>
      <c r="F134" s="17"/>
    </row>
    <row r="135" spans="2:6" x14ac:dyDescent="0.3">
      <c r="B135" s="5" t="s">
        <v>22</v>
      </c>
      <c r="C135" s="5" t="s">
        <v>29</v>
      </c>
      <c r="D135" s="5" t="s">
        <v>24</v>
      </c>
      <c r="E135" s="5" t="s">
        <v>31</v>
      </c>
      <c r="F135" s="17"/>
    </row>
    <row r="136" spans="2:6" x14ac:dyDescent="0.3">
      <c r="B136" s="5" t="s">
        <v>22</v>
      </c>
      <c r="C136" s="5" t="s">
        <v>23</v>
      </c>
      <c r="D136" s="5" t="s">
        <v>24</v>
      </c>
      <c r="E136" s="5" t="s">
        <v>31</v>
      </c>
      <c r="F136" s="17"/>
    </row>
    <row r="137" spans="2:6" x14ac:dyDescent="0.3">
      <c r="B137" s="5" t="s">
        <v>22</v>
      </c>
      <c r="C137" s="5" t="s">
        <v>29</v>
      </c>
      <c r="D137" s="5" t="s">
        <v>26</v>
      </c>
      <c r="E137" s="5" t="s">
        <v>31</v>
      </c>
      <c r="F137" s="17"/>
    </row>
    <row r="138" spans="2:6" x14ac:dyDescent="0.3">
      <c r="B138" s="5" t="s">
        <v>22</v>
      </c>
      <c r="C138" s="5" t="s">
        <v>23</v>
      </c>
      <c r="D138" s="5" t="s">
        <v>24</v>
      </c>
      <c r="E138" s="5" t="s">
        <v>31</v>
      </c>
      <c r="F138" s="17"/>
    </row>
    <row r="139" spans="2:6" x14ac:dyDescent="0.3">
      <c r="B139" s="5" t="s">
        <v>22</v>
      </c>
      <c r="C139" s="5" t="s">
        <v>29</v>
      </c>
      <c r="D139" s="5" t="s">
        <v>24</v>
      </c>
      <c r="E139" s="5" t="s">
        <v>31</v>
      </c>
      <c r="F139" s="17"/>
    </row>
    <row r="140" spans="2:6" x14ac:dyDescent="0.3">
      <c r="B140" s="5" t="s">
        <v>22</v>
      </c>
      <c r="C140" s="5" t="s">
        <v>27</v>
      </c>
      <c r="D140" s="5" t="s">
        <v>25</v>
      </c>
      <c r="E140" s="5" t="s">
        <v>32</v>
      </c>
      <c r="F140" s="17"/>
    </row>
    <row r="141" spans="2:6" x14ac:dyDescent="0.3">
      <c r="B141" s="5" t="s">
        <v>22</v>
      </c>
      <c r="C141" s="5" t="s">
        <v>29</v>
      </c>
      <c r="D141" s="5" t="s">
        <v>25</v>
      </c>
      <c r="E141" s="5" t="s">
        <v>32</v>
      </c>
      <c r="F141" s="17"/>
    </row>
    <row r="142" spans="2:6" x14ac:dyDescent="0.3">
      <c r="B142" s="5" t="s">
        <v>22</v>
      </c>
      <c r="C142" s="5" t="s">
        <v>27</v>
      </c>
      <c r="D142" s="5" t="s">
        <v>25</v>
      </c>
      <c r="E142" s="5" t="s">
        <v>32</v>
      </c>
      <c r="F142" s="17"/>
    </row>
    <row r="143" spans="2:6" x14ac:dyDescent="0.3">
      <c r="B143" s="5" t="s">
        <v>22</v>
      </c>
      <c r="C143" s="5" t="s">
        <v>27</v>
      </c>
      <c r="D143" s="5" t="s">
        <v>25</v>
      </c>
      <c r="E143" s="5" t="s">
        <v>32</v>
      </c>
      <c r="F143" s="17"/>
    </row>
    <row r="144" spans="2:6" x14ac:dyDescent="0.3">
      <c r="B144" s="5" t="s">
        <v>22</v>
      </c>
      <c r="C144" s="5" t="s">
        <v>27</v>
      </c>
      <c r="D144" s="5" t="s">
        <v>25</v>
      </c>
      <c r="E144" s="5" t="s">
        <v>32</v>
      </c>
      <c r="F144" s="18"/>
    </row>
    <row r="145" spans="2:6" x14ac:dyDescent="0.3">
      <c r="B145" s="7" t="s">
        <v>22</v>
      </c>
      <c r="C145" s="7" t="s">
        <v>27</v>
      </c>
      <c r="D145" s="7" t="s">
        <v>25</v>
      </c>
      <c r="E145" s="7" t="s">
        <v>32</v>
      </c>
      <c r="F145" s="14" t="s">
        <v>3</v>
      </c>
    </row>
    <row r="146" spans="2:6" x14ac:dyDescent="0.3">
      <c r="B146" s="7" t="s">
        <v>22</v>
      </c>
      <c r="C146" s="7" t="s">
        <v>27</v>
      </c>
      <c r="D146" s="7" t="s">
        <v>24</v>
      </c>
      <c r="E146" s="7" t="s">
        <v>31</v>
      </c>
      <c r="F146" s="15"/>
    </row>
    <row r="147" spans="2:6" x14ac:dyDescent="0.3">
      <c r="B147" s="7" t="s">
        <v>22</v>
      </c>
      <c r="C147" s="7" t="s">
        <v>29</v>
      </c>
      <c r="D147" s="7" t="s">
        <v>24</v>
      </c>
      <c r="E147" s="7" t="s">
        <v>31</v>
      </c>
      <c r="F147" s="15"/>
    </row>
    <row r="148" spans="2:6" x14ac:dyDescent="0.3">
      <c r="B148" s="7" t="s">
        <v>22</v>
      </c>
      <c r="C148" s="7" t="s">
        <v>29</v>
      </c>
      <c r="D148" s="7" t="s">
        <v>25</v>
      </c>
      <c r="E148" s="7" t="s">
        <v>32</v>
      </c>
      <c r="F148" s="15"/>
    </row>
    <row r="149" spans="2:6" x14ac:dyDescent="0.3">
      <c r="B149" s="7" t="s">
        <v>22</v>
      </c>
      <c r="C149" s="7" t="s">
        <v>29</v>
      </c>
      <c r="D149" s="7" t="s">
        <v>25</v>
      </c>
      <c r="E149" s="7" t="s">
        <v>32</v>
      </c>
      <c r="F149" s="15"/>
    </row>
    <row r="150" spans="2:6" x14ac:dyDescent="0.3">
      <c r="B150" s="7" t="s">
        <v>22</v>
      </c>
      <c r="C150" s="7" t="s">
        <v>29</v>
      </c>
      <c r="D150" s="7" t="s">
        <v>25</v>
      </c>
      <c r="E150" s="7" t="s">
        <v>32</v>
      </c>
      <c r="F150" s="15"/>
    </row>
    <row r="151" spans="2:6" x14ac:dyDescent="0.3">
      <c r="B151" s="7" t="s">
        <v>22</v>
      </c>
      <c r="C151" s="7" t="s">
        <v>29</v>
      </c>
      <c r="D151" s="7" t="s">
        <v>24</v>
      </c>
      <c r="E151" s="7" t="s">
        <v>31</v>
      </c>
      <c r="F151" s="15"/>
    </row>
    <row r="152" spans="2:6" x14ac:dyDescent="0.3">
      <c r="B152" s="7" t="s">
        <v>22</v>
      </c>
      <c r="C152" s="7" t="s">
        <v>29</v>
      </c>
      <c r="D152" s="7" t="s">
        <v>25</v>
      </c>
      <c r="E152" s="7" t="s">
        <v>32</v>
      </c>
      <c r="F152" s="15"/>
    </row>
    <row r="153" spans="2:6" x14ac:dyDescent="0.3">
      <c r="B153" s="7" t="s">
        <v>22</v>
      </c>
      <c r="C153" s="7" t="s">
        <v>29</v>
      </c>
      <c r="D153" s="7" t="s">
        <v>24</v>
      </c>
      <c r="E153" s="7" t="s">
        <v>31</v>
      </c>
      <c r="F153" s="15"/>
    </row>
    <row r="154" spans="2:6" x14ac:dyDescent="0.3">
      <c r="B154" s="7" t="s">
        <v>22</v>
      </c>
      <c r="C154" s="7" t="s">
        <v>29</v>
      </c>
      <c r="D154" s="7" t="s">
        <v>26</v>
      </c>
      <c r="E154" s="7" t="s">
        <v>31</v>
      </c>
      <c r="F154" s="15"/>
    </row>
    <row r="155" spans="2:6" x14ac:dyDescent="0.3">
      <c r="B155" s="7" t="s">
        <v>22</v>
      </c>
      <c r="C155" s="7" t="s">
        <v>29</v>
      </c>
      <c r="D155" s="7" t="s">
        <v>25</v>
      </c>
      <c r="E155" s="7" t="s">
        <v>32</v>
      </c>
      <c r="F155" s="15"/>
    </row>
    <row r="156" spans="2:6" x14ac:dyDescent="0.3">
      <c r="B156" s="7" t="s">
        <v>22</v>
      </c>
      <c r="C156" s="7" t="s">
        <v>29</v>
      </c>
      <c r="D156" s="7" t="s">
        <v>24</v>
      </c>
      <c r="E156" s="7" t="s">
        <v>31</v>
      </c>
      <c r="F156" s="15"/>
    </row>
    <row r="157" spans="2:6" x14ac:dyDescent="0.3">
      <c r="B157" s="7" t="s">
        <v>22</v>
      </c>
      <c r="C157" s="7" t="s">
        <v>29</v>
      </c>
      <c r="D157" s="7" t="s">
        <v>24</v>
      </c>
      <c r="E157" s="7" t="s">
        <v>31</v>
      </c>
      <c r="F157" s="15"/>
    </row>
    <row r="158" spans="2:6" x14ac:dyDescent="0.3">
      <c r="B158" s="7" t="s">
        <v>22</v>
      </c>
      <c r="C158" s="7" t="s">
        <v>29</v>
      </c>
      <c r="D158" s="7" t="s">
        <v>24</v>
      </c>
      <c r="E158" s="7" t="s">
        <v>31</v>
      </c>
      <c r="F158" s="15"/>
    </row>
    <row r="159" spans="2:6" x14ac:dyDescent="0.3">
      <c r="B159" s="7" t="s">
        <v>22</v>
      </c>
      <c r="C159" s="7" t="s">
        <v>29</v>
      </c>
      <c r="D159" s="7" t="s">
        <v>24</v>
      </c>
      <c r="E159" s="7" t="s">
        <v>31</v>
      </c>
      <c r="F159" s="15"/>
    </row>
    <row r="160" spans="2:6" x14ac:dyDescent="0.3">
      <c r="B160" s="7" t="s">
        <v>22</v>
      </c>
      <c r="C160" s="7" t="s">
        <v>27</v>
      </c>
      <c r="D160" s="7" t="s">
        <v>25</v>
      </c>
      <c r="E160" s="7" t="s">
        <v>32</v>
      </c>
      <c r="F160" s="15"/>
    </row>
    <row r="161" spans="2:6" x14ac:dyDescent="0.3">
      <c r="B161" s="7" t="s">
        <v>22</v>
      </c>
      <c r="C161" s="7" t="s">
        <v>29</v>
      </c>
      <c r="D161" s="7" t="s">
        <v>24</v>
      </c>
      <c r="E161" s="7" t="s">
        <v>31</v>
      </c>
      <c r="F161" s="15"/>
    </row>
    <row r="162" spans="2:6" x14ac:dyDescent="0.3">
      <c r="B162" s="7" t="s">
        <v>22</v>
      </c>
      <c r="C162" s="7" t="s">
        <v>29</v>
      </c>
      <c r="D162" s="7" t="s">
        <v>24</v>
      </c>
      <c r="E162" s="7" t="s">
        <v>31</v>
      </c>
      <c r="F162" s="15"/>
    </row>
    <row r="163" spans="2:6" x14ac:dyDescent="0.3">
      <c r="B163" s="7" t="s">
        <v>22</v>
      </c>
      <c r="C163" s="7" t="s">
        <v>29</v>
      </c>
      <c r="D163" s="7" t="s">
        <v>24</v>
      </c>
      <c r="E163" s="7" t="s">
        <v>31</v>
      </c>
      <c r="F163" s="15"/>
    </row>
    <row r="164" spans="2:6" x14ac:dyDescent="0.3">
      <c r="B164" s="7" t="s">
        <v>22</v>
      </c>
      <c r="C164" s="7" t="s">
        <v>29</v>
      </c>
      <c r="D164" s="7" t="s">
        <v>25</v>
      </c>
      <c r="E164" s="7" t="s">
        <v>32</v>
      </c>
      <c r="F164" s="15"/>
    </row>
    <row r="165" spans="2:6" x14ac:dyDescent="0.3">
      <c r="B165" s="7" t="s">
        <v>22</v>
      </c>
      <c r="C165" s="7" t="s">
        <v>27</v>
      </c>
      <c r="D165" s="7" t="s">
        <v>25</v>
      </c>
      <c r="E165" s="7" t="s">
        <v>32</v>
      </c>
      <c r="F165" s="15"/>
    </row>
    <row r="166" spans="2:6" x14ac:dyDescent="0.3">
      <c r="B166" s="7" t="s">
        <v>22</v>
      </c>
      <c r="C166" s="7" t="s">
        <v>29</v>
      </c>
      <c r="D166" s="7" t="s">
        <v>24</v>
      </c>
      <c r="E166" s="7" t="s">
        <v>31</v>
      </c>
      <c r="F166" s="15"/>
    </row>
    <row r="167" spans="2:6" x14ac:dyDescent="0.3">
      <c r="B167" s="7" t="s">
        <v>22</v>
      </c>
      <c r="C167" s="7" t="s">
        <v>29</v>
      </c>
      <c r="D167" s="7" t="s">
        <v>26</v>
      </c>
      <c r="E167" s="7" t="s">
        <v>31</v>
      </c>
      <c r="F167" s="15"/>
    </row>
    <row r="168" spans="2:6" x14ac:dyDescent="0.3">
      <c r="B168" s="7" t="s">
        <v>22</v>
      </c>
      <c r="C168" s="7" t="s">
        <v>27</v>
      </c>
      <c r="D168" s="7" t="s">
        <v>25</v>
      </c>
      <c r="E168" s="7" t="s">
        <v>32</v>
      </c>
      <c r="F168" s="15"/>
    </row>
    <row r="169" spans="2:6" x14ac:dyDescent="0.3">
      <c r="B169" s="7" t="s">
        <v>22</v>
      </c>
      <c r="C169" s="7" t="s">
        <v>29</v>
      </c>
      <c r="D169" s="7" t="s">
        <v>24</v>
      </c>
      <c r="E169" s="7" t="s">
        <v>31</v>
      </c>
      <c r="F169" s="15"/>
    </row>
    <row r="170" spans="2:6" x14ac:dyDescent="0.3">
      <c r="B170" s="7" t="s">
        <v>22</v>
      </c>
      <c r="C170" s="7" t="s">
        <v>29</v>
      </c>
      <c r="D170" s="7" t="s">
        <v>26</v>
      </c>
      <c r="E170" s="7" t="s">
        <v>31</v>
      </c>
      <c r="F170" s="15"/>
    </row>
    <row r="171" spans="2:6" x14ac:dyDescent="0.3">
      <c r="B171" s="7" t="s">
        <v>22</v>
      </c>
      <c r="C171" s="7" t="s">
        <v>29</v>
      </c>
      <c r="D171" s="7" t="s">
        <v>25</v>
      </c>
      <c r="E171" s="7" t="s">
        <v>31</v>
      </c>
      <c r="F171" s="15"/>
    </row>
    <row r="172" spans="2:6" x14ac:dyDescent="0.3">
      <c r="B172" s="7" t="s">
        <v>22</v>
      </c>
      <c r="C172" s="7" t="s">
        <v>29</v>
      </c>
      <c r="D172" s="7" t="s">
        <v>26</v>
      </c>
      <c r="E172" s="7" t="s">
        <v>31</v>
      </c>
      <c r="F172" s="15"/>
    </row>
    <row r="173" spans="2:6" x14ac:dyDescent="0.3">
      <c r="B173" s="7" t="s">
        <v>22</v>
      </c>
      <c r="C173" s="7" t="s">
        <v>29</v>
      </c>
      <c r="D173" s="7" t="s">
        <v>26</v>
      </c>
      <c r="E173" s="7" t="s">
        <v>31</v>
      </c>
      <c r="F173" s="15"/>
    </row>
    <row r="174" spans="2:6" x14ac:dyDescent="0.3">
      <c r="B174" s="7" t="s">
        <v>22</v>
      </c>
      <c r="C174" s="7" t="s">
        <v>29</v>
      </c>
      <c r="D174" s="7" t="s">
        <v>24</v>
      </c>
      <c r="E174" s="7" t="s">
        <v>31</v>
      </c>
      <c r="F174" s="15"/>
    </row>
    <row r="175" spans="2:6" x14ac:dyDescent="0.3">
      <c r="B175" s="7" t="s">
        <v>22</v>
      </c>
      <c r="C175" s="7" t="s">
        <v>29</v>
      </c>
      <c r="D175" s="7" t="s">
        <v>24</v>
      </c>
      <c r="E175" s="7" t="s">
        <v>31</v>
      </c>
      <c r="F175" s="15"/>
    </row>
    <row r="176" spans="2:6" x14ac:dyDescent="0.3">
      <c r="B176" s="7" t="s">
        <v>22</v>
      </c>
      <c r="C176" s="7" t="s">
        <v>29</v>
      </c>
      <c r="D176" s="7" t="s">
        <v>24</v>
      </c>
      <c r="E176" s="7" t="s">
        <v>31</v>
      </c>
      <c r="F176" s="15"/>
    </row>
    <row r="177" spans="2:6" x14ac:dyDescent="0.3">
      <c r="B177" s="7" t="s">
        <v>22</v>
      </c>
      <c r="C177" s="7" t="s">
        <v>29</v>
      </c>
      <c r="D177" s="7" t="s">
        <v>26</v>
      </c>
      <c r="E177" s="7" t="s">
        <v>31</v>
      </c>
      <c r="F177" s="15"/>
    </row>
    <row r="178" spans="2:6" x14ac:dyDescent="0.3">
      <c r="B178" s="7" t="s">
        <v>22</v>
      </c>
      <c r="C178" s="7" t="s">
        <v>29</v>
      </c>
      <c r="D178" s="7" t="s">
        <v>25</v>
      </c>
      <c r="E178" s="7" t="s">
        <v>32</v>
      </c>
      <c r="F178" s="15"/>
    </row>
    <row r="179" spans="2:6" x14ac:dyDescent="0.3">
      <c r="B179" s="7" t="s">
        <v>22</v>
      </c>
      <c r="C179" s="7" t="s">
        <v>23</v>
      </c>
      <c r="D179" s="7" t="s">
        <v>26</v>
      </c>
      <c r="E179" s="7" t="s">
        <v>31</v>
      </c>
      <c r="F179" s="15"/>
    </row>
    <row r="180" spans="2:6" x14ac:dyDescent="0.3">
      <c r="B180" s="7" t="s">
        <v>22</v>
      </c>
      <c r="C180" s="7" t="s">
        <v>29</v>
      </c>
      <c r="D180" s="7" t="s">
        <v>24</v>
      </c>
      <c r="E180" s="7" t="s">
        <v>31</v>
      </c>
      <c r="F180" s="15"/>
    </row>
    <row r="181" spans="2:6" x14ac:dyDescent="0.3">
      <c r="B181" s="7" t="s">
        <v>22</v>
      </c>
      <c r="C181" s="7" t="s">
        <v>29</v>
      </c>
      <c r="D181" s="7" t="s">
        <v>24</v>
      </c>
      <c r="E181" s="7" t="s">
        <v>31</v>
      </c>
      <c r="F181" s="15"/>
    </row>
    <row r="182" spans="2:6" x14ac:dyDescent="0.3">
      <c r="B182" s="7" t="s">
        <v>22</v>
      </c>
      <c r="C182" s="7" t="s">
        <v>29</v>
      </c>
      <c r="D182" s="7" t="s">
        <v>24</v>
      </c>
      <c r="E182" s="7" t="s">
        <v>31</v>
      </c>
      <c r="F182" s="15"/>
    </row>
    <row r="183" spans="2:6" x14ac:dyDescent="0.3">
      <c r="B183" s="7" t="s">
        <v>29</v>
      </c>
      <c r="C183" s="7" t="s">
        <v>29</v>
      </c>
      <c r="D183" s="7" t="s">
        <v>25</v>
      </c>
      <c r="E183" s="7" t="s">
        <v>32</v>
      </c>
      <c r="F183" s="15"/>
    </row>
    <row r="184" spans="2:6" x14ac:dyDescent="0.3">
      <c r="B184" s="7" t="s">
        <v>22</v>
      </c>
      <c r="C184" s="7" t="s">
        <v>29</v>
      </c>
      <c r="D184" s="7" t="s">
        <v>24</v>
      </c>
      <c r="E184" s="7" t="s">
        <v>31</v>
      </c>
      <c r="F184" s="15"/>
    </row>
    <row r="185" spans="2:6" x14ac:dyDescent="0.3">
      <c r="B185" s="7" t="s">
        <v>29</v>
      </c>
      <c r="C185" s="7" t="s">
        <v>29</v>
      </c>
      <c r="D185" s="7" t="s">
        <v>26</v>
      </c>
      <c r="E185" s="7" t="s">
        <v>31</v>
      </c>
      <c r="F185" s="15"/>
    </row>
    <row r="186" spans="2:6" x14ac:dyDescent="0.3">
      <c r="B186" s="7" t="s">
        <v>22</v>
      </c>
      <c r="C186" s="7" t="s">
        <v>27</v>
      </c>
      <c r="D186" s="7" t="s">
        <v>24</v>
      </c>
      <c r="E186" s="7" t="s">
        <v>31</v>
      </c>
      <c r="F186" s="15"/>
    </row>
    <row r="187" spans="2:6" x14ac:dyDescent="0.3">
      <c r="B187" s="7" t="s">
        <v>22</v>
      </c>
      <c r="C187" s="7" t="s">
        <v>29</v>
      </c>
      <c r="D187" s="7" t="s">
        <v>24</v>
      </c>
      <c r="E187" s="7" t="s">
        <v>31</v>
      </c>
      <c r="F187" s="15"/>
    </row>
    <row r="188" spans="2:6" x14ac:dyDescent="0.3">
      <c r="B188" s="7" t="s">
        <v>28</v>
      </c>
      <c r="C188" s="7" t="s">
        <v>27</v>
      </c>
      <c r="D188" s="7" t="s">
        <v>25</v>
      </c>
      <c r="E188" s="7" t="s">
        <v>32</v>
      </c>
      <c r="F188" s="15"/>
    </row>
    <row r="189" spans="2:6" x14ac:dyDescent="0.3">
      <c r="B189" s="7" t="s">
        <v>22</v>
      </c>
      <c r="C189" s="7" t="s">
        <v>29</v>
      </c>
      <c r="D189" s="7" t="s">
        <v>24</v>
      </c>
      <c r="E189" s="7" t="s">
        <v>31</v>
      </c>
      <c r="F189" s="15"/>
    </row>
    <row r="190" spans="2:6" x14ac:dyDescent="0.3">
      <c r="B190" s="7" t="s">
        <v>22</v>
      </c>
      <c r="C190" s="7" t="s">
        <v>27</v>
      </c>
      <c r="D190" s="7" t="s">
        <v>25</v>
      </c>
      <c r="E190" s="7" t="s">
        <v>32</v>
      </c>
      <c r="F190" s="15"/>
    </row>
    <row r="191" spans="2:6" x14ac:dyDescent="0.3">
      <c r="B191" s="7" t="s">
        <v>28</v>
      </c>
      <c r="C191" s="7" t="s">
        <v>29</v>
      </c>
      <c r="D191" s="7" t="s">
        <v>24</v>
      </c>
      <c r="E191" s="7" t="s">
        <v>31</v>
      </c>
      <c r="F191" s="15"/>
    </row>
    <row r="192" spans="2:6" x14ac:dyDescent="0.3">
      <c r="B192" s="7" t="s">
        <v>29</v>
      </c>
      <c r="C192" s="7" t="s">
        <v>29</v>
      </c>
      <c r="D192" s="7" t="s">
        <v>25</v>
      </c>
      <c r="E192" s="7" t="s">
        <v>32</v>
      </c>
      <c r="F192" s="15"/>
    </row>
    <row r="193" spans="2:6" x14ac:dyDescent="0.3">
      <c r="B193" s="7" t="s">
        <v>22</v>
      </c>
      <c r="C193" s="7" t="s">
        <v>29</v>
      </c>
      <c r="D193" s="7" t="s">
        <v>24</v>
      </c>
      <c r="E193" s="7" t="s">
        <v>31</v>
      </c>
      <c r="F193" s="15"/>
    </row>
    <row r="194" spans="2:6" x14ac:dyDescent="0.3">
      <c r="B194" s="7" t="s">
        <v>22</v>
      </c>
      <c r="C194" s="7" t="s">
        <v>29</v>
      </c>
      <c r="D194" s="7" t="s">
        <v>24</v>
      </c>
      <c r="E194" s="7" t="s">
        <v>31</v>
      </c>
      <c r="F194" s="15"/>
    </row>
    <row r="195" spans="2:6" x14ac:dyDescent="0.3">
      <c r="B195" s="7" t="s">
        <v>28</v>
      </c>
      <c r="C195" s="7" t="s">
        <v>27</v>
      </c>
      <c r="D195" s="7" t="s">
        <v>25</v>
      </c>
      <c r="E195" s="7" t="s">
        <v>32</v>
      </c>
      <c r="F195" s="15"/>
    </row>
    <row r="196" spans="2:6" x14ac:dyDescent="0.3">
      <c r="B196" s="7" t="s">
        <v>22</v>
      </c>
      <c r="C196" s="7" t="s">
        <v>29</v>
      </c>
      <c r="D196" s="7" t="s">
        <v>24</v>
      </c>
      <c r="E196" s="7" t="s">
        <v>31</v>
      </c>
      <c r="F196" s="15"/>
    </row>
    <row r="197" spans="2:6" x14ac:dyDescent="0.3">
      <c r="B197" s="7" t="s">
        <v>28</v>
      </c>
      <c r="C197" s="7" t="s">
        <v>23</v>
      </c>
      <c r="D197" s="7" t="s">
        <v>26</v>
      </c>
      <c r="E197" s="7" t="s">
        <v>32</v>
      </c>
      <c r="F197" s="15"/>
    </row>
    <row r="198" spans="2:6" x14ac:dyDescent="0.3">
      <c r="B198" s="7" t="s">
        <v>22</v>
      </c>
      <c r="C198" s="7" t="s">
        <v>29</v>
      </c>
      <c r="D198" s="7" t="s">
        <v>24</v>
      </c>
      <c r="E198" s="7" t="s">
        <v>31</v>
      </c>
      <c r="F198" s="15"/>
    </row>
    <row r="199" spans="2:6" x14ac:dyDescent="0.3">
      <c r="B199" s="7" t="s">
        <v>22</v>
      </c>
      <c r="C199" s="7" t="s">
        <v>29</v>
      </c>
      <c r="D199" s="7" t="s">
        <v>24</v>
      </c>
      <c r="E199" s="7" t="s">
        <v>31</v>
      </c>
      <c r="F199" s="15"/>
    </row>
    <row r="200" spans="2:6" x14ac:dyDescent="0.3">
      <c r="B200" s="7" t="s">
        <v>22</v>
      </c>
      <c r="C200" s="7" t="s">
        <v>29</v>
      </c>
      <c r="D200" s="7" t="s">
        <v>24</v>
      </c>
      <c r="E200" s="7" t="s">
        <v>31</v>
      </c>
      <c r="F200" s="15"/>
    </row>
    <row r="201" spans="2:6" x14ac:dyDescent="0.3">
      <c r="B201" s="7" t="s">
        <v>22</v>
      </c>
      <c r="C201" s="7" t="s">
        <v>29</v>
      </c>
      <c r="D201" s="7" t="s">
        <v>25</v>
      </c>
      <c r="E201" s="7" t="s">
        <v>32</v>
      </c>
      <c r="F201" s="15"/>
    </row>
    <row r="202" spans="2:6" x14ac:dyDescent="0.3">
      <c r="B202" s="7" t="s">
        <v>22</v>
      </c>
      <c r="C202" s="7" t="s">
        <v>29</v>
      </c>
      <c r="D202" s="7" t="s">
        <v>26</v>
      </c>
      <c r="E202" s="7" t="s">
        <v>31</v>
      </c>
      <c r="F202" s="15"/>
    </row>
    <row r="203" spans="2:6" x14ac:dyDescent="0.3">
      <c r="B203" s="7" t="s">
        <v>22</v>
      </c>
      <c r="C203" s="7" t="s">
        <v>29</v>
      </c>
      <c r="D203" s="7" t="s">
        <v>24</v>
      </c>
      <c r="E203" s="7" t="s">
        <v>31</v>
      </c>
      <c r="F203" s="15"/>
    </row>
    <row r="204" spans="2:6" x14ac:dyDescent="0.3">
      <c r="B204" s="7" t="s">
        <v>28</v>
      </c>
      <c r="C204" s="7" t="s">
        <v>27</v>
      </c>
      <c r="D204" s="7" t="s">
        <v>25</v>
      </c>
      <c r="E204" s="7" t="s">
        <v>32</v>
      </c>
      <c r="F204" s="15"/>
    </row>
  </sheetData>
  <mergeCells count="4">
    <mergeCell ref="F145:F204"/>
    <mergeCell ref="F4:F144"/>
    <mergeCell ref="B2:F2"/>
    <mergeCell ref="B3:F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1DC20-EA8B-499D-A847-18FC4D482857}">
  <dimension ref="B2:V148"/>
  <sheetViews>
    <sheetView topLeftCell="A52" zoomScaleNormal="100" workbookViewId="0">
      <selection activeCell="F5" sqref="F5:F145"/>
    </sheetView>
  </sheetViews>
  <sheetFormatPr defaultRowHeight="14.4" x14ac:dyDescent="0.3"/>
  <cols>
    <col min="2" max="2" width="18.6640625" bestFit="1" customWidth="1"/>
    <col min="3" max="3" width="20.5546875" bestFit="1" customWidth="1"/>
    <col min="4" max="4" width="17.44140625" bestFit="1" customWidth="1"/>
    <col min="5" max="5" width="18.33203125" bestFit="1" customWidth="1"/>
    <col min="6" max="7" width="18.5546875" bestFit="1" customWidth="1"/>
    <col min="8" max="8" width="12.44140625" bestFit="1" customWidth="1"/>
    <col min="9" max="9" width="16.6640625" bestFit="1" customWidth="1"/>
    <col min="10" max="10" width="22.109375" bestFit="1" customWidth="1"/>
    <col min="11" max="11" width="12" bestFit="1" customWidth="1"/>
    <col min="12" max="12" width="15.6640625" bestFit="1" customWidth="1"/>
    <col min="13" max="13" width="22.5546875" bestFit="1" customWidth="1"/>
    <col min="14" max="14" width="15.44140625" bestFit="1" customWidth="1"/>
    <col min="15" max="15" width="8.44140625" bestFit="1" customWidth="1"/>
    <col min="16" max="16" width="9.109375" bestFit="1" customWidth="1"/>
    <col min="17" max="17" width="8.44140625" bestFit="1" customWidth="1"/>
    <col min="18" max="18" width="8.6640625" bestFit="1" customWidth="1"/>
    <col min="19" max="19" width="12.44140625" bestFit="1" customWidth="1"/>
    <col min="20" max="20" width="12.88671875" customWidth="1"/>
    <col min="21" max="21" width="14.44140625" customWidth="1"/>
    <col min="22" max="22" width="11.44140625" customWidth="1"/>
    <col min="23" max="23" width="12" customWidth="1"/>
  </cols>
  <sheetData>
    <row r="2" spans="2:14" ht="14.4" customHeight="1" x14ac:dyDescent="0.3"/>
    <row r="3" spans="2:14" x14ac:dyDescent="0.3">
      <c r="B3" s="20" t="s">
        <v>1</v>
      </c>
      <c r="C3" s="21"/>
      <c r="D3" s="21"/>
      <c r="E3" s="21"/>
      <c r="F3" s="21"/>
      <c r="G3" s="21"/>
    </row>
    <row r="4" spans="2:14" x14ac:dyDescent="0.3">
      <c r="B4" s="21" t="s">
        <v>0</v>
      </c>
      <c r="C4" s="21"/>
      <c r="D4" s="21"/>
      <c r="E4" s="21"/>
      <c r="F4" s="21"/>
      <c r="G4" s="21"/>
    </row>
    <row r="5" spans="2:14" ht="14.4" customHeight="1" x14ac:dyDescent="0.3">
      <c r="B5" s="1" t="s">
        <v>19</v>
      </c>
      <c r="C5" s="1" t="s">
        <v>20</v>
      </c>
      <c r="D5" s="1" t="s">
        <v>21</v>
      </c>
      <c r="E5" s="1" t="s">
        <v>30</v>
      </c>
      <c r="F5" s="25" t="s">
        <v>2</v>
      </c>
      <c r="G5" s="1" t="s">
        <v>12</v>
      </c>
      <c r="H5" s="1" t="s">
        <v>34</v>
      </c>
      <c r="I5" s="1" t="s">
        <v>33</v>
      </c>
    </row>
    <row r="6" spans="2:14" ht="14.4" customHeight="1" x14ac:dyDescent="0.3">
      <c r="B6" s="5" t="s">
        <v>22</v>
      </c>
      <c r="C6" s="5" t="s">
        <v>29</v>
      </c>
      <c r="D6" s="5" t="s">
        <v>24</v>
      </c>
      <c r="E6" s="5" t="s">
        <v>31</v>
      </c>
      <c r="F6" s="26"/>
      <c r="G6" s="5" t="str">
        <f t="shared" ref="G6:G37" si="0">IF(I6&gt;H6,$I$5,$H$5)</f>
        <v>POSITIF</v>
      </c>
      <c r="H6" s="5">
        <f t="shared" ref="H6:H37" si="1">VLOOKUP(B6,$K$23:$O$25,4,0)*VLOOKUP(C6,$K$32:$O$34,4,0)*VLOOKUP(D6,$K$41:$O$43,4,0)</f>
        <v>2.2054236009344034E-2</v>
      </c>
      <c r="I6" s="5">
        <f t="shared" ref="I6:I37" si="2">VLOOKUP(B6,$K$23:$O$25,5,0)*VLOOKUP(C6,$K$32:$O$34,5,0)*VLOOKUP(D6,$K$41:$O$43,5,0)</f>
        <v>0.42026014661460032</v>
      </c>
      <c r="L6" s="2"/>
      <c r="M6" s="19" t="s">
        <v>16</v>
      </c>
      <c r="N6" s="19"/>
    </row>
    <row r="7" spans="2:14" x14ac:dyDescent="0.3">
      <c r="B7" s="5" t="s">
        <v>22</v>
      </c>
      <c r="C7" s="5" t="s">
        <v>29</v>
      </c>
      <c r="D7" s="5" t="s">
        <v>25</v>
      </c>
      <c r="E7" s="5" t="s">
        <v>32</v>
      </c>
      <c r="F7" s="26"/>
      <c r="G7" s="5" t="str">
        <f t="shared" si="0"/>
        <v>NEGATIF</v>
      </c>
      <c r="H7" s="5">
        <f t="shared" si="1"/>
        <v>0.37492201215884852</v>
      </c>
      <c r="I7" s="5">
        <f t="shared" si="2"/>
        <v>0</v>
      </c>
      <c r="K7" s="22" t="s">
        <v>14</v>
      </c>
      <c r="L7" s="2" t="s">
        <v>15</v>
      </c>
      <c r="M7" s="2" t="s">
        <v>33</v>
      </c>
      <c r="N7" s="2" t="s">
        <v>34</v>
      </c>
    </row>
    <row r="8" spans="2:14" x14ac:dyDescent="0.3">
      <c r="B8" s="5" t="s">
        <v>22</v>
      </c>
      <c r="C8" s="5" t="s">
        <v>23</v>
      </c>
      <c r="D8" s="5" t="s">
        <v>26</v>
      </c>
      <c r="E8" s="5" t="s">
        <v>32</v>
      </c>
      <c r="F8" s="26"/>
      <c r="G8" s="5" t="str">
        <f t="shared" si="0"/>
        <v>POSITIF</v>
      </c>
      <c r="H8" s="5">
        <f t="shared" si="1"/>
        <v>1.1607492636496859E-2</v>
      </c>
      <c r="I8" s="5">
        <f t="shared" si="2"/>
        <v>5.777188268770761E-2</v>
      </c>
      <c r="K8" s="22"/>
      <c r="L8" s="2" t="s">
        <v>33</v>
      </c>
      <c r="M8" s="2">
        <v>99</v>
      </c>
      <c r="N8" s="2">
        <v>0</v>
      </c>
    </row>
    <row r="9" spans="2:14" x14ac:dyDescent="0.3">
      <c r="B9" s="5" t="s">
        <v>22</v>
      </c>
      <c r="C9" s="5" t="s">
        <v>27</v>
      </c>
      <c r="D9" s="5" t="s">
        <v>25</v>
      </c>
      <c r="E9" s="5" t="s">
        <v>32</v>
      </c>
      <c r="F9" s="26"/>
      <c r="G9" s="5" t="str">
        <f t="shared" si="0"/>
        <v>NEGATIF</v>
      </c>
      <c r="H9" s="5">
        <f t="shared" si="1"/>
        <v>0.35518927467680383</v>
      </c>
      <c r="I9" s="5">
        <f t="shared" si="2"/>
        <v>0</v>
      </c>
      <c r="K9" s="22"/>
      <c r="L9" s="2" t="s">
        <v>34</v>
      </c>
      <c r="M9" s="2">
        <f>COUNTIFS($G$6:$G$145,L9,$E$6:$E$145,$M$7)</f>
        <v>0</v>
      </c>
      <c r="N9" s="2">
        <v>40</v>
      </c>
    </row>
    <row r="10" spans="2:14" x14ac:dyDescent="0.3">
      <c r="B10" s="5" t="s">
        <v>28</v>
      </c>
      <c r="C10" s="5" t="s">
        <v>29</v>
      </c>
      <c r="D10" s="5" t="s">
        <v>24</v>
      </c>
      <c r="E10" s="5" t="s">
        <v>32</v>
      </c>
      <c r="F10" s="26"/>
      <c r="G10" s="5" t="str">
        <f t="shared" si="0"/>
        <v>POSITIF</v>
      </c>
      <c r="H10" s="5">
        <f t="shared" si="1"/>
        <v>5.5135590023360078E-4</v>
      </c>
      <c r="I10" s="5">
        <f t="shared" si="2"/>
        <v>4.2883688430061257E-3</v>
      </c>
    </row>
    <row r="11" spans="2:14" x14ac:dyDescent="0.3">
      <c r="B11" s="5" t="s">
        <v>22</v>
      </c>
      <c r="C11" s="5" t="s">
        <v>29</v>
      </c>
      <c r="D11" s="5" t="s">
        <v>24</v>
      </c>
      <c r="E11" s="5" t="s">
        <v>31</v>
      </c>
      <c r="F11" s="26"/>
      <c r="G11" s="5" t="str">
        <f t="shared" si="0"/>
        <v>POSITIF</v>
      </c>
      <c r="H11" s="5">
        <f t="shared" si="1"/>
        <v>2.2054236009344034E-2</v>
      </c>
      <c r="I11" s="5">
        <f t="shared" si="2"/>
        <v>0.42026014661460032</v>
      </c>
    </row>
    <row r="12" spans="2:14" x14ac:dyDescent="0.3">
      <c r="B12" s="5" t="s">
        <v>22</v>
      </c>
      <c r="C12" s="5" t="s">
        <v>23</v>
      </c>
      <c r="D12" s="5" t="s">
        <v>25</v>
      </c>
      <c r="E12" s="5" t="s">
        <v>32</v>
      </c>
      <c r="F12" s="26"/>
      <c r="G12" s="5" t="str">
        <f t="shared" si="0"/>
        <v>NEGATIF</v>
      </c>
      <c r="H12" s="5">
        <f t="shared" si="1"/>
        <v>7.8930949928178645E-2</v>
      </c>
      <c r="I12" s="5">
        <f t="shared" si="2"/>
        <v>0</v>
      </c>
    </row>
    <row r="13" spans="2:14" x14ac:dyDescent="0.3">
      <c r="B13" s="5" t="s">
        <v>22</v>
      </c>
      <c r="C13" s="5" t="s">
        <v>29</v>
      </c>
      <c r="D13" s="5" t="s">
        <v>24</v>
      </c>
      <c r="E13" s="5" t="s">
        <v>31</v>
      </c>
      <c r="F13" s="26"/>
      <c r="G13" s="5" t="str">
        <f t="shared" si="0"/>
        <v>POSITIF</v>
      </c>
      <c r="H13" s="5">
        <f t="shared" si="1"/>
        <v>2.2054236009344034E-2</v>
      </c>
      <c r="I13" s="5">
        <f t="shared" si="2"/>
        <v>0.42026014661460032</v>
      </c>
      <c r="K13" s="23" t="s">
        <v>18</v>
      </c>
      <c r="L13" s="24">
        <f>SUM(M8,N9)/SUM(M8:N9)</f>
        <v>1</v>
      </c>
    </row>
    <row r="14" spans="2:14" x14ac:dyDescent="0.3">
      <c r="B14" s="5" t="s">
        <v>22</v>
      </c>
      <c r="C14" s="5" t="s">
        <v>29</v>
      </c>
      <c r="D14" s="5" t="s">
        <v>24</v>
      </c>
      <c r="E14" s="5" t="s">
        <v>31</v>
      </c>
      <c r="F14" s="26"/>
      <c r="G14" s="5" t="str">
        <f t="shared" si="0"/>
        <v>POSITIF</v>
      </c>
      <c r="H14" s="5">
        <f t="shared" si="1"/>
        <v>2.2054236009344034E-2</v>
      </c>
      <c r="I14" s="5">
        <f t="shared" si="2"/>
        <v>0.42026014661460032</v>
      </c>
      <c r="K14" s="23"/>
      <c r="L14" s="24"/>
    </row>
    <row r="15" spans="2:14" x14ac:dyDescent="0.3">
      <c r="B15" s="5" t="s">
        <v>22</v>
      </c>
      <c r="C15" s="5" t="s">
        <v>27</v>
      </c>
      <c r="D15" s="5" t="s">
        <v>24</v>
      </c>
      <c r="E15" s="5" t="s">
        <v>31</v>
      </c>
      <c r="F15" s="26"/>
      <c r="G15" s="5" t="str">
        <f t="shared" si="0"/>
        <v>POSITIF</v>
      </c>
      <c r="H15" s="5">
        <f t="shared" si="1"/>
        <v>2.0893486745694346E-2</v>
      </c>
      <c r="I15" s="5">
        <f t="shared" si="2"/>
        <v>0.14745970056652641</v>
      </c>
    </row>
    <row r="16" spans="2:14" x14ac:dyDescent="0.3">
      <c r="B16" s="5" t="s">
        <v>22</v>
      </c>
      <c r="C16" s="5" t="s">
        <v>29</v>
      </c>
      <c r="D16" s="5" t="s">
        <v>24</v>
      </c>
      <c r="E16" s="5" t="s">
        <v>31</v>
      </c>
      <c r="F16" s="26"/>
      <c r="G16" s="5" t="str">
        <f t="shared" si="0"/>
        <v>POSITIF</v>
      </c>
      <c r="H16" s="5">
        <f t="shared" si="1"/>
        <v>2.2054236009344034E-2</v>
      </c>
      <c r="I16" s="5">
        <f t="shared" si="2"/>
        <v>0.42026014661460032</v>
      </c>
    </row>
    <row r="17" spans="2:22" x14ac:dyDescent="0.3">
      <c r="B17" s="5" t="s">
        <v>28</v>
      </c>
      <c r="C17" s="5" t="s">
        <v>29</v>
      </c>
      <c r="D17" s="5" t="s">
        <v>24</v>
      </c>
      <c r="E17" s="5" t="s">
        <v>31</v>
      </c>
      <c r="F17" s="26"/>
      <c r="G17" s="5" t="str">
        <f t="shared" si="0"/>
        <v>POSITIF</v>
      </c>
      <c r="H17" s="5">
        <f t="shared" si="1"/>
        <v>5.5135590023360078E-4</v>
      </c>
      <c r="I17" s="5">
        <f t="shared" si="2"/>
        <v>4.2883688430061257E-3</v>
      </c>
    </row>
    <row r="18" spans="2:22" x14ac:dyDescent="0.3">
      <c r="B18" s="5" t="s">
        <v>22</v>
      </c>
      <c r="C18" s="5" t="s">
        <v>29</v>
      </c>
      <c r="D18" s="5" t="s">
        <v>24</v>
      </c>
      <c r="E18" s="5" t="s">
        <v>31</v>
      </c>
      <c r="F18" s="26"/>
      <c r="G18" s="5" t="str">
        <f t="shared" si="0"/>
        <v>POSITIF</v>
      </c>
      <c r="H18" s="5">
        <f t="shared" si="1"/>
        <v>2.2054236009344034E-2</v>
      </c>
      <c r="I18" s="5">
        <f t="shared" si="2"/>
        <v>0.42026014661460032</v>
      </c>
    </row>
    <row r="19" spans="2:22" x14ac:dyDescent="0.3">
      <c r="B19" s="5" t="s">
        <v>22</v>
      </c>
      <c r="C19" s="5" t="s">
        <v>27</v>
      </c>
      <c r="D19" s="5" t="s">
        <v>25</v>
      </c>
      <c r="E19" s="5" t="s">
        <v>32</v>
      </c>
      <c r="F19" s="26"/>
      <c r="G19" s="5" t="str">
        <f t="shared" si="0"/>
        <v>NEGATIF</v>
      </c>
      <c r="H19" s="5">
        <f t="shared" si="1"/>
        <v>0.35518927467680383</v>
      </c>
      <c r="I19" s="5">
        <f t="shared" si="2"/>
        <v>0</v>
      </c>
    </row>
    <row r="20" spans="2:22" x14ac:dyDescent="0.3">
      <c r="B20" s="5" t="s">
        <v>22</v>
      </c>
      <c r="C20" s="5" t="s">
        <v>27</v>
      </c>
      <c r="D20" s="5" t="s">
        <v>25</v>
      </c>
      <c r="E20" s="5" t="s">
        <v>32</v>
      </c>
      <c r="F20" s="26"/>
      <c r="G20" s="5" t="str">
        <f t="shared" si="0"/>
        <v>NEGATIF</v>
      </c>
      <c r="H20" s="5">
        <f t="shared" si="1"/>
        <v>0.35518927467680383</v>
      </c>
      <c r="I20" s="5">
        <f t="shared" si="2"/>
        <v>0</v>
      </c>
      <c r="K20" s="28" t="s">
        <v>38</v>
      </c>
      <c r="L20" s="28"/>
      <c r="M20" s="28"/>
      <c r="N20" s="28"/>
      <c r="O20" s="28"/>
      <c r="R20" s="28" t="s">
        <v>46</v>
      </c>
      <c r="S20" s="28"/>
      <c r="T20" s="28"/>
      <c r="U20" s="28"/>
      <c r="V20" s="28"/>
    </row>
    <row r="21" spans="2:22" x14ac:dyDescent="0.3">
      <c r="B21" s="5" t="s">
        <v>22</v>
      </c>
      <c r="C21" s="5" t="s">
        <v>23</v>
      </c>
      <c r="D21" s="5" t="s">
        <v>26</v>
      </c>
      <c r="E21" s="5" t="s">
        <v>31</v>
      </c>
      <c r="F21" s="26"/>
      <c r="G21" s="5" t="str">
        <f t="shared" si="0"/>
        <v>POSITIF</v>
      </c>
      <c r="H21" s="5">
        <f t="shared" si="1"/>
        <v>1.1607492636496859E-2</v>
      </c>
      <c r="I21" s="5">
        <f t="shared" si="2"/>
        <v>5.777188268770761E-2</v>
      </c>
      <c r="K21" s="29" t="s">
        <v>4</v>
      </c>
      <c r="L21" s="19" t="s">
        <v>5</v>
      </c>
      <c r="M21" s="19"/>
      <c r="N21" s="19" t="s">
        <v>6</v>
      </c>
      <c r="O21" s="19"/>
      <c r="R21" s="29" t="s">
        <v>10</v>
      </c>
      <c r="S21" s="19" t="s">
        <v>5</v>
      </c>
      <c r="T21" s="19"/>
      <c r="U21" s="19" t="s">
        <v>6</v>
      </c>
      <c r="V21" s="19"/>
    </row>
    <row r="22" spans="2:22" x14ac:dyDescent="0.3">
      <c r="B22" s="5" t="s">
        <v>22</v>
      </c>
      <c r="C22" s="5" t="s">
        <v>27</v>
      </c>
      <c r="D22" s="5" t="s">
        <v>25</v>
      </c>
      <c r="E22" s="5" t="s">
        <v>32</v>
      </c>
      <c r="F22" s="26"/>
      <c r="G22" s="5" t="str">
        <f t="shared" si="0"/>
        <v>NEGATIF</v>
      </c>
      <c r="H22" s="5">
        <f t="shared" si="1"/>
        <v>0.35518927467680383</v>
      </c>
      <c r="I22" s="5">
        <f t="shared" si="2"/>
        <v>0</v>
      </c>
      <c r="K22" s="29"/>
      <c r="L22" s="2" t="s">
        <v>34</v>
      </c>
      <c r="M22" s="2" t="s">
        <v>33</v>
      </c>
      <c r="N22" s="2" t="s">
        <v>34</v>
      </c>
      <c r="O22" s="2" t="s">
        <v>33</v>
      </c>
      <c r="R22" s="29"/>
      <c r="S22" s="2" t="s">
        <v>34</v>
      </c>
      <c r="T22" s="2" t="s">
        <v>33</v>
      </c>
      <c r="U22" s="2" t="s">
        <v>34</v>
      </c>
      <c r="V22" s="2" t="s">
        <v>33</v>
      </c>
    </row>
    <row r="23" spans="2:22" x14ac:dyDescent="0.3">
      <c r="B23" s="5" t="s">
        <v>22</v>
      </c>
      <c r="C23" s="5" t="s">
        <v>29</v>
      </c>
      <c r="D23" s="5" t="s">
        <v>24</v>
      </c>
      <c r="E23" s="5" t="s">
        <v>31</v>
      </c>
      <c r="F23" s="26"/>
      <c r="G23" s="5" t="str">
        <f t="shared" si="0"/>
        <v>POSITIF</v>
      </c>
      <c r="H23" s="5">
        <f t="shared" si="1"/>
        <v>2.2054236009344034E-2</v>
      </c>
      <c r="I23" s="5">
        <f t="shared" si="2"/>
        <v>0.42026014661460032</v>
      </c>
      <c r="K23" s="2" t="s">
        <v>35</v>
      </c>
      <c r="L23" s="2">
        <f>COUNTIFS($B$6:$B$145,K23,$E$6:$E$145,$L$22)</f>
        <v>0</v>
      </c>
      <c r="M23" s="2">
        <f>COUNTIFS($B$6:$B$145,K23,$E$6:$E$145,$M$22)</f>
        <v>0</v>
      </c>
      <c r="N23" s="4">
        <f>L23/$L$26</f>
        <v>0</v>
      </c>
      <c r="O23" s="4">
        <f>M23/$M$26</f>
        <v>0</v>
      </c>
      <c r="R23" s="2" t="s">
        <v>7</v>
      </c>
      <c r="S23" s="2">
        <f>COUNTIF($E$6:$E$145,"NEGATIF")</f>
        <v>41</v>
      </c>
      <c r="T23" s="2">
        <f>COUNTIF($E$6:$E$145,"POSITIF")</f>
        <v>99</v>
      </c>
      <c r="U23" s="2">
        <f>S23/140</f>
        <v>0.29285714285714287</v>
      </c>
      <c r="V23" s="2">
        <f>T23/140</f>
        <v>0.70714285714285718</v>
      </c>
    </row>
    <row r="24" spans="2:22" x14ac:dyDescent="0.3">
      <c r="B24" s="5" t="s">
        <v>22</v>
      </c>
      <c r="C24" s="5" t="s">
        <v>29</v>
      </c>
      <c r="D24" s="5" t="s">
        <v>26</v>
      </c>
      <c r="E24" s="5" t="s">
        <v>31</v>
      </c>
      <c r="F24" s="26"/>
      <c r="G24" s="5" t="str">
        <f t="shared" si="0"/>
        <v>POSITIF</v>
      </c>
      <c r="H24" s="5">
        <f t="shared" si="1"/>
        <v>5.5135590023360076E-2</v>
      </c>
      <c r="I24" s="5">
        <f t="shared" si="2"/>
        <v>0.1496816960545152</v>
      </c>
      <c r="K24" s="2" t="s">
        <v>36</v>
      </c>
      <c r="L24" s="2">
        <f>COUNTIFS($B$6:$B$145,K24,$E$6:$E$145,$L$22)</f>
        <v>1</v>
      </c>
      <c r="M24" s="2">
        <f>COUNTIFS($B$6:$B$145,K24,$E$6:$E$145,$M$22)</f>
        <v>1</v>
      </c>
      <c r="N24" s="4">
        <f>L24/$L$26</f>
        <v>2.4390243902439025E-2</v>
      </c>
      <c r="O24" s="4">
        <f>M24/$M$26</f>
        <v>1.0101010101010102E-2</v>
      </c>
    </row>
    <row r="25" spans="2:22" x14ac:dyDescent="0.3">
      <c r="B25" s="5" t="s">
        <v>22</v>
      </c>
      <c r="C25" s="5" t="s">
        <v>27</v>
      </c>
      <c r="D25" s="5" t="s">
        <v>24</v>
      </c>
      <c r="E25" s="5" t="s">
        <v>31</v>
      </c>
      <c r="F25" s="26"/>
      <c r="G25" s="5" t="str">
        <f t="shared" si="0"/>
        <v>POSITIF</v>
      </c>
      <c r="H25" s="5">
        <f t="shared" si="1"/>
        <v>2.0893486745694346E-2</v>
      </c>
      <c r="I25" s="5">
        <f t="shared" si="2"/>
        <v>0.14745970056652641</v>
      </c>
      <c r="K25" s="2" t="s">
        <v>37</v>
      </c>
      <c r="L25" s="2">
        <f>COUNTIFS($B$6:$B$145,K25,$E$6:$E$145,$L$22)</f>
        <v>40</v>
      </c>
      <c r="M25" s="2">
        <f>COUNTIFS($B$6:$B$145,K25,$E$6:$E$145,$M$22)</f>
        <v>98</v>
      </c>
      <c r="N25" s="4">
        <f>L25/$L$26</f>
        <v>0.97560975609756095</v>
      </c>
      <c r="O25" s="4">
        <f>M25/$M$26</f>
        <v>0.98989898989898994</v>
      </c>
    </row>
    <row r="26" spans="2:22" x14ac:dyDescent="0.3">
      <c r="B26" s="5" t="s">
        <v>22</v>
      </c>
      <c r="C26" s="5" t="s">
        <v>27</v>
      </c>
      <c r="D26" s="5" t="s">
        <v>24</v>
      </c>
      <c r="E26" s="5" t="s">
        <v>31</v>
      </c>
      <c r="F26" s="26"/>
      <c r="G26" s="5" t="str">
        <f t="shared" si="0"/>
        <v>POSITIF</v>
      </c>
      <c r="H26" s="5">
        <f t="shared" si="1"/>
        <v>2.0893486745694346E-2</v>
      </c>
      <c r="I26" s="5">
        <f t="shared" si="2"/>
        <v>0.14745970056652641</v>
      </c>
      <c r="K26" s="2" t="s">
        <v>7</v>
      </c>
      <c r="L26" s="2">
        <f>SUM(L23:L25)</f>
        <v>41</v>
      </c>
      <c r="M26" s="2">
        <f>SUM(M23:M25)</f>
        <v>99</v>
      </c>
      <c r="N26" s="4">
        <f>SUM(N23:N25)</f>
        <v>1</v>
      </c>
      <c r="O26" s="4">
        <f>SUM(O23:O25)</f>
        <v>1</v>
      </c>
    </row>
    <row r="27" spans="2:22" x14ac:dyDescent="0.3">
      <c r="B27" s="5" t="s">
        <v>22</v>
      </c>
      <c r="C27" s="5" t="s">
        <v>29</v>
      </c>
      <c r="D27" s="5" t="s">
        <v>24</v>
      </c>
      <c r="E27" s="5" t="s">
        <v>31</v>
      </c>
      <c r="F27" s="26"/>
      <c r="G27" s="5" t="str">
        <f t="shared" si="0"/>
        <v>POSITIF</v>
      </c>
      <c r="H27" s="5">
        <f t="shared" si="1"/>
        <v>2.2054236009344034E-2</v>
      </c>
      <c r="I27" s="5">
        <f t="shared" si="2"/>
        <v>0.42026014661460032</v>
      </c>
    </row>
    <row r="28" spans="2:22" x14ac:dyDescent="0.3">
      <c r="B28" s="5" t="s">
        <v>22</v>
      </c>
      <c r="C28" s="5" t="s">
        <v>29</v>
      </c>
      <c r="D28" s="5" t="s">
        <v>24</v>
      </c>
      <c r="E28" s="5" t="s">
        <v>31</v>
      </c>
      <c r="F28" s="26"/>
      <c r="G28" s="5" t="str">
        <f t="shared" si="0"/>
        <v>POSITIF</v>
      </c>
      <c r="H28" s="5">
        <f t="shared" si="1"/>
        <v>2.2054236009344034E-2</v>
      </c>
      <c r="I28" s="5">
        <f t="shared" si="2"/>
        <v>0.42026014661460032</v>
      </c>
    </row>
    <row r="29" spans="2:22" x14ac:dyDescent="0.3">
      <c r="B29" s="5" t="s">
        <v>22</v>
      </c>
      <c r="C29" s="5" t="s">
        <v>29</v>
      </c>
      <c r="D29" s="5" t="s">
        <v>24</v>
      </c>
      <c r="E29" s="5" t="s">
        <v>31</v>
      </c>
      <c r="F29" s="26"/>
      <c r="G29" s="5" t="str">
        <f t="shared" si="0"/>
        <v>POSITIF</v>
      </c>
      <c r="H29" s="5">
        <f t="shared" si="1"/>
        <v>2.2054236009344034E-2</v>
      </c>
      <c r="I29" s="5">
        <f t="shared" si="2"/>
        <v>0.42026014661460032</v>
      </c>
      <c r="K29" s="28" t="s">
        <v>39</v>
      </c>
      <c r="L29" s="28"/>
      <c r="M29" s="28"/>
      <c r="N29" s="28"/>
      <c r="O29" s="28"/>
    </row>
    <row r="30" spans="2:22" x14ac:dyDescent="0.3">
      <c r="B30" s="5" t="s">
        <v>22</v>
      </c>
      <c r="C30" s="5" t="s">
        <v>29</v>
      </c>
      <c r="D30" s="5" t="s">
        <v>25</v>
      </c>
      <c r="E30" s="5" t="s">
        <v>32</v>
      </c>
      <c r="F30" s="26"/>
      <c r="G30" s="5" t="str">
        <f t="shared" si="0"/>
        <v>NEGATIF</v>
      </c>
      <c r="H30" s="5">
        <f t="shared" si="1"/>
        <v>0.37492201215884852</v>
      </c>
      <c r="I30" s="5">
        <f t="shared" si="2"/>
        <v>0</v>
      </c>
      <c r="K30" s="29" t="s">
        <v>8</v>
      </c>
      <c r="L30" s="19" t="s">
        <v>5</v>
      </c>
      <c r="M30" s="19"/>
      <c r="N30" s="19" t="s">
        <v>6</v>
      </c>
      <c r="O30" s="19"/>
    </row>
    <row r="31" spans="2:22" x14ac:dyDescent="0.3">
      <c r="B31" s="5" t="s">
        <v>22</v>
      </c>
      <c r="C31" s="5" t="s">
        <v>29</v>
      </c>
      <c r="D31" s="5" t="s">
        <v>25</v>
      </c>
      <c r="E31" s="5" t="s">
        <v>32</v>
      </c>
      <c r="F31" s="26"/>
      <c r="G31" s="5" t="str">
        <f t="shared" si="0"/>
        <v>NEGATIF</v>
      </c>
      <c r="H31" s="5">
        <f t="shared" si="1"/>
        <v>0.37492201215884852</v>
      </c>
      <c r="I31" s="5">
        <f t="shared" si="2"/>
        <v>0</v>
      </c>
      <c r="K31" s="29"/>
      <c r="L31" s="2" t="s">
        <v>34</v>
      </c>
      <c r="M31" s="2" t="s">
        <v>33</v>
      </c>
      <c r="N31" s="2" t="s">
        <v>34</v>
      </c>
      <c r="O31" s="2" t="s">
        <v>33</v>
      </c>
    </row>
    <row r="32" spans="2:22" x14ac:dyDescent="0.3">
      <c r="B32" s="5" t="s">
        <v>22</v>
      </c>
      <c r="C32" s="5" t="s">
        <v>23</v>
      </c>
      <c r="D32" s="5" t="s">
        <v>25</v>
      </c>
      <c r="E32" s="5" t="s">
        <v>32</v>
      </c>
      <c r="F32" s="26"/>
      <c r="G32" s="5" t="str">
        <f t="shared" si="0"/>
        <v>NEGATIF</v>
      </c>
      <c r="H32" s="5">
        <f t="shared" si="1"/>
        <v>7.8930949928178645E-2</v>
      </c>
      <c r="I32" s="5">
        <f t="shared" si="2"/>
        <v>0</v>
      </c>
      <c r="K32" s="2" t="s">
        <v>40</v>
      </c>
      <c r="L32" s="2">
        <f>COUNTIFS($C$6:$C$145,K32,$E$6:$E$145,$L$31)</f>
        <v>19</v>
      </c>
      <c r="M32" s="2">
        <f>COUNTIFS($C$6:$C$145,K32,$E$6:$E$145,$M$31)</f>
        <v>57</v>
      </c>
      <c r="N32" s="4">
        <f>L32/$L$35</f>
        <v>0.46341463414634149</v>
      </c>
      <c r="O32" s="4">
        <f>M32/$M$35</f>
        <v>0.5757575757575758</v>
      </c>
    </row>
    <row r="33" spans="2:22" x14ac:dyDescent="0.3">
      <c r="B33" s="5" t="s">
        <v>22</v>
      </c>
      <c r="C33" s="5" t="s">
        <v>27</v>
      </c>
      <c r="D33" s="5" t="s">
        <v>24</v>
      </c>
      <c r="E33" s="5" t="s">
        <v>31</v>
      </c>
      <c r="F33" s="26"/>
      <c r="G33" s="5" t="str">
        <f t="shared" si="0"/>
        <v>POSITIF</v>
      </c>
      <c r="H33" s="5">
        <f t="shared" si="1"/>
        <v>2.0893486745694346E-2</v>
      </c>
      <c r="I33" s="5">
        <f t="shared" si="2"/>
        <v>0.14745970056652641</v>
      </c>
      <c r="K33" s="2" t="s">
        <v>41</v>
      </c>
      <c r="L33" s="2">
        <f>COUNTIFS($C$6:$C$145,K33,$E$6:$E$145,$L$31)</f>
        <v>18</v>
      </c>
      <c r="M33" s="2">
        <f>COUNTIFS($C$6:$C$145,K33,$E$6:$E$145,$M$31)</f>
        <v>20</v>
      </c>
      <c r="N33" s="4">
        <f>L33/$L$35</f>
        <v>0.43902439024390244</v>
      </c>
      <c r="O33" s="4">
        <f>M33/$M$35</f>
        <v>0.20202020202020202</v>
      </c>
    </row>
    <row r="34" spans="2:22" x14ac:dyDescent="0.3">
      <c r="B34" s="5" t="s">
        <v>22</v>
      </c>
      <c r="C34" s="5" t="s">
        <v>29</v>
      </c>
      <c r="D34" s="5" t="s">
        <v>24</v>
      </c>
      <c r="E34" s="5" t="s">
        <v>31</v>
      </c>
      <c r="F34" s="26"/>
      <c r="G34" s="5" t="str">
        <f t="shared" si="0"/>
        <v>POSITIF</v>
      </c>
      <c r="H34" s="5">
        <f t="shared" si="1"/>
        <v>2.2054236009344034E-2</v>
      </c>
      <c r="I34" s="5">
        <f t="shared" si="2"/>
        <v>0.42026014661460032</v>
      </c>
      <c r="K34" s="2" t="s">
        <v>42</v>
      </c>
      <c r="L34" s="2">
        <f>COUNTIFS($C$6:$C$145,K34,$E$6:$E$145,$L$31)</f>
        <v>4</v>
      </c>
      <c r="M34" s="2">
        <f>COUNTIFS($C$6:$C$145,K34,$E$6:$E$145,$M$31)</f>
        <v>22</v>
      </c>
      <c r="N34" s="4">
        <f>L34/$L$35</f>
        <v>9.7560975609756101E-2</v>
      </c>
      <c r="O34" s="4">
        <f>M34/$M$35</f>
        <v>0.22222222222222221</v>
      </c>
    </row>
    <row r="35" spans="2:22" x14ac:dyDescent="0.3">
      <c r="B35" s="5" t="s">
        <v>22</v>
      </c>
      <c r="C35" s="5" t="s">
        <v>29</v>
      </c>
      <c r="D35" s="5" t="s">
        <v>24</v>
      </c>
      <c r="E35" s="5" t="s">
        <v>31</v>
      </c>
      <c r="F35" s="26"/>
      <c r="G35" s="5" t="str">
        <f t="shared" si="0"/>
        <v>POSITIF</v>
      </c>
      <c r="H35" s="5">
        <f t="shared" si="1"/>
        <v>2.2054236009344034E-2</v>
      </c>
      <c r="I35" s="5">
        <f t="shared" si="2"/>
        <v>0.42026014661460032</v>
      </c>
      <c r="K35" s="2" t="s">
        <v>7</v>
      </c>
      <c r="L35" s="2">
        <f>SUM(L32:L34)</f>
        <v>41</v>
      </c>
      <c r="M35" s="2">
        <f>SUM(M32:M34)</f>
        <v>99</v>
      </c>
      <c r="N35" s="4">
        <f>SUM(N32:N34)</f>
        <v>1</v>
      </c>
      <c r="O35" s="4">
        <f>SUM(O32:O34)</f>
        <v>1</v>
      </c>
    </row>
    <row r="36" spans="2:22" x14ac:dyDescent="0.3">
      <c r="B36" s="5" t="s">
        <v>22</v>
      </c>
      <c r="C36" s="5" t="s">
        <v>23</v>
      </c>
      <c r="D36" s="5" t="s">
        <v>25</v>
      </c>
      <c r="E36" s="5" t="s">
        <v>32</v>
      </c>
      <c r="F36" s="26"/>
      <c r="G36" s="5" t="str">
        <f t="shared" si="0"/>
        <v>NEGATIF</v>
      </c>
      <c r="H36" s="5">
        <f t="shared" si="1"/>
        <v>7.8930949928178645E-2</v>
      </c>
      <c r="I36" s="5">
        <f t="shared" si="2"/>
        <v>0</v>
      </c>
      <c r="V36" s="3"/>
    </row>
    <row r="37" spans="2:22" x14ac:dyDescent="0.3">
      <c r="B37" s="5" t="s">
        <v>22</v>
      </c>
      <c r="C37" s="5" t="s">
        <v>29</v>
      </c>
      <c r="D37" s="5" t="s">
        <v>24</v>
      </c>
      <c r="E37" s="5" t="s">
        <v>31</v>
      </c>
      <c r="F37" s="26"/>
      <c r="G37" s="5" t="str">
        <f t="shared" si="0"/>
        <v>POSITIF</v>
      </c>
      <c r="H37" s="5">
        <f t="shared" si="1"/>
        <v>2.2054236009344034E-2</v>
      </c>
      <c r="I37" s="5">
        <f t="shared" si="2"/>
        <v>0.42026014661460032</v>
      </c>
    </row>
    <row r="38" spans="2:22" x14ac:dyDescent="0.3">
      <c r="B38" s="5" t="s">
        <v>22</v>
      </c>
      <c r="C38" s="5" t="s">
        <v>29</v>
      </c>
      <c r="D38" s="5" t="s">
        <v>24</v>
      </c>
      <c r="E38" s="5" t="s">
        <v>31</v>
      </c>
      <c r="F38" s="26"/>
      <c r="G38" s="5" t="str">
        <f t="shared" ref="G38:G69" si="3">IF(I38&gt;H38,$I$5,$H$5)</f>
        <v>POSITIF</v>
      </c>
      <c r="H38" s="5">
        <f t="shared" ref="H38:H69" si="4">VLOOKUP(B38,$K$23:$O$25,4,0)*VLOOKUP(C38,$K$32:$O$34,4,0)*VLOOKUP(D38,$K$41:$O$43,4,0)</f>
        <v>2.2054236009344034E-2</v>
      </c>
      <c r="I38" s="5">
        <f t="shared" ref="I38:I69" si="5">VLOOKUP(B38,$K$23:$O$25,5,0)*VLOOKUP(C38,$K$32:$O$34,5,0)*VLOOKUP(D38,$K$41:$O$43,5,0)</f>
        <v>0.42026014661460032</v>
      </c>
      <c r="K38" s="28" t="s">
        <v>11</v>
      </c>
      <c r="L38" s="28"/>
      <c r="M38" s="28"/>
      <c r="N38" s="28"/>
      <c r="O38" s="28"/>
    </row>
    <row r="39" spans="2:22" x14ac:dyDescent="0.3">
      <c r="B39" s="5" t="s">
        <v>22</v>
      </c>
      <c r="C39" s="5" t="s">
        <v>23</v>
      </c>
      <c r="D39" s="5" t="s">
        <v>24</v>
      </c>
      <c r="E39" s="5" t="s">
        <v>31</v>
      </c>
      <c r="F39" s="26"/>
      <c r="G39" s="5" t="str">
        <f t="shared" si="3"/>
        <v>POSITIF</v>
      </c>
      <c r="H39" s="5">
        <f t="shared" si="4"/>
        <v>4.6429970545987442E-3</v>
      </c>
      <c r="I39" s="5">
        <f t="shared" si="5"/>
        <v>0.16220567062317903</v>
      </c>
      <c r="K39" s="29" t="s">
        <v>9</v>
      </c>
      <c r="L39" s="19" t="s">
        <v>5</v>
      </c>
      <c r="M39" s="19"/>
      <c r="N39" s="19" t="s">
        <v>6</v>
      </c>
      <c r="O39" s="19"/>
    </row>
    <row r="40" spans="2:22" x14ac:dyDescent="0.3">
      <c r="B40" s="5" t="s">
        <v>22</v>
      </c>
      <c r="C40" s="5" t="s">
        <v>23</v>
      </c>
      <c r="D40" s="5" t="s">
        <v>26</v>
      </c>
      <c r="E40" s="5" t="s">
        <v>31</v>
      </c>
      <c r="F40" s="26"/>
      <c r="G40" s="5" t="str">
        <f t="shared" si="3"/>
        <v>POSITIF</v>
      </c>
      <c r="H40" s="5">
        <f t="shared" si="4"/>
        <v>1.1607492636496859E-2</v>
      </c>
      <c r="I40" s="5">
        <f t="shared" si="5"/>
        <v>5.777188268770761E-2</v>
      </c>
      <c r="K40" s="29"/>
      <c r="L40" s="2" t="s">
        <v>34</v>
      </c>
      <c r="M40" s="2" t="s">
        <v>33</v>
      </c>
      <c r="N40" s="2" t="s">
        <v>34</v>
      </c>
      <c r="O40" s="2" t="s">
        <v>33</v>
      </c>
    </row>
    <row r="41" spans="2:22" x14ac:dyDescent="0.3">
      <c r="B41" s="5" t="s">
        <v>22</v>
      </c>
      <c r="C41" s="5" t="s">
        <v>29</v>
      </c>
      <c r="D41" s="5" t="s">
        <v>24</v>
      </c>
      <c r="E41" s="5" t="s">
        <v>31</v>
      </c>
      <c r="F41" s="26"/>
      <c r="G41" s="5" t="str">
        <f t="shared" si="3"/>
        <v>POSITIF</v>
      </c>
      <c r="H41" s="5">
        <f t="shared" si="4"/>
        <v>2.2054236009344034E-2</v>
      </c>
      <c r="I41" s="5">
        <f t="shared" si="5"/>
        <v>0.42026014661460032</v>
      </c>
      <c r="K41" s="2" t="s">
        <v>43</v>
      </c>
      <c r="L41" s="2">
        <f>COUNTIFS($D$6:$D$145,K41,$E$6:$E$145,$L$40)</f>
        <v>34</v>
      </c>
      <c r="M41" s="2">
        <f>COUNTIFS($D$6:$D$145,K41,$E$6:$E$145,$M$40)</f>
        <v>0</v>
      </c>
      <c r="N41" s="4">
        <f>L41/$L$44</f>
        <v>0.82926829268292679</v>
      </c>
      <c r="O41" s="4">
        <f>M41/$M$44</f>
        <v>0</v>
      </c>
    </row>
    <row r="42" spans="2:22" x14ac:dyDescent="0.3">
      <c r="B42" s="5" t="s">
        <v>22</v>
      </c>
      <c r="C42" s="5" t="s">
        <v>29</v>
      </c>
      <c r="D42" s="5" t="s">
        <v>25</v>
      </c>
      <c r="E42" s="5" t="s">
        <v>32</v>
      </c>
      <c r="F42" s="26"/>
      <c r="G42" s="5" t="str">
        <f t="shared" si="3"/>
        <v>NEGATIF</v>
      </c>
      <c r="H42" s="5">
        <f t="shared" si="4"/>
        <v>0.37492201215884852</v>
      </c>
      <c r="I42" s="5">
        <f t="shared" si="5"/>
        <v>0</v>
      </c>
      <c r="K42" s="2" t="s">
        <v>44</v>
      </c>
      <c r="L42" s="2">
        <f>COUNTIFS($D$6:$D$145,K42,$E$6:$E$145,$L$40)</f>
        <v>5</v>
      </c>
      <c r="M42" s="2">
        <f>COUNTIFS($D$6:$D$145,K42,$E$6:$E$145,$M$40)</f>
        <v>26</v>
      </c>
      <c r="N42" s="4">
        <f>L42/$L$44</f>
        <v>0.12195121951219512</v>
      </c>
      <c r="O42" s="4">
        <f>M42/$M$44</f>
        <v>0.26262626262626265</v>
      </c>
    </row>
    <row r="43" spans="2:22" x14ac:dyDescent="0.3">
      <c r="B43" s="5" t="s">
        <v>22</v>
      </c>
      <c r="C43" s="5" t="s">
        <v>27</v>
      </c>
      <c r="D43" s="5" t="s">
        <v>24</v>
      </c>
      <c r="E43" s="5" t="s">
        <v>31</v>
      </c>
      <c r="F43" s="26"/>
      <c r="G43" s="5" t="str">
        <f t="shared" si="3"/>
        <v>POSITIF</v>
      </c>
      <c r="H43" s="5">
        <f t="shared" si="4"/>
        <v>2.0893486745694346E-2</v>
      </c>
      <c r="I43" s="5">
        <f t="shared" si="5"/>
        <v>0.14745970056652641</v>
      </c>
      <c r="K43" s="2" t="s">
        <v>45</v>
      </c>
      <c r="L43" s="2">
        <f>COUNTIFS($D$6:$D$145,K43,$E$6:$E$145,$L$40)</f>
        <v>2</v>
      </c>
      <c r="M43" s="2">
        <f>COUNTIFS($D$6:$D$145,K43,$E$6:$E$145,$M$40)</f>
        <v>73</v>
      </c>
      <c r="N43" s="4">
        <f>L43/$L$44</f>
        <v>4.878048780487805E-2</v>
      </c>
      <c r="O43" s="4">
        <f>M43/$M$44</f>
        <v>0.73737373737373735</v>
      </c>
    </row>
    <row r="44" spans="2:22" x14ac:dyDescent="0.3">
      <c r="B44" s="5" t="s">
        <v>22</v>
      </c>
      <c r="C44" s="5" t="s">
        <v>27</v>
      </c>
      <c r="D44" s="5" t="s">
        <v>24</v>
      </c>
      <c r="E44" s="5" t="s">
        <v>31</v>
      </c>
      <c r="F44" s="26"/>
      <c r="G44" s="5" t="str">
        <f t="shared" si="3"/>
        <v>POSITIF</v>
      </c>
      <c r="H44" s="5">
        <f t="shared" si="4"/>
        <v>2.0893486745694346E-2</v>
      </c>
      <c r="I44" s="5">
        <f t="shared" si="5"/>
        <v>0.14745970056652641</v>
      </c>
      <c r="K44" s="2" t="s">
        <v>7</v>
      </c>
      <c r="L44" s="2">
        <f>SUM(L41:L43)</f>
        <v>41</v>
      </c>
      <c r="M44" s="2">
        <f>SUM(M41:M43)</f>
        <v>99</v>
      </c>
      <c r="N44" s="4">
        <f>SUM(N41:N43)</f>
        <v>1</v>
      </c>
      <c r="O44" s="4">
        <f>SUM(O41:O43)</f>
        <v>1</v>
      </c>
    </row>
    <row r="45" spans="2:22" x14ac:dyDescent="0.3">
      <c r="B45" s="5" t="s">
        <v>22</v>
      </c>
      <c r="C45" s="5" t="s">
        <v>29</v>
      </c>
      <c r="D45" s="5" t="s">
        <v>26</v>
      </c>
      <c r="E45" s="5" t="s">
        <v>31</v>
      </c>
      <c r="F45" s="26"/>
      <c r="G45" s="5" t="str">
        <f t="shared" si="3"/>
        <v>POSITIF</v>
      </c>
      <c r="H45" s="5">
        <f t="shared" si="4"/>
        <v>5.5135590023360076E-2</v>
      </c>
      <c r="I45" s="5">
        <f t="shared" si="5"/>
        <v>0.1496816960545152</v>
      </c>
    </row>
    <row r="46" spans="2:22" x14ac:dyDescent="0.3">
      <c r="B46" s="5" t="s">
        <v>22</v>
      </c>
      <c r="C46" s="5" t="s">
        <v>27</v>
      </c>
      <c r="D46" s="5" t="s">
        <v>25</v>
      </c>
      <c r="E46" s="5" t="s">
        <v>32</v>
      </c>
      <c r="F46" s="26"/>
      <c r="G46" s="5" t="str">
        <f t="shared" si="3"/>
        <v>NEGATIF</v>
      </c>
      <c r="H46" s="5">
        <f t="shared" si="4"/>
        <v>0.35518927467680383</v>
      </c>
      <c r="I46" s="5">
        <f t="shared" si="5"/>
        <v>0</v>
      </c>
    </row>
    <row r="47" spans="2:22" x14ac:dyDescent="0.3">
      <c r="B47" s="5" t="s">
        <v>22</v>
      </c>
      <c r="C47" s="5" t="s">
        <v>29</v>
      </c>
      <c r="D47" s="5" t="s">
        <v>25</v>
      </c>
      <c r="E47" s="5" t="s">
        <v>32</v>
      </c>
      <c r="F47" s="26"/>
      <c r="G47" s="5" t="str">
        <f t="shared" si="3"/>
        <v>NEGATIF</v>
      </c>
      <c r="H47" s="5">
        <f t="shared" si="4"/>
        <v>0.37492201215884852</v>
      </c>
      <c r="I47" s="5">
        <f t="shared" si="5"/>
        <v>0</v>
      </c>
    </row>
    <row r="48" spans="2:22" x14ac:dyDescent="0.3">
      <c r="B48" s="5" t="s">
        <v>22</v>
      </c>
      <c r="C48" s="5" t="s">
        <v>29</v>
      </c>
      <c r="D48" s="5" t="s">
        <v>26</v>
      </c>
      <c r="E48" s="5" t="s">
        <v>31</v>
      </c>
      <c r="F48" s="26"/>
      <c r="G48" s="5" t="str">
        <f t="shared" si="3"/>
        <v>POSITIF</v>
      </c>
      <c r="H48" s="5">
        <f t="shared" si="4"/>
        <v>5.5135590023360076E-2</v>
      </c>
      <c r="I48" s="5">
        <f t="shared" si="5"/>
        <v>0.1496816960545152</v>
      </c>
    </row>
    <row r="49" spans="2:9" x14ac:dyDescent="0.3">
      <c r="B49" s="5" t="s">
        <v>22</v>
      </c>
      <c r="C49" s="5" t="s">
        <v>29</v>
      </c>
      <c r="D49" s="5" t="s">
        <v>24</v>
      </c>
      <c r="E49" s="5" t="s">
        <v>31</v>
      </c>
      <c r="F49" s="26"/>
      <c r="G49" s="5" t="str">
        <f t="shared" si="3"/>
        <v>POSITIF</v>
      </c>
      <c r="H49" s="5">
        <f t="shared" si="4"/>
        <v>2.2054236009344034E-2</v>
      </c>
      <c r="I49" s="5">
        <f t="shared" si="5"/>
        <v>0.42026014661460032</v>
      </c>
    </row>
    <row r="50" spans="2:9" x14ac:dyDescent="0.3">
      <c r="B50" s="5" t="s">
        <v>22</v>
      </c>
      <c r="C50" s="5" t="s">
        <v>29</v>
      </c>
      <c r="D50" s="5" t="s">
        <v>25</v>
      </c>
      <c r="E50" s="5" t="s">
        <v>32</v>
      </c>
      <c r="F50" s="26"/>
      <c r="G50" s="5" t="str">
        <f t="shared" si="3"/>
        <v>NEGATIF</v>
      </c>
      <c r="H50" s="5">
        <f t="shared" si="4"/>
        <v>0.37492201215884852</v>
      </c>
      <c r="I50" s="5">
        <f t="shared" si="5"/>
        <v>0</v>
      </c>
    </row>
    <row r="51" spans="2:9" x14ac:dyDescent="0.3">
      <c r="B51" s="5" t="s">
        <v>22</v>
      </c>
      <c r="C51" s="5" t="s">
        <v>23</v>
      </c>
      <c r="D51" s="5" t="s">
        <v>26</v>
      </c>
      <c r="E51" s="5" t="s">
        <v>31</v>
      </c>
      <c r="F51" s="26"/>
      <c r="G51" s="5" t="str">
        <f t="shared" si="3"/>
        <v>POSITIF</v>
      </c>
      <c r="H51" s="5">
        <f t="shared" si="4"/>
        <v>1.1607492636496859E-2</v>
      </c>
      <c r="I51" s="5">
        <f t="shared" si="5"/>
        <v>5.777188268770761E-2</v>
      </c>
    </row>
    <row r="52" spans="2:9" x14ac:dyDescent="0.3">
      <c r="B52" s="5" t="s">
        <v>22</v>
      </c>
      <c r="C52" s="5" t="s">
        <v>29</v>
      </c>
      <c r="D52" s="5" t="s">
        <v>25</v>
      </c>
      <c r="E52" s="5" t="s">
        <v>32</v>
      </c>
      <c r="F52" s="26"/>
      <c r="G52" s="5" t="str">
        <f t="shared" si="3"/>
        <v>NEGATIF</v>
      </c>
      <c r="H52" s="5">
        <f t="shared" si="4"/>
        <v>0.37492201215884852</v>
      </c>
      <c r="I52" s="5">
        <f t="shared" si="5"/>
        <v>0</v>
      </c>
    </row>
    <row r="53" spans="2:9" x14ac:dyDescent="0.3">
      <c r="B53" s="5" t="s">
        <v>22</v>
      </c>
      <c r="C53" s="5" t="s">
        <v>29</v>
      </c>
      <c r="D53" s="5" t="s">
        <v>24</v>
      </c>
      <c r="E53" s="5" t="s">
        <v>31</v>
      </c>
      <c r="F53" s="26"/>
      <c r="G53" s="5" t="str">
        <f t="shared" si="3"/>
        <v>POSITIF</v>
      </c>
      <c r="H53" s="5">
        <f t="shared" si="4"/>
        <v>2.2054236009344034E-2</v>
      </c>
      <c r="I53" s="5">
        <f t="shared" si="5"/>
        <v>0.42026014661460032</v>
      </c>
    </row>
    <row r="54" spans="2:9" x14ac:dyDescent="0.3">
      <c r="B54" s="5" t="s">
        <v>22</v>
      </c>
      <c r="C54" s="5" t="s">
        <v>27</v>
      </c>
      <c r="D54" s="5" t="s">
        <v>25</v>
      </c>
      <c r="E54" s="5" t="s">
        <v>32</v>
      </c>
      <c r="F54" s="26"/>
      <c r="G54" s="5" t="str">
        <f t="shared" si="3"/>
        <v>NEGATIF</v>
      </c>
      <c r="H54" s="5">
        <f t="shared" si="4"/>
        <v>0.35518927467680383</v>
      </c>
      <c r="I54" s="5">
        <f t="shared" si="5"/>
        <v>0</v>
      </c>
    </row>
    <row r="55" spans="2:9" x14ac:dyDescent="0.3">
      <c r="B55" s="5" t="s">
        <v>22</v>
      </c>
      <c r="C55" s="5" t="s">
        <v>29</v>
      </c>
      <c r="D55" s="5" t="s">
        <v>24</v>
      </c>
      <c r="E55" s="5" t="s">
        <v>31</v>
      </c>
      <c r="F55" s="26"/>
      <c r="G55" s="5" t="str">
        <f t="shared" si="3"/>
        <v>POSITIF</v>
      </c>
      <c r="H55" s="5">
        <f t="shared" si="4"/>
        <v>2.2054236009344034E-2</v>
      </c>
      <c r="I55" s="5">
        <f t="shared" si="5"/>
        <v>0.42026014661460032</v>
      </c>
    </row>
    <row r="56" spans="2:9" x14ac:dyDescent="0.3">
      <c r="B56" s="5" t="s">
        <v>22</v>
      </c>
      <c r="C56" s="5" t="s">
        <v>23</v>
      </c>
      <c r="D56" s="5" t="s">
        <v>26</v>
      </c>
      <c r="E56" s="5" t="s">
        <v>31</v>
      </c>
      <c r="F56" s="26"/>
      <c r="G56" s="5" t="str">
        <f t="shared" si="3"/>
        <v>POSITIF</v>
      </c>
      <c r="H56" s="5">
        <f t="shared" si="4"/>
        <v>1.1607492636496859E-2</v>
      </c>
      <c r="I56" s="5">
        <f t="shared" si="5"/>
        <v>5.777188268770761E-2</v>
      </c>
    </row>
    <row r="57" spans="2:9" x14ac:dyDescent="0.3">
      <c r="B57" s="5" t="s">
        <v>22</v>
      </c>
      <c r="C57" s="5" t="s">
        <v>29</v>
      </c>
      <c r="D57" s="5" t="s">
        <v>25</v>
      </c>
      <c r="E57" s="5" t="s">
        <v>32</v>
      </c>
      <c r="F57" s="26"/>
      <c r="G57" s="5" t="str">
        <f t="shared" si="3"/>
        <v>NEGATIF</v>
      </c>
      <c r="H57" s="5">
        <f t="shared" si="4"/>
        <v>0.37492201215884852</v>
      </c>
      <c r="I57" s="5">
        <f t="shared" si="5"/>
        <v>0</v>
      </c>
    </row>
    <row r="58" spans="2:9" x14ac:dyDescent="0.3">
      <c r="B58" s="5" t="s">
        <v>22</v>
      </c>
      <c r="C58" s="5" t="s">
        <v>23</v>
      </c>
      <c r="D58" s="5" t="s">
        <v>26</v>
      </c>
      <c r="E58" s="5" t="s">
        <v>31</v>
      </c>
      <c r="F58" s="26"/>
      <c r="G58" s="5" t="str">
        <f t="shared" si="3"/>
        <v>POSITIF</v>
      </c>
      <c r="H58" s="5">
        <f t="shared" si="4"/>
        <v>1.1607492636496859E-2</v>
      </c>
      <c r="I58" s="5">
        <f t="shared" si="5"/>
        <v>5.777188268770761E-2</v>
      </c>
    </row>
    <row r="59" spans="2:9" x14ac:dyDescent="0.3">
      <c r="B59" s="5" t="s">
        <v>22</v>
      </c>
      <c r="C59" s="5" t="s">
        <v>27</v>
      </c>
      <c r="D59" s="5" t="s">
        <v>25</v>
      </c>
      <c r="E59" s="5" t="s">
        <v>32</v>
      </c>
      <c r="F59" s="26"/>
      <c r="G59" s="5" t="str">
        <f t="shared" si="3"/>
        <v>NEGATIF</v>
      </c>
      <c r="H59" s="5">
        <f t="shared" si="4"/>
        <v>0.35518927467680383</v>
      </c>
      <c r="I59" s="5">
        <f t="shared" si="5"/>
        <v>0</v>
      </c>
    </row>
    <row r="60" spans="2:9" x14ac:dyDescent="0.3">
      <c r="B60" s="5" t="s">
        <v>22</v>
      </c>
      <c r="C60" s="5" t="s">
        <v>23</v>
      </c>
      <c r="D60" s="5" t="s">
        <v>24</v>
      </c>
      <c r="E60" s="5" t="s">
        <v>31</v>
      </c>
      <c r="F60" s="26"/>
      <c r="G60" s="5" t="str">
        <f t="shared" si="3"/>
        <v>POSITIF</v>
      </c>
      <c r="H60" s="5">
        <f t="shared" si="4"/>
        <v>4.6429970545987442E-3</v>
      </c>
      <c r="I60" s="5">
        <f t="shared" si="5"/>
        <v>0.16220567062317903</v>
      </c>
    </row>
    <row r="61" spans="2:9" x14ac:dyDescent="0.3">
      <c r="B61" s="5" t="s">
        <v>22</v>
      </c>
      <c r="C61" s="5" t="s">
        <v>27</v>
      </c>
      <c r="D61" s="5" t="s">
        <v>25</v>
      </c>
      <c r="E61" s="5" t="s">
        <v>32</v>
      </c>
      <c r="F61" s="26"/>
      <c r="G61" s="5" t="str">
        <f t="shared" si="3"/>
        <v>NEGATIF</v>
      </c>
      <c r="H61" s="5">
        <f t="shared" si="4"/>
        <v>0.35518927467680383</v>
      </c>
      <c r="I61" s="5">
        <f t="shared" si="5"/>
        <v>0</v>
      </c>
    </row>
    <row r="62" spans="2:9" x14ac:dyDescent="0.3">
      <c r="B62" s="5" t="s">
        <v>22</v>
      </c>
      <c r="C62" s="5" t="s">
        <v>29</v>
      </c>
      <c r="D62" s="5" t="s">
        <v>24</v>
      </c>
      <c r="E62" s="5" t="s">
        <v>31</v>
      </c>
      <c r="F62" s="26"/>
      <c r="G62" s="5" t="str">
        <f t="shared" si="3"/>
        <v>POSITIF</v>
      </c>
      <c r="H62" s="5">
        <f t="shared" si="4"/>
        <v>2.2054236009344034E-2</v>
      </c>
      <c r="I62" s="5">
        <f t="shared" si="5"/>
        <v>0.42026014661460032</v>
      </c>
    </row>
    <row r="63" spans="2:9" x14ac:dyDescent="0.3">
      <c r="B63" s="5" t="s">
        <v>22</v>
      </c>
      <c r="C63" s="5" t="s">
        <v>29</v>
      </c>
      <c r="D63" s="5" t="s">
        <v>24</v>
      </c>
      <c r="E63" s="5" t="s">
        <v>31</v>
      </c>
      <c r="F63" s="26"/>
      <c r="G63" s="5" t="str">
        <f t="shared" si="3"/>
        <v>POSITIF</v>
      </c>
      <c r="H63" s="5">
        <f t="shared" si="4"/>
        <v>2.2054236009344034E-2</v>
      </c>
      <c r="I63" s="5">
        <f t="shared" si="5"/>
        <v>0.42026014661460032</v>
      </c>
    </row>
    <row r="64" spans="2:9" x14ac:dyDescent="0.3">
      <c r="B64" s="5" t="s">
        <v>22</v>
      </c>
      <c r="C64" s="5" t="s">
        <v>23</v>
      </c>
      <c r="D64" s="5" t="s">
        <v>26</v>
      </c>
      <c r="E64" s="5" t="s">
        <v>31</v>
      </c>
      <c r="F64" s="26"/>
      <c r="G64" s="5" t="str">
        <f t="shared" si="3"/>
        <v>POSITIF</v>
      </c>
      <c r="H64" s="5">
        <f t="shared" si="4"/>
        <v>1.1607492636496859E-2</v>
      </c>
      <c r="I64" s="5">
        <f t="shared" si="5"/>
        <v>5.777188268770761E-2</v>
      </c>
    </row>
    <row r="65" spans="2:9" x14ac:dyDescent="0.3">
      <c r="B65" s="5" t="s">
        <v>22</v>
      </c>
      <c r="C65" s="5" t="s">
        <v>29</v>
      </c>
      <c r="D65" s="5" t="s">
        <v>26</v>
      </c>
      <c r="E65" s="5" t="s">
        <v>31</v>
      </c>
      <c r="F65" s="26"/>
      <c r="G65" s="5" t="str">
        <f t="shared" si="3"/>
        <v>POSITIF</v>
      </c>
      <c r="H65" s="5">
        <f t="shared" si="4"/>
        <v>5.5135590023360076E-2</v>
      </c>
      <c r="I65" s="5">
        <f t="shared" si="5"/>
        <v>0.1496816960545152</v>
      </c>
    </row>
    <row r="66" spans="2:9" x14ac:dyDescent="0.3">
      <c r="B66" s="5" t="s">
        <v>22</v>
      </c>
      <c r="C66" s="5" t="s">
        <v>27</v>
      </c>
      <c r="D66" s="5" t="s">
        <v>24</v>
      </c>
      <c r="E66" s="5" t="s">
        <v>31</v>
      </c>
      <c r="F66" s="26"/>
      <c r="G66" s="5" t="str">
        <f t="shared" si="3"/>
        <v>POSITIF</v>
      </c>
      <c r="H66" s="5">
        <f t="shared" si="4"/>
        <v>2.0893486745694346E-2</v>
      </c>
      <c r="I66" s="5">
        <f t="shared" si="5"/>
        <v>0.14745970056652641</v>
      </c>
    </row>
    <row r="67" spans="2:9" x14ac:dyDescent="0.3">
      <c r="B67" s="5" t="s">
        <v>22</v>
      </c>
      <c r="C67" s="5" t="s">
        <v>23</v>
      </c>
      <c r="D67" s="5" t="s">
        <v>26</v>
      </c>
      <c r="E67" s="5" t="s">
        <v>31</v>
      </c>
      <c r="F67" s="26"/>
      <c r="G67" s="5" t="str">
        <f t="shared" si="3"/>
        <v>POSITIF</v>
      </c>
      <c r="H67" s="5">
        <f t="shared" si="4"/>
        <v>1.1607492636496859E-2</v>
      </c>
      <c r="I67" s="5">
        <f t="shared" si="5"/>
        <v>5.777188268770761E-2</v>
      </c>
    </row>
    <row r="68" spans="2:9" x14ac:dyDescent="0.3">
      <c r="B68" s="5" t="s">
        <v>22</v>
      </c>
      <c r="C68" s="5" t="s">
        <v>29</v>
      </c>
      <c r="D68" s="5" t="s">
        <v>24</v>
      </c>
      <c r="E68" s="5" t="s">
        <v>31</v>
      </c>
      <c r="F68" s="26"/>
      <c r="G68" s="5" t="str">
        <f t="shared" si="3"/>
        <v>POSITIF</v>
      </c>
      <c r="H68" s="5">
        <f t="shared" si="4"/>
        <v>2.2054236009344034E-2</v>
      </c>
      <c r="I68" s="5">
        <f t="shared" si="5"/>
        <v>0.42026014661460032</v>
      </c>
    </row>
    <row r="69" spans="2:9" x14ac:dyDescent="0.3">
      <c r="B69" s="5" t="s">
        <v>22</v>
      </c>
      <c r="C69" s="5" t="s">
        <v>27</v>
      </c>
      <c r="D69" s="5" t="s">
        <v>25</v>
      </c>
      <c r="E69" s="5" t="s">
        <v>32</v>
      </c>
      <c r="F69" s="26"/>
      <c r="G69" s="5" t="str">
        <f t="shared" si="3"/>
        <v>NEGATIF</v>
      </c>
      <c r="H69" s="5">
        <f t="shared" si="4"/>
        <v>0.35518927467680383</v>
      </c>
      <c r="I69" s="5">
        <f t="shared" si="5"/>
        <v>0</v>
      </c>
    </row>
    <row r="70" spans="2:9" x14ac:dyDescent="0.3">
      <c r="B70" s="5" t="s">
        <v>22</v>
      </c>
      <c r="C70" s="5" t="s">
        <v>27</v>
      </c>
      <c r="D70" s="5" t="s">
        <v>25</v>
      </c>
      <c r="E70" s="5" t="s">
        <v>32</v>
      </c>
      <c r="F70" s="26"/>
      <c r="G70" s="5" t="str">
        <f t="shared" ref="G70:G101" si="6">IF(I70&gt;H70,$I$5,$H$5)</f>
        <v>NEGATIF</v>
      </c>
      <c r="H70" s="5">
        <f t="shared" ref="H70:H101" si="7">VLOOKUP(B70,$K$23:$O$25,4,0)*VLOOKUP(C70,$K$32:$O$34,4,0)*VLOOKUP(D70,$K$41:$O$43,4,0)</f>
        <v>0.35518927467680383</v>
      </c>
      <c r="I70" s="5">
        <f t="shared" ref="I70:I101" si="8">VLOOKUP(B70,$K$23:$O$25,5,0)*VLOOKUP(C70,$K$32:$O$34,5,0)*VLOOKUP(D70,$K$41:$O$43,5,0)</f>
        <v>0</v>
      </c>
    </row>
    <row r="71" spans="2:9" x14ac:dyDescent="0.3">
      <c r="B71" s="5" t="s">
        <v>22</v>
      </c>
      <c r="C71" s="5" t="s">
        <v>29</v>
      </c>
      <c r="D71" s="5" t="s">
        <v>24</v>
      </c>
      <c r="E71" s="5" t="s">
        <v>31</v>
      </c>
      <c r="F71" s="26"/>
      <c r="G71" s="5" t="str">
        <f t="shared" si="6"/>
        <v>POSITIF</v>
      </c>
      <c r="H71" s="5">
        <f t="shared" si="7"/>
        <v>2.2054236009344034E-2</v>
      </c>
      <c r="I71" s="5">
        <f t="shared" si="8"/>
        <v>0.42026014661460032</v>
      </c>
    </row>
    <row r="72" spans="2:9" x14ac:dyDescent="0.3">
      <c r="B72" s="5" t="s">
        <v>22</v>
      </c>
      <c r="C72" s="5" t="s">
        <v>27</v>
      </c>
      <c r="D72" s="5" t="s">
        <v>24</v>
      </c>
      <c r="E72" s="5" t="s">
        <v>31</v>
      </c>
      <c r="F72" s="26"/>
      <c r="G72" s="5" t="str">
        <f t="shared" si="6"/>
        <v>POSITIF</v>
      </c>
      <c r="H72" s="5">
        <f t="shared" si="7"/>
        <v>2.0893486745694346E-2</v>
      </c>
      <c r="I72" s="5">
        <f t="shared" si="8"/>
        <v>0.14745970056652641</v>
      </c>
    </row>
    <row r="73" spans="2:9" x14ac:dyDescent="0.3">
      <c r="B73" s="5" t="s">
        <v>22</v>
      </c>
      <c r="C73" s="5" t="s">
        <v>29</v>
      </c>
      <c r="D73" s="5" t="s">
        <v>26</v>
      </c>
      <c r="E73" s="5" t="s">
        <v>31</v>
      </c>
      <c r="F73" s="26"/>
      <c r="G73" s="5" t="str">
        <f t="shared" si="6"/>
        <v>POSITIF</v>
      </c>
      <c r="H73" s="5">
        <f t="shared" si="7"/>
        <v>5.5135590023360076E-2</v>
      </c>
      <c r="I73" s="5">
        <f t="shared" si="8"/>
        <v>0.1496816960545152</v>
      </c>
    </row>
    <row r="74" spans="2:9" x14ac:dyDescent="0.3">
      <c r="B74" s="5" t="s">
        <v>22</v>
      </c>
      <c r="C74" s="5" t="s">
        <v>29</v>
      </c>
      <c r="D74" s="5" t="s">
        <v>24</v>
      </c>
      <c r="E74" s="5" t="s">
        <v>31</v>
      </c>
      <c r="F74" s="26"/>
      <c r="G74" s="5" t="str">
        <f t="shared" si="6"/>
        <v>POSITIF</v>
      </c>
      <c r="H74" s="5">
        <f t="shared" si="7"/>
        <v>2.2054236009344034E-2</v>
      </c>
      <c r="I74" s="5">
        <f t="shared" si="8"/>
        <v>0.42026014661460032</v>
      </c>
    </row>
    <row r="75" spans="2:9" x14ac:dyDescent="0.3">
      <c r="B75" s="5" t="s">
        <v>22</v>
      </c>
      <c r="C75" s="5" t="s">
        <v>27</v>
      </c>
      <c r="D75" s="5" t="s">
        <v>24</v>
      </c>
      <c r="E75" s="5" t="s">
        <v>31</v>
      </c>
      <c r="F75" s="26"/>
      <c r="G75" s="5" t="str">
        <f t="shared" si="6"/>
        <v>POSITIF</v>
      </c>
      <c r="H75" s="5">
        <f t="shared" si="7"/>
        <v>2.0893486745694346E-2</v>
      </c>
      <c r="I75" s="5">
        <f t="shared" si="8"/>
        <v>0.14745970056652641</v>
      </c>
    </row>
    <row r="76" spans="2:9" x14ac:dyDescent="0.3">
      <c r="B76" s="5" t="s">
        <v>22</v>
      </c>
      <c r="C76" s="5" t="s">
        <v>29</v>
      </c>
      <c r="D76" s="5" t="s">
        <v>24</v>
      </c>
      <c r="E76" s="5" t="s">
        <v>31</v>
      </c>
      <c r="F76" s="26"/>
      <c r="G76" s="5" t="str">
        <f t="shared" si="6"/>
        <v>POSITIF</v>
      </c>
      <c r="H76" s="5">
        <f t="shared" si="7"/>
        <v>2.2054236009344034E-2</v>
      </c>
      <c r="I76" s="5">
        <f t="shared" si="8"/>
        <v>0.42026014661460032</v>
      </c>
    </row>
    <row r="77" spans="2:9" x14ac:dyDescent="0.3">
      <c r="B77" s="5" t="s">
        <v>22</v>
      </c>
      <c r="C77" s="5" t="s">
        <v>27</v>
      </c>
      <c r="D77" s="5" t="s">
        <v>26</v>
      </c>
      <c r="E77" s="5" t="s">
        <v>31</v>
      </c>
      <c r="F77" s="26"/>
      <c r="G77" s="5" t="str">
        <f t="shared" si="6"/>
        <v>POSITIF</v>
      </c>
      <c r="H77" s="5">
        <f t="shared" si="7"/>
        <v>5.2233716864235863E-2</v>
      </c>
      <c r="I77" s="5">
        <f t="shared" si="8"/>
        <v>5.2519893352461468E-2</v>
      </c>
    </row>
    <row r="78" spans="2:9" x14ac:dyDescent="0.3">
      <c r="B78" s="5" t="s">
        <v>22</v>
      </c>
      <c r="C78" s="5" t="s">
        <v>29</v>
      </c>
      <c r="D78" s="5" t="s">
        <v>24</v>
      </c>
      <c r="E78" s="5" t="s">
        <v>31</v>
      </c>
      <c r="F78" s="26"/>
      <c r="G78" s="5" t="str">
        <f t="shared" si="6"/>
        <v>POSITIF</v>
      </c>
      <c r="H78" s="5">
        <f t="shared" si="7"/>
        <v>2.2054236009344034E-2</v>
      </c>
      <c r="I78" s="5">
        <f t="shared" si="8"/>
        <v>0.42026014661460032</v>
      </c>
    </row>
    <row r="79" spans="2:9" x14ac:dyDescent="0.3">
      <c r="B79" s="5" t="s">
        <v>22</v>
      </c>
      <c r="C79" s="5" t="s">
        <v>29</v>
      </c>
      <c r="D79" s="5" t="s">
        <v>24</v>
      </c>
      <c r="E79" s="5" t="s">
        <v>31</v>
      </c>
      <c r="F79" s="26"/>
      <c r="G79" s="5" t="str">
        <f t="shared" si="6"/>
        <v>POSITIF</v>
      </c>
      <c r="H79" s="5">
        <f t="shared" si="7"/>
        <v>2.2054236009344034E-2</v>
      </c>
      <c r="I79" s="5">
        <f t="shared" si="8"/>
        <v>0.42026014661460032</v>
      </c>
    </row>
    <row r="80" spans="2:9" x14ac:dyDescent="0.3">
      <c r="B80" s="5" t="s">
        <v>22</v>
      </c>
      <c r="C80" s="5" t="s">
        <v>27</v>
      </c>
      <c r="D80" s="5" t="s">
        <v>24</v>
      </c>
      <c r="E80" s="5" t="s">
        <v>31</v>
      </c>
      <c r="F80" s="26"/>
      <c r="G80" s="5" t="str">
        <f t="shared" si="6"/>
        <v>POSITIF</v>
      </c>
      <c r="H80" s="5">
        <f t="shared" si="7"/>
        <v>2.0893486745694346E-2</v>
      </c>
      <c r="I80" s="5">
        <f t="shared" si="8"/>
        <v>0.14745970056652641</v>
      </c>
    </row>
    <row r="81" spans="2:9" x14ac:dyDescent="0.3">
      <c r="B81" s="5" t="s">
        <v>22</v>
      </c>
      <c r="C81" s="5" t="s">
        <v>23</v>
      </c>
      <c r="D81" s="5" t="s">
        <v>24</v>
      </c>
      <c r="E81" s="5" t="s">
        <v>31</v>
      </c>
      <c r="F81" s="26"/>
      <c r="G81" s="5" t="str">
        <f t="shared" si="6"/>
        <v>POSITIF</v>
      </c>
      <c r="H81" s="5">
        <f t="shared" si="7"/>
        <v>4.6429970545987442E-3</v>
      </c>
      <c r="I81" s="5">
        <f t="shared" si="8"/>
        <v>0.16220567062317903</v>
      </c>
    </row>
    <row r="82" spans="2:9" x14ac:dyDescent="0.3">
      <c r="B82" s="5" t="s">
        <v>22</v>
      </c>
      <c r="C82" s="5" t="s">
        <v>29</v>
      </c>
      <c r="D82" s="5" t="s">
        <v>24</v>
      </c>
      <c r="E82" s="5" t="s">
        <v>31</v>
      </c>
      <c r="F82" s="26"/>
      <c r="G82" s="5" t="str">
        <f t="shared" si="6"/>
        <v>POSITIF</v>
      </c>
      <c r="H82" s="5">
        <f t="shared" si="7"/>
        <v>2.2054236009344034E-2</v>
      </c>
      <c r="I82" s="5">
        <f t="shared" si="8"/>
        <v>0.42026014661460032</v>
      </c>
    </row>
    <row r="83" spans="2:9" x14ac:dyDescent="0.3">
      <c r="B83" s="5" t="s">
        <v>22</v>
      </c>
      <c r="C83" s="5" t="s">
        <v>27</v>
      </c>
      <c r="D83" s="5" t="s">
        <v>25</v>
      </c>
      <c r="E83" s="5" t="s">
        <v>32</v>
      </c>
      <c r="F83" s="26"/>
      <c r="G83" s="5" t="str">
        <f t="shared" si="6"/>
        <v>NEGATIF</v>
      </c>
      <c r="H83" s="5">
        <f t="shared" si="7"/>
        <v>0.35518927467680383</v>
      </c>
      <c r="I83" s="5">
        <f t="shared" si="8"/>
        <v>0</v>
      </c>
    </row>
    <row r="84" spans="2:9" x14ac:dyDescent="0.3">
      <c r="B84" s="5" t="s">
        <v>22</v>
      </c>
      <c r="C84" s="5" t="s">
        <v>27</v>
      </c>
      <c r="D84" s="5" t="s">
        <v>24</v>
      </c>
      <c r="E84" s="5" t="s">
        <v>31</v>
      </c>
      <c r="F84" s="26"/>
      <c r="G84" s="5" t="str">
        <f t="shared" si="6"/>
        <v>POSITIF</v>
      </c>
      <c r="H84" s="5">
        <f t="shared" si="7"/>
        <v>2.0893486745694346E-2</v>
      </c>
      <c r="I84" s="5">
        <f t="shared" si="8"/>
        <v>0.14745970056652641</v>
      </c>
    </row>
    <row r="85" spans="2:9" x14ac:dyDescent="0.3">
      <c r="B85" s="5" t="s">
        <v>22</v>
      </c>
      <c r="C85" s="5" t="s">
        <v>29</v>
      </c>
      <c r="D85" s="5" t="s">
        <v>24</v>
      </c>
      <c r="E85" s="5" t="s">
        <v>31</v>
      </c>
      <c r="F85" s="26"/>
      <c r="G85" s="5" t="str">
        <f t="shared" si="6"/>
        <v>POSITIF</v>
      </c>
      <c r="H85" s="5">
        <f t="shared" si="7"/>
        <v>2.2054236009344034E-2</v>
      </c>
      <c r="I85" s="5">
        <f t="shared" si="8"/>
        <v>0.42026014661460032</v>
      </c>
    </row>
    <row r="86" spans="2:9" x14ac:dyDescent="0.3">
      <c r="B86" s="5" t="s">
        <v>22</v>
      </c>
      <c r="C86" s="5" t="s">
        <v>27</v>
      </c>
      <c r="D86" s="5" t="s">
        <v>26</v>
      </c>
      <c r="E86" s="5" t="s">
        <v>31</v>
      </c>
      <c r="F86" s="26"/>
      <c r="G86" s="5" t="str">
        <f t="shared" si="6"/>
        <v>POSITIF</v>
      </c>
      <c r="H86" s="5">
        <f t="shared" si="7"/>
        <v>5.2233716864235863E-2</v>
      </c>
      <c r="I86" s="5">
        <f t="shared" si="8"/>
        <v>5.2519893352461468E-2</v>
      </c>
    </row>
    <row r="87" spans="2:9" x14ac:dyDescent="0.3">
      <c r="B87" s="5" t="s">
        <v>22</v>
      </c>
      <c r="C87" s="5" t="s">
        <v>29</v>
      </c>
      <c r="D87" s="5" t="s">
        <v>24</v>
      </c>
      <c r="E87" s="5" t="s">
        <v>31</v>
      </c>
      <c r="F87" s="26"/>
      <c r="G87" s="5" t="str">
        <f t="shared" si="6"/>
        <v>POSITIF</v>
      </c>
      <c r="H87" s="5">
        <f t="shared" si="7"/>
        <v>2.2054236009344034E-2</v>
      </c>
      <c r="I87" s="5">
        <f t="shared" si="8"/>
        <v>0.42026014661460032</v>
      </c>
    </row>
    <row r="88" spans="2:9" x14ac:dyDescent="0.3">
      <c r="B88" s="5" t="s">
        <v>22</v>
      </c>
      <c r="C88" s="5" t="s">
        <v>23</v>
      </c>
      <c r="D88" s="5" t="s">
        <v>26</v>
      </c>
      <c r="E88" s="5" t="s">
        <v>31</v>
      </c>
      <c r="F88" s="26"/>
      <c r="G88" s="5" t="str">
        <f t="shared" si="6"/>
        <v>POSITIF</v>
      </c>
      <c r="H88" s="5">
        <f t="shared" si="7"/>
        <v>1.1607492636496859E-2</v>
      </c>
      <c r="I88" s="5">
        <f t="shared" si="8"/>
        <v>5.777188268770761E-2</v>
      </c>
    </row>
    <row r="89" spans="2:9" x14ac:dyDescent="0.3">
      <c r="B89" s="5" t="s">
        <v>22</v>
      </c>
      <c r="C89" s="5" t="s">
        <v>29</v>
      </c>
      <c r="D89" s="5" t="s">
        <v>24</v>
      </c>
      <c r="E89" s="5" t="s">
        <v>31</v>
      </c>
      <c r="F89" s="26"/>
      <c r="G89" s="5" t="str">
        <f t="shared" si="6"/>
        <v>POSITIF</v>
      </c>
      <c r="H89" s="5">
        <f t="shared" si="7"/>
        <v>2.2054236009344034E-2</v>
      </c>
      <c r="I89" s="5">
        <f t="shared" si="8"/>
        <v>0.42026014661460032</v>
      </c>
    </row>
    <row r="90" spans="2:9" x14ac:dyDescent="0.3">
      <c r="B90" s="5" t="s">
        <v>22</v>
      </c>
      <c r="C90" s="5" t="s">
        <v>23</v>
      </c>
      <c r="D90" s="5" t="s">
        <v>24</v>
      </c>
      <c r="E90" s="5" t="s">
        <v>31</v>
      </c>
      <c r="F90" s="26"/>
      <c r="G90" s="5" t="str">
        <f t="shared" si="6"/>
        <v>POSITIF</v>
      </c>
      <c r="H90" s="5">
        <f t="shared" si="7"/>
        <v>4.6429970545987442E-3</v>
      </c>
      <c r="I90" s="5">
        <f t="shared" si="8"/>
        <v>0.16220567062317903</v>
      </c>
    </row>
    <row r="91" spans="2:9" x14ac:dyDescent="0.3">
      <c r="B91" s="5" t="s">
        <v>22</v>
      </c>
      <c r="C91" s="5" t="s">
        <v>23</v>
      </c>
      <c r="D91" s="5" t="s">
        <v>26</v>
      </c>
      <c r="E91" s="5" t="s">
        <v>31</v>
      </c>
      <c r="F91" s="26"/>
      <c r="G91" s="5" t="str">
        <f t="shared" si="6"/>
        <v>POSITIF</v>
      </c>
      <c r="H91" s="5">
        <f t="shared" si="7"/>
        <v>1.1607492636496859E-2</v>
      </c>
      <c r="I91" s="5">
        <f t="shared" si="8"/>
        <v>5.777188268770761E-2</v>
      </c>
    </row>
    <row r="92" spans="2:9" x14ac:dyDescent="0.3">
      <c r="B92" s="5" t="s">
        <v>22</v>
      </c>
      <c r="C92" s="5" t="s">
        <v>29</v>
      </c>
      <c r="D92" s="5" t="s">
        <v>26</v>
      </c>
      <c r="E92" s="5" t="s">
        <v>31</v>
      </c>
      <c r="F92" s="26"/>
      <c r="G92" s="5" t="str">
        <f t="shared" si="6"/>
        <v>POSITIF</v>
      </c>
      <c r="H92" s="5">
        <f t="shared" si="7"/>
        <v>5.5135590023360076E-2</v>
      </c>
      <c r="I92" s="5">
        <f t="shared" si="8"/>
        <v>0.1496816960545152</v>
      </c>
    </row>
    <row r="93" spans="2:9" x14ac:dyDescent="0.3">
      <c r="B93" s="5" t="s">
        <v>22</v>
      </c>
      <c r="C93" s="5" t="s">
        <v>27</v>
      </c>
      <c r="D93" s="5" t="s">
        <v>24</v>
      </c>
      <c r="E93" s="5" t="s">
        <v>31</v>
      </c>
      <c r="F93" s="26"/>
      <c r="G93" s="5" t="str">
        <f t="shared" si="6"/>
        <v>POSITIF</v>
      </c>
      <c r="H93" s="5">
        <f t="shared" si="7"/>
        <v>2.0893486745694346E-2</v>
      </c>
      <c r="I93" s="5">
        <f t="shared" si="8"/>
        <v>0.14745970056652641</v>
      </c>
    </row>
    <row r="94" spans="2:9" x14ac:dyDescent="0.3">
      <c r="B94" s="5" t="s">
        <v>22</v>
      </c>
      <c r="C94" s="5" t="s">
        <v>29</v>
      </c>
      <c r="D94" s="5" t="s">
        <v>24</v>
      </c>
      <c r="E94" s="5" t="s">
        <v>31</v>
      </c>
      <c r="F94" s="26"/>
      <c r="G94" s="5" t="str">
        <f t="shared" si="6"/>
        <v>POSITIF</v>
      </c>
      <c r="H94" s="5">
        <f t="shared" si="7"/>
        <v>2.2054236009344034E-2</v>
      </c>
      <c r="I94" s="5">
        <f t="shared" si="8"/>
        <v>0.42026014661460032</v>
      </c>
    </row>
    <row r="95" spans="2:9" x14ac:dyDescent="0.3">
      <c r="B95" s="5" t="s">
        <v>22</v>
      </c>
      <c r="C95" s="5" t="s">
        <v>29</v>
      </c>
      <c r="D95" s="5" t="s">
        <v>26</v>
      </c>
      <c r="E95" s="5" t="s">
        <v>31</v>
      </c>
      <c r="F95" s="26"/>
      <c r="G95" s="5" t="str">
        <f t="shared" si="6"/>
        <v>POSITIF</v>
      </c>
      <c r="H95" s="5">
        <f t="shared" si="7"/>
        <v>5.5135590023360076E-2</v>
      </c>
      <c r="I95" s="5">
        <f t="shared" si="8"/>
        <v>0.1496816960545152</v>
      </c>
    </row>
    <row r="96" spans="2:9" x14ac:dyDescent="0.3">
      <c r="B96" s="5" t="s">
        <v>22</v>
      </c>
      <c r="C96" s="5" t="s">
        <v>29</v>
      </c>
      <c r="D96" s="5" t="s">
        <v>24</v>
      </c>
      <c r="E96" s="5" t="s">
        <v>31</v>
      </c>
      <c r="F96" s="26"/>
      <c r="G96" s="5" t="str">
        <f t="shared" si="6"/>
        <v>POSITIF</v>
      </c>
      <c r="H96" s="5">
        <f t="shared" si="7"/>
        <v>2.2054236009344034E-2</v>
      </c>
      <c r="I96" s="5">
        <f t="shared" si="8"/>
        <v>0.42026014661460032</v>
      </c>
    </row>
    <row r="97" spans="2:9" x14ac:dyDescent="0.3">
      <c r="B97" s="5" t="s">
        <v>22</v>
      </c>
      <c r="C97" s="5" t="s">
        <v>29</v>
      </c>
      <c r="D97" s="5" t="s">
        <v>24</v>
      </c>
      <c r="E97" s="5" t="s">
        <v>31</v>
      </c>
      <c r="F97" s="26"/>
      <c r="G97" s="5" t="str">
        <f t="shared" si="6"/>
        <v>POSITIF</v>
      </c>
      <c r="H97" s="5">
        <f t="shared" si="7"/>
        <v>2.2054236009344034E-2</v>
      </c>
      <c r="I97" s="5">
        <f t="shared" si="8"/>
        <v>0.42026014661460032</v>
      </c>
    </row>
    <row r="98" spans="2:9" x14ac:dyDescent="0.3">
      <c r="B98" s="5" t="s">
        <v>22</v>
      </c>
      <c r="C98" s="5" t="s">
        <v>29</v>
      </c>
      <c r="D98" s="5" t="s">
        <v>25</v>
      </c>
      <c r="E98" s="5" t="s">
        <v>32</v>
      </c>
      <c r="F98" s="26"/>
      <c r="G98" s="5" t="str">
        <f t="shared" si="6"/>
        <v>NEGATIF</v>
      </c>
      <c r="H98" s="5">
        <f t="shared" si="7"/>
        <v>0.37492201215884852</v>
      </c>
      <c r="I98" s="5">
        <f t="shared" si="8"/>
        <v>0</v>
      </c>
    </row>
    <row r="99" spans="2:9" x14ac:dyDescent="0.3">
      <c r="B99" s="5" t="s">
        <v>22</v>
      </c>
      <c r="C99" s="5" t="s">
        <v>27</v>
      </c>
      <c r="D99" s="5" t="s">
        <v>24</v>
      </c>
      <c r="E99" s="5" t="s">
        <v>31</v>
      </c>
      <c r="F99" s="26"/>
      <c r="G99" s="5" t="str">
        <f t="shared" si="6"/>
        <v>POSITIF</v>
      </c>
      <c r="H99" s="5">
        <f t="shared" si="7"/>
        <v>2.0893486745694346E-2</v>
      </c>
      <c r="I99" s="5">
        <f t="shared" si="8"/>
        <v>0.14745970056652641</v>
      </c>
    </row>
    <row r="100" spans="2:9" x14ac:dyDescent="0.3">
      <c r="B100" s="5" t="s">
        <v>22</v>
      </c>
      <c r="C100" s="5" t="s">
        <v>23</v>
      </c>
      <c r="D100" s="5" t="s">
        <v>26</v>
      </c>
      <c r="E100" s="5" t="s">
        <v>31</v>
      </c>
      <c r="F100" s="26"/>
      <c r="G100" s="5" t="str">
        <f t="shared" si="6"/>
        <v>POSITIF</v>
      </c>
      <c r="H100" s="5">
        <f t="shared" si="7"/>
        <v>1.1607492636496859E-2</v>
      </c>
      <c r="I100" s="5">
        <f t="shared" si="8"/>
        <v>5.777188268770761E-2</v>
      </c>
    </row>
    <row r="101" spans="2:9" x14ac:dyDescent="0.3">
      <c r="B101" s="5" t="s">
        <v>22</v>
      </c>
      <c r="C101" s="5" t="s">
        <v>29</v>
      </c>
      <c r="D101" s="5" t="s">
        <v>24</v>
      </c>
      <c r="E101" s="5" t="s">
        <v>32</v>
      </c>
      <c r="F101" s="26"/>
      <c r="G101" s="5" t="str">
        <f t="shared" si="6"/>
        <v>POSITIF</v>
      </c>
      <c r="H101" s="5">
        <f t="shared" si="7"/>
        <v>2.2054236009344034E-2</v>
      </c>
      <c r="I101" s="5">
        <f t="shared" si="8"/>
        <v>0.42026014661460032</v>
      </c>
    </row>
    <row r="102" spans="2:9" x14ac:dyDescent="0.3">
      <c r="B102" s="5" t="s">
        <v>22</v>
      </c>
      <c r="C102" s="5" t="s">
        <v>29</v>
      </c>
      <c r="D102" s="5" t="s">
        <v>26</v>
      </c>
      <c r="E102" s="5" t="s">
        <v>32</v>
      </c>
      <c r="F102" s="26"/>
      <c r="G102" s="5" t="str">
        <f t="shared" ref="G102:G133" si="9">IF(I102&gt;H102,$I$5,$H$5)</f>
        <v>POSITIF</v>
      </c>
      <c r="H102" s="5">
        <f t="shared" ref="H102:H133" si="10">VLOOKUP(B102,$K$23:$O$25,4,0)*VLOOKUP(C102,$K$32:$O$34,4,0)*VLOOKUP(D102,$K$41:$O$43,4,0)</f>
        <v>5.5135590023360076E-2</v>
      </c>
      <c r="I102" s="5">
        <f t="shared" ref="I102:I133" si="11">VLOOKUP(B102,$K$23:$O$25,5,0)*VLOOKUP(C102,$K$32:$O$34,5,0)*VLOOKUP(D102,$K$41:$O$43,5,0)</f>
        <v>0.1496816960545152</v>
      </c>
    </row>
    <row r="103" spans="2:9" x14ac:dyDescent="0.3">
      <c r="B103" s="5" t="s">
        <v>22</v>
      </c>
      <c r="C103" s="5" t="s">
        <v>29</v>
      </c>
      <c r="D103" s="5" t="s">
        <v>26</v>
      </c>
      <c r="E103" s="5" t="s">
        <v>32</v>
      </c>
      <c r="F103" s="26"/>
      <c r="G103" s="5" t="str">
        <f t="shared" si="9"/>
        <v>POSITIF</v>
      </c>
      <c r="H103" s="5">
        <f t="shared" si="10"/>
        <v>5.5135590023360076E-2</v>
      </c>
      <c r="I103" s="5">
        <f t="shared" si="11"/>
        <v>0.1496816960545152</v>
      </c>
    </row>
    <row r="104" spans="2:9" x14ac:dyDescent="0.3">
      <c r="B104" s="5" t="s">
        <v>22</v>
      </c>
      <c r="C104" s="5" t="s">
        <v>23</v>
      </c>
      <c r="D104" s="5" t="s">
        <v>24</v>
      </c>
      <c r="E104" s="5" t="s">
        <v>31</v>
      </c>
      <c r="F104" s="26"/>
      <c r="G104" s="5" t="str">
        <f t="shared" si="9"/>
        <v>POSITIF</v>
      </c>
      <c r="H104" s="5">
        <f t="shared" si="10"/>
        <v>4.6429970545987442E-3</v>
      </c>
      <c r="I104" s="5">
        <f t="shared" si="11"/>
        <v>0.16220567062317903</v>
      </c>
    </row>
    <row r="105" spans="2:9" x14ac:dyDescent="0.3">
      <c r="B105" s="5" t="s">
        <v>22</v>
      </c>
      <c r="C105" s="5" t="s">
        <v>23</v>
      </c>
      <c r="D105" s="5" t="s">
        <v>26</v>
      </c>
      <c r="E105" s="5" t="s">
        <v>31</v>
      </c>
      <c r="F105" s="26"/>
      <c r="G105" s="5" t="str">
        <f t="shared" si="9"/>
        <v>POSITIF</v>
      </c>
      <c r="H105" s="5">
        <f t="shared" si="10"/>
        <v>1.1607492636496859E-2</v>
      </c>
      <c r="I105" s="5">
        <f t="shared" si="11"/>
        <v>5.777188268770761E-2</v>
      </c>
    </row>
    <row r="106" spans="2:9" x14ac:dyDescent="0.3">
      <c r="B106" s="5" t="s">
        <v>22</v>
      </c>
      <c r="C106" s="5" t="s">
        <v>29</v>
      </c>
      <c r="D106" s="5" t="s">
        <v>26</v>
      </c>
      <c r="E106" s="5" t="s">
        <v>32</v>
      </c>
      <c r="F106" s="26"/>
      <c r="G106" s="5" t="str">
        <f t="shared" si="9"/>
        <v>POSITIF</v>
      </c>
      <c r="H106" s="5">
        <f t="shared" si="10"/>
        <v>5.5135590023360076E-2</v>
      </c>
      <c r="I106" s="5">
        <f t="shared" si="11"/>
        <v>0.1496816960545152</v>
      </c>
    </row>
    <row r="107" spans="2:9" x14ac:dyDescent="0.3">
      <c r="B107" s="5" t="s">
        <v>22</v>
      </c>
      <c r="C107" s="5" t="s">
        <v>29</v>
      </c>
      <c r="D107" s="5" t="s">
        <v>24</v>
      </c>
      <c r="E107" s="5" t="s">
        <v>31</v>
      </c>
      <c r="F107" s="26"/>
      <c r="G107" s="5" t="str">
        <f t="shared" si="9"/>
        <v>POSITIF</v>
      </c>
      <c r="H107" s="5">
        <f t="shared" si="10"/>
        <v>2.2054236009344034E-2</v>
      </c>
      <c r="I107" s="5">
        <f t="shared" si="11"/>
        <v>0.42026014661460032</v>
      </c>
    </row>
    <row r="108" spans="2:9" x14ac:dyDescent="0.3">
      <c r="B108" s="5" t="s">
        <v>22</v>
      </c>
      <c r="C108" s="5" t="s">
        <v>23</v>
      </c>
      <c r="D108" s="5" t="s">
        <v>26</v>
      </c>
      <c r="E108" s="5" t="s">
        <v>31</v>
      </c>
      <c r="F108" s="26"/>
      <c r="G108" s="5" t="str">
        <f t="shared" si="9"/>
        <v>POSITIF</v>
      </c>
      <c r="H108" s="5">
        <f t="shared" si="10"/>
        <v>1.1607492636496859E-2</v>
      </c>
      <c r="I108" s="5">
        <f t="shared" si="11"/>
        <v>5.777188268770761E-2</v>
      </c>
    </row>
    <row r="109" spans="2:9" x14ac:dyDescent="0.3">
      <c r="B109" s="5" t="s">
        <v>22</v>
      </c>
      <c r="C109" s="5" t="s">
        <v>29</v>
      </c>
      <c r="D109" s="5" t="s">
        <v>24</v>
      </c>
      <c r="E109" s="5" t="s">
        <v>31</v>
      </c>
      <c r="F109" s="26"/>
      <c r="G109" s="5" t="str">
        <f t="shared" si="9"/>
        <v>POSITIF</v>
      </c>
      <c r="H109" s="5">
        <f t="shared" si="10"/>
        <v>2.2054236009344034E-2</v>
      </c>
      <c r="I109" s="5">
        <f t="shared" si="11"/>
        <v>0.42026014661460032</v>
      </c>
    </row>
    <row r="110" spans="2:9" x14ac:dyDescent="0.3">
      <c r="B110" s="5" t="s">
        <v>22</v>
      </c>
      <c r="C110" s="5" t="s">
        <v>23</v>
      </c>
      <c r="D110" s="5" t="s">
        <v>26</v>
      </c>
      <c r="E110" s="5" t="s">
        <v>31</v>
      </c>
      <c r="F110" s="26"/>
      <c r="G110" s="5" t="str">
        <f t="shared" si="9"/>
        <v>POSITIF</v>
      </c>
      <c r="H110" s="5">
        <f t="shared" si="10"/>
        <v>1.1607492636496859E-2</v>
      </c>
      <c r="I110" s="5">
        <f t="shared" si="11"/>
        <v>5.777188268770761E-2</v>
      </c>
    </row>
    <row r="111" spans="2:9" x14ac:dyDescent="0.3">
      <c r="B111" s="5" t="s">
        <v>22</v>
      </c>
      <c r="C111" s="5" t="s">
        <v>23</v>
      </c>
      <c r="D111" s="5" t="s">
        <v>26</v>
      </c>
      <c r="E111" s="5" t="s">
        <v>31</v>
      </c>
      <c r="F111" s="26"/>
      <c r="G111" s="5" t="str">
        <f t="shared" si="9"/>
        <v>POSITIF</v>
      </c>
      <c r="H111" s="5">
        <f t="shared" si="10"/>
        <v>1.1607492636496859E-2</v>
      </c>
      <c r="I111" s="5">
        <f t="shared" si="11"/>
        <v>5.777188268770761E-2</v>
      </c>
    </row>
    <row r="112" spans="2:9" x14ac:dyDescent="0.3">
      <c r="B112" s="5" t="s">
        <v>22</v>
      </c>
      <c r="C112" s="5" t="s">
        <v>27</v>
      </c>
      <c r="D112" s="5" t="s">
        <v>24</v>
      </c>
      <c r="E112" s="5" t="s">
        <v>31</v>
      </c>
      <c r="F112" s="26"/>
      <c r="G112" s="5" t="str">
        <f t="shared" si="9"/>
        <v>POSITIF</v>
      </c>
      <c r="H112" s="5">
        <f t="shared" si="10"/>
        <v>2.0893486745694346E-2</v>
      </c>
      <c r="I112" s="5">
        <f t="shared" si="11"/>
        <v>0.14745970056652641</v>
      </c>
    </row>
    <row r="113" spans="2:9" x14ac:dyDescent="0.3">
      <c r="B113" s="5" t="s">
        <v>22</v>
      </c>
      <c r="C113" s="5" t="s">
        <v>27</v>
      </c>
      <c r="D113" s="5" t="s">
        <v>25</v>
      </c>
      <c r="E113" s="5" t="s">
        <v>32</v>
      </c>
      <c r="F113" s="26"/>
      <c r="G113" s="5" t="str">
        <f t="shared" si="9"/>
        <v>NEGATIF</v>
      </c>
      <c r="H113" s="5">
        <f t="shared" si="10"/>
        <v>0.35518927467680383</v>
      </c>
      <c r="I113" s="5">
        <f t="shared" si="11"/>
        <v>0</v>
      </c>
    </row>
    <row r="114" spans="2:9" x14ac:dyDescent="0.3">
      <c r="B114" s="5" t="s">
        <v>22</v>
      </c>
      <c r="C114" s="5" t="s">
        <v>29</v>
      </c>
      <c r="D114" s="5" t="s">
        <v>25</v>
      </c>
      <c r="E114" s="5" t="s">
        <v>32</v>
      </c>
      <c r="F114" s="26"/>
      <c r="G114" s="5" t="str">
        <f t="shared" si="9"/>
        <v>NEGATIF</v>
      </c>
      <c r="H114" s="5">
        <f t="shared" si="10"/>
        <v>0.37492201215884852</v>
      </c>
      <c r="I114" s="5">
        <f t="shared" si="11"/>
        <v>0</v>
      </c>
    </row>
    <row r="115" spans="2:9" x14ac:dyDescent="0.3">
      <c r="B115" s="5" t="s">
        <v>22</v>
      </c>
      <c r="C115" s="5" t="s">
        <v>23</v>
      </c>
      <c r="D115" s="5" t="s">
        <v>24</v>
      </c>
      <c r="E115" s="5" t="s">
        <v>31</v>
      </c>
      <c r="F115" s="26"/>
      <c r="G115" s="5" t="str">
        <f t="shared" si="9"/>
        <v>POSITIF</v>
      </c>
      <c r="H115" s="5">
        <f t="shared" si="10"/>
        <v>4.6429970545987442E-3</v>
      </c>
      <c r="I115" s="5">
        <f t="shared" si="11"/>
        <v>0.16220567062317903</v>
      </c>
    </row>
    <row r="116" spans="2:9" x14ac:dyDescent="0.3">
      <c r="B116" s="5" t="s">
        <v>22</v>
      </c>
      <c r="C116" s="5" t="s">
        <v>29</v>
      </c>
      <c r="D116" s="5" t="s">
        <v>26</v>
      </c>
      <c r="E116" s="5" t="s">
        <v>32</v>
      </c>
      <c r="F116" s="26"/>
      <c r="G116" s="5" t="str">
        <f t="shared" si="9"/>
        <v>POSITIF</v>
      </c>
      <c r="H116" s="5">
        <f t="shared" si="10"/>
        <v>5.5135590023360076E-2</v>
      </c>
      <c r="I116" s="5">
        <f t="shared" si="11"/>
        <v>0.1496816960545152</v>
      </c>
    </row>
    <row r="117" spans="2:9" x14ac:dyDescent="0.3">
      <c r="B117" s="5" t="s">
        <v>22</v>
      </c>
      <c r="C117" s="5" t="s">
        <v>29</v>
      </c>
      <c r="D117" s="5" t="s">
        <v>25</v>
      </c>
      <c r="E117" s="5" t="s">
        <v>32</v>
      </c>
      <c r="F117" s="26"/>
      <c r="G117" s="5" t="str">
        <f t="shared" si="9"/>
        <v>NEGATIF</v>
      </c>
      <c r="H117" s="5">
        <f t="shared" si="10"/>
        <v>0.37492201215884852</v>
      </c>
      <c r="I117" s="5">
        <f t="shared" si="11"/>
        <v>0</v>
      </c>
    </row>
    <row r="118" spans="2:9" x14ac:dyDescent="0.3">
      <c r="B118" s="5" t="s">
        <v>22</v>
      </c>
      <c r="C118" s="5" t="s">
        <v>29</v>
      </c>
      <c r="D118" s="5" t="s">
        <v>24</v>
      </c>
      <c r="E118" s="5" t="s">
        <v>31</v>
      </c>
      <c r="F118" s="26"/>
      <c r="G118" s="5" t="str">
        <f t="shared" si="9"/>
        <v>POSITIF</v>
      </c>
      <c r="H118" s="5">
        <f t="shared" si="10"/>
        <v>2.2054236009344034E-2</v>
      </c>
      <c r="I118" s="5">
        <f t="shared" si="11"/>
        <v>0.42026014661460032</v>
      </c>
    </row>
    <row r="119" spans="2:9" x14ac:dyDescent="0.3">
      <c r="B119" s="5" t="s">
        <v>22</v>
      </c>
      <c r="C119" s="5" t="s">
        <v>29</v>
      </c>
      <c r="D119" s="5" t="s">
        <v>24</v>
      </c>
      <c r="E119" s="5" t="s">
        <v>31</v>
      </c>
      <c r="F119" s="26"/>
      <c r="G119" s="5" t="str">
        <f t="shared" si="9"/>
        <v>POSITIF</v>
      </c>
      <c r="H119" s="5">
        <f t="shared" si="10"/>
        <v>2.2054236009344034E-2</v>
      </c>
      <c r="I119" s="5">
        <f t="shared" si="11"/>
        <v>0.42026014661460032</v>
      </c>
    </row>
    <row r="120" spans="2:9" x14ac:dyDescent="0.3">
      <c r="B120" s="5" t="s">
        <v>22</v>
      </c>
      <c r="C120" s="5" t="s">
        <v>27</v>
      </c>
      <c r="D120" s="5" t="s">
        <v>24</v>
      </c>
      <c r="E120" s="5" t="s">
        <v>31</v>
      </c>
      <c r="F120" s="26"/>
      <c r="G120" s="5" t="str">
        <f t="shared" si="9"/>
        <v>POSITIF</v>
      </c>
      <c r="H120" s="5">
        <f t="shared" si="10"/>
        <v>2.0893486745694346E-2</v>
      </c>
      <c r="I120" s="5">
        <f t="shared" si="11"/>
        <v>0.14745970056652641</v>
      </c>
    </row>
    <row r="121" spans="2:9" x14ac:dyDescent="0.3">
      <c r="B121" s="5" t="s">
        <v>22</v>
      </c>
      <c r="C121" s="5" t="s">
        <v>29</v>
      </c>
      <c r="D121" s="5" t="s">
        <v>24</v>
      </c>
      <c r="E121" s="5" t="s">
        <v>31</v>
      </c>
      <c r="F121" s="26"/>
      <c r="G121" s="5" t="str">
        <f t="shared" si="9"/>
        <v>POSITIF</v>
      </c>
      <c r="H121" s="5">
        <f t="shared" si="10"/>
        <v>2.2054236009344034E-2</v>
      </c>
      <c r="I121" s="5">
        <f t="shared" si="11"/>
        <v>0.42026014661460032</v>
      </c>
    </row>
    <row r="122" spans="2:9" x14ac:dyDescent="0.3">
      <c r="B122" s="5" t="s">
        <v>22</v>
      </c>
      <c r="C122" s="5" t="s">
        <v>29</v>
      </c>
      <c r="D122" s="5" t="s">
        <v>24</v>
      </c>
      <c r="E122" s="5" t="s">
        <v>31</v>
      </c>
      <c r="F122" s="26"/>
      <c r="G122" s="5" t="str">
        <f t="shared" si="9"/>
        <v>POSITIF</v>
      </c>
      <c r="H122" s="5">
        <f t="shared" si="10"/>
        <v>2.2054236009344034E-2</v>
      </c>
      <c r="I122" s="5">
        <f t="shared" si="11"/>
        <v>0.42026014661460032</v>
      </c>
    </row>
    <row r="123" spans="2:9" x14ac:dyDescent="0.3">
      <c r="B123" s="5" t="s">
        <v>22</v>
      </c>
      <c r="C123" s="5" t="s">
        <v>29</v>
      </c>
      <c r="D123" s="5" t="s">
        <v>25</v>
      </c>
      <c r="E123" s="5" t="s">
        <v>32</v>
      </c>
      <c r="F123" s="26"/>
      <c r="G123" s="5" t="str">
        <f t="shared" si="9"/>
        <v>NEGATIF</v>
      </c>
      <c r="H123" s="5">
        <f t="shared" si="10"/>
        <v>0.37492201215884852</v>
      </c>
      <c r="I123" s="5">
        <f t="shared" si="11"/>
        <v>0</v>
      </c>
    </row>
    <row r="124" spans="2:9" x14ac:dyDescent="0.3">
      <c r="B124" s="5" t="s">
        <v>22</v>
      </c>
      <c r="C124" s="5" t="s">
        <v>27</v>
      </c>
      <c r="D124" s="5" t="s">
        <v>25</v>
      </c>
      <c r="E124" s="5" t="s">
        <v>32</v>
      </c>
      <c r="F124" s="26"/>
      <c r="G124" s="5" t="str">
        <f t="shared" si="9"/>
        <v>NEGATIF</v>
      </c>
      <c r="H124" s="5">
        <f t="shared" si="10"/>
        <v>0.35518927467680383</v>
      </c>
      <c r="I124" s="5">
        <f t="shared" si="11"/>
        <v>0</v>
      </c>
    </row>
    <row r="125" spans="2:9" x14ac:dyDescent="0.3">
      <c r="B125" s="5" t="s">
        <v>22</v>
      </c>
      <c r="C125" s="5" t="s">
        <v>27</v>
      </c>
      <c r="D125" s="5" t="s">
        <v>24</v>
      </c>
      <c r="E125" s="5" t="s">
        <v>31</v>
      </c>
      <c r="F125" s="26"/>
      <c r="G125" s="5" t="str">
        <f t="shared" si="9"/>
        <v>POSITIF</v>
      </c>
      <c r="H125" s="5">
        <f t="shared" si="10"/>
        <v>2.0893486745694346E-2</v>
      </c>
      <c r="I125" s="5">
        <f t="shared" si="11"/>
        <v>0.14745970056652641</v>
      </c>
    </row>
    <row r="126" spans="2:9" x14ac:dyDescent="0.3">
      <c r="B126" s="5" t="s">
        <v>22</v>
      </c>
      <c r="C126" s="5" t="s">
        <v>29</v>
      </c>
      <c r="D126" s="5" t="s">
        <v>26</v>
      </c>
      <c r="E126" s="5" t="s">
        <v>31</v>
      </c>
      <c r="F126" s="26"/>
      <c r="G126" s="5" t="str">
        <f t="shared" si="9"/>
        <v>POSITIF</v>
      </c>
      <c r="H126" s="5">
        <f t="shared" si="10"/>
        <v>5.5135590023360076E-2</v>
      </c>
      <c r="I126" s="5">
        <f t="shared" si="11"/>
        <v>0.1496816960545152</v>
      </c>
    </row>
    <row r="127" spans="2:9" x14ac:dyDescent="0.3">
      <c r="B127" s="5" t="s">
        <v>22</v>
      </c>
      <c r="C127" s="5" t="s">
        <v>27</v>
      </c>
      <c r="D127" s="5" t="s">
        <v>25</v>
      </c>
      <c r="E127" s="5" t="s">
        <v>32</v>
      </c>
      <c r="F127" s="26"/>
      <c r="G127" s="5" t="str">
        <f>IF(I127&gt;H127,$I$5,$H$5)</f>
        <v>NEGATIF</v>
      </c>
      <c r="H127" s="5">
        <f t="shared" si="10"/>
        <v>0.35518927467680383</v>
      </c>
      <c r="I127" s="5">
        <f t="shared" si="11"/>
        <v>0</v>
      </c>
    </row>
    <row r="128" spans="2:9" x14ac:dyDescent="0.3">
      <c r="B128" s="5" t="s">
        <v>22</v>
      </c>
      <c r="C128" s="5" t="s">
        <v>29</v>
      </c>
      <c r="D128" s="5" t="s">
        <v>24</v>
      </c>
      <c r="E128" s="5" t="s">
        <v>31</v>
      </c>
      <c r="F128" s="26"/>
      <c r="G128" s="5" t="str">
        <f t="shared" si="9"/>
        <v>POSITIF</v>
      </c>
      <c r="H128" s="5">
        <f t="shared" si="10"/>
        <v>2.2054236009344034E-2</v>
      </c>
      <c r="I128" s="5">
        <f t="shared" si="11"/>
        <v>0.42026014661460032</v>
      </c>
    </row>
    <row r="129" spans="2:9" x14ac:dyDescent="0.3">
      <c r="B129" s="5" t="s">
        <v>22</v>
      </c>
      <c r="C129" s="5" t="s">
        <v>27</v>
      </c>
      <c r="D129" s="5" t="s">
        <v>24</v>
      </c>
      <c r="E129" s="5" t="s">
        <v>31</v>
      </c>
      <c r="F129" s="26"/>
      <c r="G129" s="5" t="str">
        <f t="shared" si="9"/>
        <v>POSITIF</v>
      </c>
      <c r="H129" s="5">
        <f t="shared" si="10"/>
        <v>2.0893486745694346E-2</v>
      </c>
      <c r="I129" s="5">
        <f t="shared" si="11"/>
        <v>0.14745970056652641</v>
      </c>
    </row>
    <row r="130" spans="2:9" x14ac:dyDescent="0.3">
      <c r="B130" s="5" t="s">
        <v>22</v>
      </c>
      <c r="C130" s="5" t="s">
        <v>29</v>
      </c>
      <c r="D130" s="5" t="s">
        <v>26</v>
      </c>
      <c r="E130" s="5" t="s">
        <v>31</v>
      </c>
      <c r="F130" s="26"/>
      <c r="G130" s="5" t="str">
        <f t="shared" si="9"/>
        <v>POSITIF</v>
      </c>
      <c r="H130" s="5">
        <f t="shared" si="10"/>
        <v>5.5135590023360076E-2</v>
      </c>
      <c r="I130" s="5">
        <f t="shared" si="11"/>
        <v>0.1496816960545152</v>
      </c>
    </row>
    <row r="131" spans="2:9" x14ac:dyDescent="0.3">
      <c r="B131" s="5" t="s">
        <v>22</v>
      </c>
      <c r="C131" s="5" t="s">
        <v>29</v>
      </c>
      <c r="D131" s="5" t="s">
        <v>24</v>
      </c>
      <c r="E131" s="5" t="s">
        <v>31</v>
      </c>
      <c r="F131" s="26"/>
      <c r="G131" s="5" t="str">
        <f t="shared" si="9"/>
        <v>POSITIF</v>
      </c>
      <c r="H131" s="5">
        <f t="shared" si="10"/>
        <v>2.2054236009344034E-2</v>
      </c>
      <c r="I131" s="5">
        <f t="shared" si="11"/>
        <v>0.42026014661460032</v>
      </c>
    </row>
    <row r="132" spans="2:9" x14ac:dyDescent="0.3">
      <c r="B132" s="5" t="s">
        <v>22</v>
      </c>
      <c r="C132" s="5" t="s">
        <v>29</v>
      </c>
      <c r="D132" s="5" t="s">
        <v>24</v>
      </c>
      <c r="E132" s="5" t="s">
        <v>31</v>
      </c>
      <c r="F132" s="26"/>
      <c r="G132" s="5" t="str">
        <f t="shared" si="9"/>
        <v>POSITIF</v>
      </c>
      <c r="H132" s="5">
        <f t="shared" si="10"/>
        <v>2.2054236009344034E-2</v>
      </c>
      <c r="I132" s="5">
        <f t="shared" si="11"/>
        <v>0.42026014661460032</v>
      </c>
    </row>
    <row r="133" spans="2:9" x14ac:dyDescent="0.3">
      <c r="B133" s="5" t="s">
        <v>22</v>
      </c>
      <c r="C133" s="5" t="s">
        <v>27</v>
      </c>
      <c r="D133" s="5" t="s">
        <v>24</v>
      </c>
      <c r="E133" s="5" t="s">
        <v>31</v>
      </c>
      <c r="F133" s="26"/>
      <c r="G133" s="5" t="str">
        <f t="shared" si="9"/>
        <v>POSITIF</v>
      </c>
      <c r="H133" s="5">
        <f t="shared" si="10"/>
        <v>2.0893486745694346E-2</v>
      </c>
      <c r="I133" s="5">
        <f t="shared" si="11"/>
        <v>0.14745970056652641</v>
      </c>
    </row>
    <row r="134" spans="2:9" x14ac:dyDescent="0.3">
      <c r="B134" s="5" t="s">
        <v>22</v>
      </c>
      <c r="C134" s="5" t="s">
        <v>29</v>
      </c>
      <c r="D134" s="5" t="s">
        <v>24</v>
      </c>
      <c r="E134" s="5" t="s">
        <v>31</v>
      </c>
      <c r="F134" s="26"/>
      <c r="G134" s="5" t="str">
        <f t="shared" ref="G134:G145" si="12">IF(I134&gt;H134,$I$5,$H$5)</f>
        <v>POSITIF</v>
      </c>
      <c r="H134" s="5">
        <f t="shared" ref="H134:H145" si="13">VLOOKUP(B134,$K$23:$O$25,4,0)*VLOOKUP(C134,$K$32:$O$34,4,0)*VLOOKUP(D134,$K$41:$O$43,4,0)</f>
        <v>2.2054236009344034E-2</v>
      </c>
      <c r="I134" s="5">
        <f t="shared" ref="I134:I145" si="14">VLOOKUP(B134,$K$23:$O$25,5,0)*VLOOKUP(C134,$K$32:$O$34,5,0)*VLOOKUP(D134,$K$41:$O$43,5,0)</f>
        <v>0.42026014661460032</v>
      </c>
    </row>
    <row r="135" spans="2:9" x14ac:dyDescent="0.3">
      <c r="B135" s="5" t="s">
        <v>22</v>
      </c>
      <c r="C135" s="5" t="s">
        <v>29</v>
      </c>
      <c r="D135" s="5" t="s">
        <v>24</v>
      </c>
      <c r="E135" s="5" t="s">
        <v>31</v>
      </c>
      <c r="F135" s="26"/>
      <c r="G135" s="5" t="str">
        <f t="shared" si="12"/>
        <v>POSITIF</v>
      </c>
      <c r="H135" s="5">
        <f t="shared" si="13"/>
        <v>2.2054236009344034E-2</v>
      </c>
      <c r="I135" s="5">
        <f t="shared" si="14"/>
        <v>0.42026014661460032</v>
      </c>
    </row>
    <row r="136" spans="2:9" ht="15" customHeight="1" x14ac:dyDescent="0.3">
      <c r="B136" s="5" t="s">
        <v>22</v>
      </c>
      <c r="C136" s="5" t="s">
        <v>29</v>
      </c>
      <c r="D136" s="5" t="s">
        <v>24</v>
      </c>
      <c r="E136" s="5" t="s">
        <v>31</v>
      </c>
      <c r="F136" s="26"/>
      <c r="G136" s="5" t="str">
        <f t="shared" si="12"/>
        <v>POSITIF</v>
      </c>
      <c r="H136" s="5">
        <f t="shared" si="13"/>
        <v>2.2054236009344034E-2</v>
      </c>
      <c r="I136" s="5">
        <f t="shared" si="14"/>
        <v>0.42026014661460032</v>
      </c>
    </row>
    <row r="137" spans="2:9" x14ac:dyDescent="0.3">
      <c r="B137" s="5" t="s">
        <v>22</v>
      </c>
      <c r="C137" s="5" t="s">
        <v>23</v>
      </c>
      <c r="D137" s="5" t="s">
        <v>24</v>
      </c>
      <c r="E137" s="5" t="s">
        <v>31</v>
      </c>
      <c r="F137" s="26"/>
      <c r="G137" s="5" t="str">
        <f t="shared" si="12"/>
        <v>POSITIF</v>
      </c>
      <c r="H137" s="5">
        <f t="shared" si="13"/>
        <v>4.6429970545987442E-3</v>
      </c>
      <c r="I137" s="5">
        <f t="shared" si="14"/>
        <v>0.16220567062317903</v>
      </c>
    </row>
    <row r="138" spans="2:9" x14ac:dyDescent="0.3">
      <c r="B138" s="5" t="s">
        <v>22</v>
      </c>
      <c r="C138" s="5" t="s">
        <v>29</v>
      </c>
      <c r="D138" s="5" t="s">
        <v>26</v>
      </c>
      <c r="E138" s="5" t="s">
        <v>31</v>
      </c>
      <c r="F138" s="26"/>
      <c r="G138" s="5" t="str">
        <f t="shared" si="12"/>
        <v>POSITIF</v>
      </c>
      <c r="H138" s="5">
        <f t="shared" si="13"/>
        <v>5.5135590023360076E-2</v>
      </c>
      <c r="I138" s="5">
        <f t="shared" si="14"/>
        <v>0.1496816960545152</v>
      </c>
    </row>
    <row r="139" spans="2:9" x14ac:dyDescent="0.3">
      <c r="B139" s="5" t="s">
        <v>22</v>
      </c>
      <c r="C139" s="5" t="s">
        <v>23</v>
      </c>
      <c r="D139" s="5" t="s">
        <v>24</v>
      </c>
      <c r="E139" s="5" t="s">
        <v>31</v>
      </c>
      <c r="F139" s="26"/>
      <c r="G139" s="5" t="str">
        <f t="shared" si="12"/>
        <v>POSITIF</v>
      </c>
      <c r="H139" s="5">
        <f t="shared" si="13"/>
        <v>4.6429970545987442E-3</v>
      </c>
      <c r="I139" s="5">
        <f t="shared" si="14"/>
        <v>0.16220567062317903</v>
      </c>
    </row>
    <row r="140" spans="2:9" x14ac:dyDescent="0.3">
      <c r="B140" s="5" t="s">
        <v>22</v>
      </c>
      <c r="C140" s="5" t="s">
        <v>29</v>
      </c>
      <c r="D140" s="5" t="s">
        <v>24</v>
      </c>
      <c r="E140" s="5" t="s">
        <v>31</v>
      </c>
      <c r="F140" s="26"/>
      <c r="G140" s="5" t="str">
        <f t="shared" si="12"/>
        <v>POSITIF</v>
      </c>
      <c r="H140" s="5">
        <f t="shared" si="13"/>
        <v>2.2054236009344034E-2</v>
      </c>
      <c r="I140" s="5">
        <f t="shared" si="14"/>
        <v>0.42026014661460032</v>
      </c>
    </row>
    <row r="141" spans="2:9" x14ac:dyDescent="0.3">
      <c r="B141" s="5" t="s">
        <v>22</v>
      </c>
      <c r="C141" s="5" t="s">
        <v>27</v>
      </c>
      <c r="D141" s="5" t="s">
        <v>25</v>
      </c>
      <c r="E141" s="5" t="s">
        <v>32</v>
      </c>
      <c r="F141" s="26"/>
      <c r="G141" s="5" t="str">
        <f t="shared" si="12"/>
        <v>NEGATIF</v>
      </c>
      <c r="H141" s="5">
        <f t="shared" si="13"/>
        <v>0.35518927467680383</v>
      </c>
      <c r="I141" s="5">
        <f t="shared" si="14"/>
        <v>0</v>
      </c>
    </row>
    <row r="142" spans="2:9" x14ac:dyDescent="0.3">
      <c r="B142" s="5" t="s">
        <v>22</v>
      </c>
      <c r="C142" s="5" t="s">
        <v>29</v>
      </c>
      <c r="D142" s="5" t="s">
        <v>25</v>
      </c>
      <c r="E142" s="5" t="s">
        <v>32</v>
      </c>
      <c r="F142" s="26"/>
      <c r="G142" s="5" t="str">
        <f t="shared" si="12"/>
        <v>NEGATIF</v>
      </c>
      <c r="H142" s="5">
        <f t="shared" si="13"/>
        <v>0.37492201215884852</v>
      </c>
      <c r="I142" s="5">
        <f t="shared" si="14"/>
        <v>0</v>
      </c>
    </row>
    <row r="143" spans="2:9" x14ac:dyDescent="0.3">
      <c r="B143" s="5" t="s">
        <v>22</v>
      </c>
      <c r="C143" s="5" t="s">
        <v>27</v>
      </c>
      <c r="D143" s="5" t="s">
        <v>25</v>
      </c>
      <c r="E143" s="5" t="s">
        <v>32</v>
      </c>
      <c r="F143" s="26"/>
      <c r="G143" s="5" t="str">
        <f t="shared" si="12"/>
        <v>NEGATIF</v>
      </c>
      <c r="H143" s="5">
        <f t="shared" si="13"/>
        <v>0.35518927467680383</v>
      </c>
      <c r="I143" s="5">
        <f t="shared" si="14"/>
        <v>0</v>
      </c>
    </row>
    <row r="144" spans="2:9" x14ac:dyDescent="0.3">
      <c r="B144" s="5" t="s">
        <v>22</v>
      </c>
      <c r="C144" s="5" t="s">
        <v>27</v>
      </c>
      <c r="D144" s="5" t="s">
        <v>25</v>
      </c>
      <c r="E144" s="5" t="s">
        <v>32</v>
      </c>
      <c r="F144" s="26"/>
      <c r="G144" s="5" t="str">
        <f t="shared" si="12"/>
        <v>NEGATIF</v>
      </c>
      <c r="H144" s="5">
        <f t="shared" si="13"/>
        <v>0.35518927467680383</v>
      </c>
      <c r="I144" s="5">
        <f t="shared" si="14"/>
        <v>0</v>
      </c>
    </row>
    <row r="145" spans="2:9" x14ac:dyDescent="0.3">
      <c r="B145" s="5" t="s">
        <v>22</v>
      </c>
      <c r="C145" s="5" t="s">
        <v>27</v>
      </c>
      <c r="D145" s="5" t="s">
        <v>25</v>
      </c>
      <c r="E145" s="5" t="s">
        <v>32</v>
      </c>
      <c r="F145" s="27"/>
      <c r="G145" s="5" t="str">
        <f t="shared" si="12"/>
        <v>NEGATIF</v>
      </c>
      <c r="H145" s="5">
        <f t="shared" si="13"/>
        <v>0.35518927467680383</v>
      </c>
      <c r="I145" s="5">
        <f t="shared" si="14"/>
        <v>0</v>
      </c>
    </row>
    <row r="148" spans="2:9" ht="15" customHeight="1" x14ac:dyDescent="0.3"/>
  </sheetData>
  <mergeCells count="23">
    <mergeCell ref="R20:V20"/>
    <mergeCell ref="K21:K22"/>
    <mergeCell ref="L21:M21"/>
    <mergeCell ref="N21:O21"/>
    <mergeCell ref="R21:R22"/>
    <mergeCell ref="S21:T21"/>
    <mergeCell ref="U21:V21"/>
    <mergeCell ref="L39:M39"/>
    <mergeCell ref="N39:O39"/>
    <mergeCell ref="B3:G3"/>
    <mergeCell ref="K7:K9"/>
    <mergeCell ref="K13:K14"/>
    <mergeCell ref="L13:L14"/>
    <mergeCell ref="B4:G4"/>
    <mergeCell ref="F5:F145"/>
    <mergeCell ref="K20:O20"/>
    <mergeCell ref="K29:O29"/>
    <mergeCell ref="K30:K31"/>
    <mergeCell ref="L30:M30"/>
    <mergeCell ref="N30:O30"/>
    <mergeCell ref="K38:O38"/>
    <mergeCell ref="M6:N6"/>
    <mergeCell ref="K39:K4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3386D-2662-4B84-8908-2B3DA08B05DF}">
  <dimension ref="G2:AI62"/>
  <sheetViews>
    <sheetView tabSelected="1" topLeftCell="M1" zoomScale="66" zoomScaleNormal="85" workbookViewId="0">
      <selection activeCell="T18" sqref="T18"/>
    </sheetView>
  </sheetViews>
  <sheetFormatPr defaultRowHeight="14.4" x14ac:dyDescent="0.3"/>
  <cols>
    <col min="2" max="2" width="18.6640625" bestFit="1" customWidth="1"/>
    <col min="3" max="3" width="20.5546875" bestFit="1" customWidth="1"/>
    <col min="4" max="4" width="17.44140625" bestFit="1" customWidth="1"/>
    <col min="5" max="5" width="18.33203125" bestFit="1" customWidth="1"/>
    <col min="6" max="7" width="18.5546875" bestFit="1" customWidth="1"/>
    <col min="8" max="8" width="12.44140625" customWidth="1"/>
    <col min="9" max="10" width="21" bestFit="1" customWidth="1"/>
    <col min="11" max="11" width="13.6640625" bestFit="1" customWidth="1"/>
    <col min="12" max="12" width="15.6640625" bestFit="1" customWidth="1"/>
    <col min="13" max="13" width="21.33203125" bestFit="1" customWidth="1"/>
    <col min="14" max="14" width="14.6640625" bestFit="1" customWidth="1"/>
    <col min="15" max="15" width="21.33203125" bestFit="1" customWidth="1"/>
    <col min="16" max="16" width="14.6640625" bestFit="1" customWidth="1"/>
    <col min="17" max="17" width="8.109375" bestFit="1" customWidth="1"/>
    <col min="18" max="18" width="8.6640625" bestFit="1" customWidth="1"/>
    <col min="19" max="19" width="12.44140625" bestFit="1" customWidth="1"/>
    <col min="20" max="20" width="12.88671875" customWidth="1"/>
    <col min="21" max="21" width="14.44140625" customWidth="1"/>
    <col min="22" max="22" width="11.44140625" customWidth="1"/>
    <col min="23" max="23" width="12" customWidth="1"/>
    <col min="24" max="24" width="12.44140625" bestFit="1" customWidth="1"/>
    <col min="26" max="26" width="12.6640625" bestFit="1" customWidth="1"/>
  </cols>
  <sheetData>
    <row r="2" spans="7:35" ht="14.4" customHeight="1" x14ac:dyDescent="0.3">
      <c r="G2" s="25" t="s">
        <v>3</v>
      </c>
      <c r="H2" s="1" t="s">
        <v>19</v>
      </c>
      <c r="I2" s="1" t="s">
        <v>20</v>
      </c>
      <c r="J2" s="1" t="s">
        <v>21</v>
      </c>
      <c r="K2" s="1" t="s">
        <v>30</v>
      </c>
      <c r="L2" s="30" t="s">
        <v>13</v>
      </c>
      <c r="M2" s="1" t="s">
        <v>12</v>
      </c>
      <c r="N2" s="1" t="s">
        <v>34</v>
      </c>
      <c r="O2" s="1" t="s">
        <v>33</v>
      </c>
    </row>
    <row r="3" spans="7:35" ht="14.4" customHeight="1" x14ac:dyDescent="0.3">
      <c r="G3" s="26"/>
      <c r="H3" s="5" t="s">
        <v>22</v>
      </c>
      <c r="I3" s="5" t="s">
        <v>27</v>
      </c>
      <c r="J3" s="5" t="s">
        <v>25</v>
      </c>
      <c r="K3" s="5" t="s">
        <v>32</v>
      </c>
      <c r="L3" s="31"/>
      <c r="M3" s="5" t="str">
        <f t="shared" ref="M3:M34" si="0">IF(O3&gt;N3,$O$2,$N$2)</f>
        <v>NEGATIF</v>
      </c>
      <c r="N3" s="5">
        <f>AA6*AA16*AA26</f>
        <v>0</v>
      </c>
      <c r="O3" s="5">
        <f>AB6*AB16*AB26</f>
        <v>0</v>
      </c>
      <c r="R3" s="23" t="s">
        <v>17</v>
      </c>
      <c r="S3" s="24">
        <f>(T12+U13)/SUM(T12:U13)</f>
        <v>0.95</v>
      </c>
      <c r="X3" s="28" t="s">
        <v>38</v>
      </c>
      <c r="Y3" s="28"/>
      <c r="Z3" s="28"/>
      <c r="AA3" s="28"/>
      <c r="AB3" s="28"/>
      <c r="AE3" s="28" t="s">
        <v>46</v>
      </c>
      <c r="AF3" s="28"/>
      <c r="AG3" s="28"/>
      <c r="AH3" s="28"/>
      <c r="AI3" s="28"/>
    </row>
    <row r="4" spans="7:35" x14ac:dyDescent="0.3">
      <c r="G4" s="26"/>
      <c r="H4" s="5" t="s">
        <v>22</v>
      </c>
      <c r="I4" s="5" t="s">
        <v>27</v>
      </c>
      <c r="J4" s="5" t="s">
        <v>24</v>
      </c>
      <c r="K4" s="5" t="s">
        <v>31</v>
      </c>
      <c r="L4" s="31"/>
      <c r="M4" s="5" t="str">
        <f t="shared" si="0"/>
        <v>POSITIF</v>
      </c>
      <c r="N4" s="5">
        <f>VLOOKUP(H4,$X$6:$AB$8,4,0)*VLOOKUP(I4,$X$15:$AB$17,4,0)*VLOOKUP(J4,$X$24:$AB$26,4,0)</f>
        <v>2.0893486745694346E-2</v>
      </c>
      <c r="O4" s="5">
        <f t="shared" ref="O4:O35" si="1">VLOOKUP(H4,$X$6:$AB$8,5,0)*VLOOKUP(I4,$X$15:$AB$17,5,0)*VLOOKUP(J4,$X$24:$AB$26,5,0)</f>
        <v>0.14745970056652641</v>
      </c>
      <c r="R4" s="23"/>
      <c r="S4" s="24"/>
      <c r="X4" s="29" t="s">
        <v>47</v>
      </c>
      <c r="Y4" s="19" t="s">
        <v>5</v>
      </c>
      <c r="Z4" s="19"/>
      <c r="AA4" s="19" t="s">
        <v>6</v>
      </c>
      <c r="AB4" s="19"/>
      <c r="AE4" s="29" t="s">
        <v>48</v>
      </c>
      <c r="AF4" s="19" t="s">
        <v>5</v>
      </c>
      <c r="AG4" s="19"/>
      <c r="AH4" s="19" t="s">
        <v>6</v>
      </c>
      <c r="AI4" s="19"/>
    </row>
    <row r="5" spans="7:35" x14ac:dyDescent="0.3">
      <c r="G5" s="26"/>
      <c r="H5" s="5" t="s">
        <v>22</v>
      </c>
      <c r="I5" s="5" t="s">
        <v>29</v>
      </c>
      <c r="J5" s="5" t="s">
        <v>24</v>
      </c>
      <c r="K5" s="5" t="s">
        <v>31</v>
      </c>
      <c r="L5" s="31"/>
      <c r="M5" s="5" t="str">
        <f t="shared" si="0"/>
        <v>POSITIF</v>
      </c>
      <c r="N5" s="5">
        <f t="shared" ref="N5:N62" si="2">VLOOKUP(H5,$X$6:$AB$8,4,0)*VLOOKUP(I5,$X$15:$AB$17,4,0)*VLOOKUP(J5,$X$24:$AB$26,4,0)</f>
        <v>2.2054236009344034E-2</v>
      </c>
      <c r="O5" s="5">
        <f t="shared" si="1"/>
        <v>0.42026014661460032</v>
      </c>
      <c r="X5" s="29"/>
      <c r="Y5" s="2" t="s">
        <v>34</v>
      </c>
      <c r="Z5" s="2" t="s">
        <v>33</v>
      </c>
      <c r="AA5" s="2" t="s">
        <v>34</v>
      </c>
      <c r="AB5" s="2" t="s">
        <v>33</v>
      </c>
      <c r="AE5" s="29"/>
      <c r="AF5" s="2" t="s">
        <v>34</v>
      </c>
      <c r="AG5" s="2" t="s">
        <v>33</v>
      </c>
      <c r="AH5" s="2" t="s">
        <v>34</v>
      </c>
      <c r="AI5" s="2" t="s">
        <v>33</v>
      </c>
    </row>
    <row r="6" spans="7:35" x14ac:dyDescent="0.3">
      <c r="G6" s="26"/>
      <c r="H6" s="5" t="s">
        <v>22</v>
      </c>
      <c r="I6" s="5" t="s">
        <v>29</v>
      </c>
      <c r="J6" s="5" t="s">
        <v>25</v>
      </c>
      <c r="K6" s="5" t="s">
        <v>32</v>
      </c>
      <c r="L6" s="31"/>
      <c r="M6" s="5" t="str">
        <f t="shared" si="0"/>
        <v>NEGATIF</v>
      </c>
      <c r="N6" s="5">
        <f t="shared" si="2"/>
        <v>0.37492201215884852</v>
      </c>
      <c r="O6" s="5">
        <f t="shared" si="1"/>
        <v>0</v>
      </c>
      <c r="X6" s="2" t="s">
        <v>35</v>
      </c>
      <c r="Y6" s="2">
        <f>COUNTIFS(Sheet3!B6:B145,X6,Sheet3!G6:G145,Y5)</f>
        <v>0</v>
      </c>
      <c r="Z6" s="2">
        <f>COUNTIFS(Sheet3!B6:B145,X6,Sheet3!E6:E145,Z5)</f>
        <v>0</v>
      </c>
      <c r="AA6" s="4">
        <f>Y6/$Y$9</f>
        <v>0</v>
      </c>
      <c r="AB6" s="4">
        <f>Z6/$Z$9</f>
        <v>0</v>
      </c>
      <c r="AE6" s="2" t="s">
        <v>7</v>
      </c>
      <c r="AF6" s="2">
        <f>COUNTIF(Sheet3!E6:E145,"NEGATIF")</f>
        <v>41</v>
      </c>
      <c r="AG6" s="2">
        <f>COUNTIF(Sheet3!E6:E145,"POSITIF")</f>
        <v>99</v>
      </c>
      <c r="AH6" s="4">
        <f>AF6/140</f>
        <v>0.29285714285714287</v>
      </c>
      <c r="AI6" s="4">
        <f>AG6/140</f>
        <v>0.70714285714285718</v>
      </c>
    </row>
    <row r="7" spans="7:35" x14ac:dyDescent="0.3">
      <c r="G7" s="26"/>
      <c r="H7" s="5" t="s">
        <v>22</v>
      </c>
      <c r="I7" s="5" t="s">
        <v>29</v>
      </c>
      <c r="J7" s="5" t="s">
        <v>25</v>
      </c>
      <c r="K7" s="5" t="s">
        <v>32</v>
      </c>
      <c r="L7" s="31"/>
      <c r="M7" s="5" t="str">
        <f t="shared" si="0"/>
        <v>NEGATIF</v>
      </c>
      <c r="N7" s="5">
        <f t="shared" si="2"/>
        <v>0.37492201215884852</v>
      </c>
      <c r="O7" s="5">
        <f t="shared" si="1"/>
        <v>0</v>
      </c>
      <c r="X7" s="2" t="s">
        <v>36</v>
      </c>
      <c r="Y7" s="2">
        <f>COUNTIFS(Sheet3!$B$6:$B$145,X7,Sheet3!$E$6:$E$145,Y5)</f>
        <v>1</v>
      </c>
      <c r="Z7" s="2">
        <f>COUNTIFS(Sheet3!$B$6:$B$145,X7,Sheet3!$E$6:$E$145,$Z$5)</f>
        <v>1</v>
      </c>
      <c r="AA7" s="4">
        <f t="shared" ref="AA7:AA8" si="3">Y7/$Y$9</f>
        <v>2.4390243902439025E-2</v>
      </c>
      <c r="AB7" s="4">
        <f>Z7/$Z$9</f>
        <v>1.0101010101010102E-2</v>
      </c>
    </row>
    <row r="8" spans="7:35" x14ac:dyDescent="0.3">
      <c r="G8" s="26"/>
      <c r="H8" s="5" t="s">
        <v>22</v>
      </c>
      <c r="I8" s="5" t="s">
        <v>29</v>
      </c>
      <c r="J8" s="5" t="s">
        <v>25</v>
      </c>
      <c r="K8" s="5" t="s">
        <v>32</v>
      </c>
      <c r="L8" s="31"/>
      <c r="M8" s="5" t="str">
        <f t="shared" si="0"/>
        <v>NEGATIF</v>
      </c>
      <c r="N8" s="5">
        <f t="shared" si="2"/>
        <v>0.37492201215884852</v>
      </c>
      <c r="O8" s="5">
        <f t="shared" si="1"/>
        <v>0</v>
      </c>
      <c r="X8" s="2" t="s">
        <v>37</v>
      </c>
      <c r="Y8" s="2">
        <f>COUNTIFS(Sheet3!$B$6:$B$145,X8,Sheet3!$E$6:$E$145,Y5)</f>
        <v>40</v>
      </c>
      <c r="Z8" s="2">
        <f>COUNTIFS(Sheet3!$B$6:$B$145,X8,Sheet3!$E$6:$E$145,$Z$5)</f>
        <v>98</v>
      </c>
      <c r="AA8" s="4">
        <f t="shared" si="3"/>
        <v>0.97560975609756095</v>
      </c>
      <c r="AB8" s="4">
        <f>Z8/$Z$9</f>
        <v>0.98989898989898994</v>
      </c>
    </row>
    <row r="9" spans="7:35" x14ac:dyDescent="0.3">
      <c r="G9" s="26"/>
      <c r="H9" s="5" t="s">
        <v>22</v>
      </c>
      <c r="I9" s="5" t="s">
        <v>29</v>
      </c>
      <c r="J9" s="5" t="s">
        <v>24</v>
      </c>
      <c r="K9" s="5" t="s">
        <v>31</v>
      </c>
      <c r="L9" s="31"/>
      <c r="M9" s="5" t="str">
        <f t="shared" si="0"/>
        <v>POSITIF</v>
      </c>
      <c r="N9" s="5">
        <f t="shared" si="2"/>
        <v>2.2054236009344034E-2</v>
      </c>
      <c r="O9" s="5">
        <f t="shared" si="1"/>
        <v>0.42026014661460032</v>
      </c>
      <c r="X9" s="2" t="s">
        <v>7</v>
      </c>
      <c r="Y9" s="2">
        <f>SUM(Y6:Y8)</f>
        <v>41</v>
      </c>
      <c r="Z9" s="2">
        <f>SUM(Z6:Z8)</f>
        <v>99</v>
      </c>
      <c r="AA9" s="4">
        <f>SUM(AA6:AA8)</f>
        <v>1</v>
      </c>
      <c r="AB9" s="4">
        <f>SUM(AB6:AB8)</f>
        <v>1</v>
      </c>
    </row>
    <row r="10" spans="7:35" x14ac:dyDescent="0.3">
      <c r="G10" s="26"/>
      <c r="H10" s="5" t="s">
        <v>22</v>
      </c>
      <c r="I10" s="5" t="s">
        <v>29</v>
      </c>
      <c r="J10" s="5" t="s">
        <v>25</v>
      </c>
      <c r="K10" s="5" t="s">
        <v>32</v>
      </c>
      <c r="L10" s="31"/>
      <c r="M10" s="5" t="str">
        <f t="shared" si="0"/>
        <v>NEGATIF</v>
      </c>
      <c r="N10" s="5">
        <f t="shared" si="2"/>
        <v>0.37492201215884852</v>
      </c>
      <c r="O10" s="5">
        <f t="shared" si="1"/>
        <v>0</v>
      </c>
      <c r="S10" s="2"/>
      <c r="T10" s="19" t="s">
        <v>16</v>
      </c>
      <c r="U10" s="19"/>
    </row>
    <row r="11" spans="7:35" x14ac:dyDescent="0.3">
      <c r="G11" s="26"/>
      <c r="H11" s="5" t="s">
        <v>22</v>
      </c>
      <c r="I11" s="5" t="s">
        <v>29</v>
      </c>
      <c r="J11" s="5" t="s">
        <v>24</v>
      </c>
      <c r="K11" s="5" t="s">
        <v>31</v>
      </c>
      <c r="L11" s="31"/>
      <c r="M11" s="5" t="str">
        <f t="shared" si="0"/>
        <v>POSITIF</v>
      </c>
      <c r="N11" s="5">
        <f t="shared" si="2"/>
        <v>2.2054236009344034E-2</v>
      </c>
      <c r="O11" s="5">
        <f t="shared" si="1"/>
        <v>0.42026014661460032</v>
      </c>
      <c r="R11" s="22" t="s">
        <v>14</v>
      </c>
      <c r="S11" s="2" t="s">
        <v>15</v>
      </c>
      <c r="T11" s="2" t="s">
        <v>33</v>
      </c>
      <c r="U11" s="2" t="s">
        <v>34</v>
      </c>
    </row>
    <row r="12" spans="7:35" x14ac:dyDescent="0.3">
      <c r="G12" s="26"/>
      <c r="H12" s="5" t="s">
        <v>22</v>
      </c>
      <c r="I12" s="5" t="s">
        <v>29</v>
      </c>
      <c r="J12" s="5" t="s">
        <v>26</v>
      </c>
      <c r="K12" s="5" t="s">
        <v>31</v>
      </c>
      <c r="L12" s="31"/>
      <c r="M12" s="5" t="str">
        <f t="shared" si="0"/>
        <v>POSITIF</v>
      </c>
      <c r="N12" s="5">
        <f t="shared" si="2"/>
        <v>5.5135590023360076E-2</v>
      </c>
      <c r="O12" s="5">
        <f t="shared" si="1"/>
        <v>0.1496816960545152</v>
      </c>
      <c r="R12" s="22"/>
      <c r="S12" s="2" t="s">
        <v>33</v>
      </c>
      <c r="T12" s="2">
        <f>COUNTIFS($M$3:$M$62,S12,$K$3:$K$62,T11)</f>
        <v>39</v>
      </c>
      <c r="U12" s="2">
        <f>COUNTIFS($M$3:$M$62,S12,$K$3:$K$62,U11)</f>
        <v>1</v>
      </c>
      <c r="X12" s="28" t="s">
        <v>39</v>
      </c>
      <c r="Y12" s="28"/>
      <c r="Z12" s="28"/>
      <c r="AA12" s="28"/>
      <c r="AB12" s="28"/>
    </row>
    <row r="13" spans="7:35" x14ac:dyDescent="0.3">
      <c r="G13" s="26"/>
      <c r="H13" s="5" t="s">
        <v>22</v>
      </c>
      <c r="I13" s="5" t="s">
        <v>29</v>
      </c>
      <c r="J13" s="5" t="s">
        <v>25</v>
      </c>
      <c r="K13" s="5" t="s">
        <v>32</v>
      </c>
      <c r="L13" s="31"/>
      <c r="M13" s="5" t="str">
        <f t="shared" si="0"/>
        <v>NEGATIF</v>
      </c>
      <c r="N13" s="5">
        <f t="shared" si="2"/>
        <v>0.37492201215884852</v>
      </c>
      <c r="O13" s="5">
        <f t="shared" si="1"/>
        <v>0</v>
      </c>
      <c r="R13" s="22"/>
      <c r="S13" s="2" t="s">
        <v>34</v>
      </c>
      <c r="T13" s="2">
        <f>COUNTIFS($M$3:$M$62,S13,$K$3:$K$62,T11)</f>
        <v>2</v>
      </c>
      <c r="U13" s="2">
        <f>COUNTIFS($M$3:$M$62,S13,$K$3:$K$62,U11)</f>
        <v>18</v>
      </c>
      <c r="X13" s="29" t="s">
        <v>50</v>
      </c>
      <c r="Y13" s="19" t="s">
        <v>5</v>
      </c>
      <c r="Z13" s="19"/>
      <c r="AA13" s="19" t="s">
        <v>6</v>
      </c>
      <c r="AB13" s="19"/>
    </row>
    <row r="14" spans="7:35" x14ac:dyDescent="0.3">
      <c r="G14" s="26"/>
      <c r="H14" s="5" t="s">
        <v>22</v>
      </c>
      <c r="I14" s="5" t="s">
        <v>29</v>
      </c>
      <c r="J14" s="5" t="s">
        <v>24</v>
      </c>
      <c r="K14" s="5" t="s">
        <v>31</v>
      </c>
      <c r="L14" s="31"/>
      <c r="M14" s="5" t="str">
        <f t="shared" si="0"/>
        <v>POSITIF</v>
      </c>
      <c r="N14" s="5">
        <f t="shared" si="2"/>
        <v>2.2054236009344034E-2</v>
      </c>
      <c r="O14" s="5">
        <f t="shared" si="1"/>
        <v>0.42026014661460032</v>
      </c>
      <c r="X14" s="29"/>
      <c r="Y14" s="2" t="s">
        <v>34</v>
      </c>
      <c r="Z14" s="2" t="s">
        <v>33</v>
      </c>
      <c r="AA14" s="2" t="s">
        <v>34</v>
      </c>
      <c r="AB14" s="2" t="s">
        <v>33</v>
      </c>
    </row>
    <row r="15" spans="7:35" x14ac:dyDescent="0.3">
      <c r="G15" s="26"/>
      <c r="H15" s="5" t="s">
        <v>22</v>
      </c>
      <c r="I15" s="5" t="s">
        <v>29</v>
      </c>
      <c r="J15" s="5" t="s">
        <v>24</v>
      </c>
      <c r="K15" s="5" t="s">
        <v>31</v>
      </c>
      <c r="L15" s="31"/>
      <c r="M15" s="5" t="str">
        <f t="shared" si="0"/>
        <v>POSITIF</v>
      </c>
      <c r="N15" s="5">
        <f t="shared" si="2"/>
        <v>2.2054236009344034E-2</v>
      </c>
      <c r="O15" s="5">
        <f t="shared" si="1"/>
        <v>0.42026014661460032</v>
      </c>
      <c r="X15" s="2" t="s">
        <v>40</v>
      </c>
      <c r="Y15" s="2">
        <f>COUNTIFS(Sheet3!$C$6:$C$145,X15,Sheet3!$E$6:$E$145,$Y$14)</f>
        <v>19</v>
      </c>
      <c r="Z15" s="2">
        <f>COUNTIFS(Sheet3!$C$6:$C$145,X15,Sheet3!$E$6:$E$145,$Z$14)</f>
        <v>57</v>
      </c>
      <c r="AA15" s="4">
        <f>Y15/$Y$18</f>
        <v>0.46341463414634149</v>
      </c>
      <c r="AB15" s="4">
        <f>Z15/$Z$18</f>
        <v>0.5757575757575758</v>
      </c>
    </row>
    <row r="16" spans="7:35" x14ac:dyDescent="0.3">
      <c r="G16" s="26"/>
      <c r="H16" s="5" t="s">
        <v>22</v>
      </c>
      <c r="I16" s="5" t="s">
        <v>29</v>
      </c>
      <c r="J16" s="5" t="s">
        <v>24</v>
      </c>
      <c r="K16" s="5" t="s">
        <v>31</v>
      </c>
      <c r="L16" s="31"/>
      <c r="M16" s="5" t="str">
        <f t="shared" si="0"/>
        <v>POSITIF</v>
      </c>
      <c r="N16" s="5">
        <f t="shared" si="2"/>
        <v>2.2054236009344034E-2</v>
      </c>
      <c r="O16" s="5">
        <f t="shared" si="1"/>
        <v>0.42026014661460032</v>
      </c>
      <c r="X16" s="2" t="s">
        <v>41</v>
      </c>
      <c r="Y16" s="2">
        <f>COUNTIFS(Sheet3!$C$6:$C$145,X16,Sheet3!$E$6:$E$145,$Y$14)</f>
        <v>18</v>
      </c>
      <c r="Z16" s="2">
        <f>COUNTIFS(Sheet3!$C$6:$C$145,X16,Sheet3!$E$6:$E$145,$Z$14)</f>
        <v>20</v>
      </c>
      <c r="AA16" s="4">
        <f>Y16/$Y$18</f>
        <v>0.43902439024390244</v>
      </c>
      <c r="AB16" s="4">
        <f>Z16/$Z$18</f>
        <v>0.20202020202020202</v>
      </c>
    </row>
    <row r="17" spans="7:35" x14ac:dyDescent="0.3">
      <c r="G17" s="26"/>
      <c r="H17" s="5" t="s">
        <v>22</v>
      </c>
      <c r="I17" s="5" t="s">
        <v>29</v>
      </c>
      <c r="J17" s="5" t="s">
        <v>24</v>
      </c>
      <c r="K17" s="5" t="s">
        <v>31</v>
      </c>
      <c r="L17" s="31"/>
      <c r="M17" s="5" t="str">
        <f t="shared" si="0"/>
        <v>POSITIF</v>
      </c>
      <c r="N17" s="5">
        <f t="shared" si="2"/>
        <v>2.2054236009344034E-2</v>
      </c>
      <c r="O17" s="5">
        <f t="shared" si="1"/>
        <v>0.42026014661460032</v>
      </c>
      <c r="X17" s="2" t="s">
        <v>42</v>
      </c>
      <c r="Y17" s="2">
        <f>COUNTIFS(Sheet3!$C$6:$C$145,X17,Sheet3!$E$6:$E$145,$Y$14)</f>
        <v>4</v>
      </c>
      <c r="Z17" s="2">
        <f>COUNTIFS(Sheet3!$C$6:$C$145,X17,Sheet3!$E$6:$E$145,$Z$14)</f>
        <v>22</v>
      </c>
      <c r="AA17" s="4">
        <f>Y17/$Y$18</f>
        <v>9.7560975609756101E-2</v>
      </c>
      <c r="AB17" s="4">
        <f>Z17/$Z$18</f>
        <v>0.22222222222222221</v>
      </c>
    </row>
    <row r="18" spans="7:35" x14ac:dyDescent="0.3">
      <c r="G18" s="26"/>
      <c r="H18" s="5" t="s">
        <v>22</v>
      </c>
      <c r="I18" s="5" t="s">
        <v>27</v>
      </c>
      <c r="J18" s="5" t="s">
        <v>25</v>
      </c>
      <c r="K18" s="5" t="s">
        <v>32</v>
      </c>
      <c r="L18" s="31"/>
      <c r="M18" s="5" t="str">
        <f t="shared" si="0"/>
        <v>NEGATIF</v>
      </c>
      <c r="N18" s="5">
        <f t="shared" si="2"/>
        <v>0.35518927467680383</v>
      </c>
      <c r="O18" s="5">
        <f t="shared" si="1"/>
        <v>0</v>
      </c>
      <c r="X18" s="2" t="s">
        <v>7</v>
      </c>
      <c r="Y18" s="2">
        <f>SUM(Y15:Y17)</f>
        <v>41</v>
      </c>
      <c r="Z18" s="2">
        <f>SUM(Z15:Z17)</f>
        <v>99</v>
      </c>
      <c r="AA18" s="4">
        <f>SUM(AA15:AA17)</f>
        <v>1</v>
      </c>
      <c r="AB18" s="4">
        <f>SUM(AB15:AB17)</f>
        <v>1</v>
      </c>
    </row>
    <row r="19" spans="7:35" x14ac:dyDescent="0.3">
      <c r="G19" s="26"/>
      <c r="H19" s="5" t="s">
        <v>22</v>
      </c>
      <c r="I19" s="5" t="s">
        <v>29</v>
      </c>
      <c r="J19" s="5" t="s">
        <v>24</v>
      </c>
      <c r="K19" s="5" t="s">
        <v>31</v>
      </c>
      <c r="L19" s="31"/>
      <c r="M19" s="5" t="str">
        <f t="shared" si="0"/>
        <v>POSITIF</v>
      </c>
      <c r="N19" s="5">
        <f t="shared" si="2"/>
        <v>2.2054236009344034E-2</v>
      </c>
      <c r="O19" s="5">
        <f t="shared" si="1"/>
        <v>0.42026014661460032</v>
      </c>
      <c r="AI19" s="3"/>
    </row>
    <row r="20" spans="7:35" x14ac:dyDescent="0.3">
      <c r="G20" s="26"/>
      <c r="H20" s="5" t="s">
        <v>22</v>
      </c>
      <c r="I20" s="5" t="s">
        <v>29</v>
      </c>
      <c r="J20" s="5" t="s">
        <v>24</v>
      </c>
      <c r="K20" s="5" t="s">
        <v>31</v>
      </c>
      <c r="L20" s="31"/>
      <c r="M20" s="5" t="str">
        <f t="shared" si="0"/>
        <v>POSITIF</v>
      </c>
      <c r="N20" s="5">
        <f t="shared" si="2"/>
        <v>2.2054236009344034E-2</v>
      </c>
      <c r="O20" s="5">
        <f t="shared" si="1"/>
        <v>0.42026014661460032</v>
      </c>
    </row>
    <row r="21" spans="7:35" x14ac:dyDescent="0.3">
      <c r="G21" s="26"/>
      <c r="H21" s="5" t="s">
        <v>22</v>
      </c>
      <c r="I21" s="5" t="s">
        <v>29</v>
      </c>
      <c r="J21" s="5" t="s">
        <v>24</v>
      </c>
      <c r="K21" s="5" t="s">
        <v>31</v>
      </c>
      <c r="L21" s="31"/>
      <c r="M21" s="5" t="str">
        <f t="shared" si="0"/>
        <v>POSITIF</v>
      </c>
      <c r="N21" s="5">
        <f t="shared" si="2"/>
        <v>2.2054236009344034E-2</v>
      </c>
      <c r="O21" s="5">
        <f t="shared" si="1"/>
        <v>0.42026014661460032</v>
      </c>
      <c r="X21" s="28" t="s">
        <v>49</v>
      </c>
      <c r="Y21" s="28"/>
      <c r="Z21" s="28"/>
      <c r="AA21" s="28"/>
      <c r="AB21" s="28"/>
    </row>
    <row r="22" spans="7:35" x14ac:dyDescent="0.3">
      <c r="G22" s="26"/>
      <c r="H22" s="5" t="s">
        <v>22</v>
      </c>
      <c r="I22" s="5" t="s">
        <v>29</v>
      </c>
      <c r="J22" s="5" t="s">
        <v>25</v>
      </c>
      <c r="K22" s="5" t="s">
        <v>32</v>
      </c>
      <c r="L22" s="31"/>
      <c r="M22" s="5" t="str">
        <f t="shared" si="0"/>
        <v>NEGATIF</v>
      </c>
      <c r="N22" s="5">
        <f t="shared" si="2"/>
        <v>0.37492201215884852</v>
      </c>
      <c r="O22" s="5">
        <f t="shared" si="1"/>
        <v>0</v>
      </c>
      <c r="S22" s="6"/>
      <c r="X22" s="29" t="s">
        <v>51</v>
      </c>
      <c r="Y22" s="19" t="s">
        <v>5</v>
      </c>
      <c r="Z22" s="19"/>
      <c r="AA22" s="19" t="s">
        <v>6</v>
      </c>
      <c r="AB22" s="19"/>
    </row>
    <row r="23" spans="7:35" x14ac:dyDescent="0.3">
      <c r="G23" s="26"/>
      <c r="H23" s="5" t="s">
        <v>22</v>
      </c>
      <c r="I23" s="5" t="s">
        <v>27</v>
      </c>
      <c r="J23" s="5" t="s">
        <v>25</v>
      </c>
      <c r="K23" s="5" t="s">
        <v>32</v>
      </c>
      <c r="L23" s="31"/>
      <c r="M23" s="5" t="str">
        <f t="shared" si="0"/>
        <v>NEGATIF</v>
      </c>
      <c r="N23" s="5">
        <f t="shared" si="2"/>
        <v>0.35518927467680383</v>
      </c>
      <c r="O23" s="5">
        <f t="shared" si="1"/>
        <v>0</v>
      </c>
      <c r="X23" s="29"/>
      <c r="Y23" s="2" t="s">
        <v>34</v>
      </c>
      <c r="Z23" s="2" t="s">
        <v>33</v>
      </c>
      <c r="AA23" s="2" t="s">
        <v>34</v>
      </c>
      <c r="AB23" s="2" t="s">
        <v>33</v>
      </c>
    </row>
    <row r="24" spans="7:35" x14ac:dyDescent="0.3">
      <c r="G24" s="26"/>
      <c r="H24" s="5" t="s">
        <v>22</v>
      </c>
      <c r="I24" s="5" t="s">
        <v>29</v>
      </c>
      <c r="J24" s="5" t="s">
        <v>24</v>
      </c>
      <c r="K24" s="5" t="s">
        <v>31</v>
      </c>
      <c r="L24" s="31"/>
      <c r="M24" s="5" t="str">
        <f t="shared" si="0"/>
        <v>POSITIF</v>
      </c>
      <c r="N24" s="5">
        <f t="shared" si="2"/>
        <v>2.2054236009344034E-2</v>
      </c>
      <c r="O24" s="5">
        <f t="shared" si="1"/>
        <v>0.42026014661460032</v>
      </c>
      <c r="X24" s="2" t="s">
        <v>43</v>
      </c>
      <c r="Y24" s="2">
        <f>COUNTIFS(Sheet3!$D$6:$D$145,X24,Sheet3!$E$6:$E$145,$Y$23)</f>
        <v>34</v>
      </c>
      <c r="Z24" s="2">
        <f>COUNTIFS(Sheet3!$D$6:$D$145,X24,Sheet3!$E$6:$E$145,$Z$23)</f>
        <v>0</v>
      </c>
      <c r="AA24" s="4">
        <f>Y24/$Y$27</f>
        <v>0.82926829268292679</v>
      </c>
      <c r="AB24" s="4">
        <f>Z24/$Z$27</f>
        <v>0</v>
      </c>
    </row>
    <row r="25" spans="7:35" x14ac:dyDescent="0.3">
      <c r="G25" s="26"/>
      <c r="H25" s="5" t="s">
        <v>22</v>
      </c>
      <c r="I25" s="5" t="s">
        <v>29</v>
      </c>
      <c r="J25" s="5" t="s">
        <v>26</v>
      </c>
      <c r="K25" s="5" t="s">
        <v>31</v>
      </c>
      <c r="L25" s="31"/>
      <c r="M25" s="5" t="str">
        <f t="shared" si="0"/>
        <v>POSITIF</v>
      </c>
      <c r="N25" s="5">
        <f t="shared" si="2"/>
        <v>5.5135590023360076E-2</v>
      </c>
      <c r="O25" s="5">
        <f t="shared" si="1"/>
        <v>0.1496816960545152</v>
      </c>
      <c r="X25" s="2" t="s">
        <v>44</v>
      </c>
      <c r="Y25" s="2">
        <f>COUNTIFS(Sheet3!$D$6:$D$145,X25,Sheet3!$E$6:$E$145,$Y$23)</f>
        <v>5</v>
      </c>
      <c r="Z25" s="2">
        <f>COUNTIFS(Sheet3!$D$6:$D$145,X25,Sheet3!$E$6:$E$145,$Z$23)</f>
        <v>26</v>
      </c>
      <c r="AA25" s="4">
        <f>Y25/$Y$27</f>
        <v>0.12195121951219512</v>
      </c>
      <c r="AB25" s="4">
        <f>Z25/$Z$27</f>
        <v>0.26262626262626265</v>
      </c>
    </row>
    <row r="26" spans="7:35" x14ac:dyDescent="0.3">
      <c r="G26" s="26"/>
      <c r="H26" s="5" t="s">
        <v>22</v>
      </c>
      <c r="I26" s="5" t="s">
        <v>27</v>
      </c>
      <c r="J26" s="5" t="s">
        <v>25</v>
      </c>
      <c r="K26" s="5" t="s">
        <v>32</v>
      </c>
      <c r="L26" s="31"/>
      <c r="M26" s="5" t="str">
        <f t="shared" si="0"/>
        <v>NEGATIF</v>
      </c>
      <c r="N26" s="5">
        <f t="shared" si="2"/>
        <v>0.35518927467680383</v>
      </c>
      <c r="O26" s="5">
        <f t="shared" si="1"/>
        <v>0</v>
      </c>
      <c r="X26" s="2" t="s">
        <v>45</v>
      </c>
      <c r="Y26" s="2">
        <f>COUNTIFS(Sheet3!$D$6:$D$145,X26,Sheet3!$E$6:$E$145,$Y$23)</f>
        <v>2</v>
      </c>
      <c r="Z26" s="2">
        <f>COUNTIFS(Sheet3!$D$6:$D$145,X26,Sheet3!$E$6:$E$145,$Z$23)</f>
        <v>73</v>
      </c>
      <c r="AA26" s="4">
        <f>Y26/$Y$27</f>
        <v>4.878048780487805E-2</v>
      </c>
      <c r="AB26" s="4">
        <f>Z26/$Z$27</f>
        <v>0.73737373737373735</v>
      </c>
    </row>
    <row r="27" spans="7:35" x14ac:dyDescent="0.3">
      <c r="G27" s="26"/>
      <c r="H27" s="5" t="s">
        <v>22</v>
      </c>
      <c r="I27" s="5" t="s">
        <v>29</v>
      </c>
      <c r="J27" s="5" t="s">
        <v>24</v>
      </c>
      <c r="K27" s="5" t="s">
        <v>31</v>
      </c>
      <c r="L27" s="31"/>
      <c r="M27" s="5" t="str">
        <f t="shared" si="0"/>
        <v>POSITIF</v>
      </c>
      <c r="N27" s="5">
        <f t="shared" si="2"/>
        <v>2.2054236009344034E-2</v>
      </c>
      <c r="O27" s="5">
        <f t="shared" si="1"/>
        <v>0.42026014661460032</v>
      </c>
      <c r="X27" s="2" t="s">
        <v>7</v>
      </c>
      <c r="Y27" s="2">
        <f>SUM(Y24:Y26)</f>
        <v>41</v>
      </c>
      <c r="Z27" s="2">
        <f>SUM(Z24:Z26)</f>
        <v>99</v>
      </c>
      <c r="AA27" s="4">
        <f>SUM(AA24:AA26)</f>
        <v>1</v>
      </c>
      <c r="AB27" s="4">
        <f>SUM(AB24:AB26)</f>
        <v>1</v>
      </c>
    </row>
    <row r="28" spans="7:35" x14ac:dyDescent="0.3">
      <c r="G28" s="26"/>
      <c r="H28" s="5" t="s">
        <v>22</v>
      </c>
      <c r="I28" s="5" t="s">
        <v>29</v>
      </c>
      <c r="J28" s="5" t="s">
        <v>26</v>
      </c>
      <c r="K28" s="5" t="s">
        <v>31</v>
      </c>
      <c r="L28" s="31"/>
      <c r="M28" s="5" t="str">
        <f t="shared" si="0"/>
        <v>POSITIF</v>
      </c>
      <c r="N28" s="5">
        <f t="shared" si="2"/>
        <v>5.5135590023360076E-2</v>
      </c>
      <c r="O28" s="5">
        <f t="shared" si="1"/>
        <v>0.1496816960545152</v>
      </c>
    </row>
    <row r="29" spans="7:35" x14ac:dyDescent="0.3">
      <c r="G29" s="26"/>
      <c r="H29" s="5" t="s">
        <v>22</v>
      </c>
      <c r="I29" s="5" t="s">
        <v>29</v>
      </c>
      <c r="J29" s="5" t="s">
        <v>25</v>
      </c>
      <c r="K29" s="5" t="s">
        <v>31</v>
      </c>
      <c r="L29" s="31"/>
      <c r="M29" s="5" t="str">
        <f t="shared" si="0"/>
        <v>NEGATIF</v>
      </c>
      <c r="N29" s="5">
        <f t="shared" si="2"/>
        <v>0.37492201215884852</v>
      </c>
      <c r="O29" s="5">
        <f t="shared" si="1"/>
        <v>0</v>
      </c>
    </row>
    <row r="30" spans="7:35" x14ac:dyDescent="0.3">
      <c r="G30" s="26"/>
      <c r="H30" s="5" t="s">
        <v>22</v>
      </c>
      <c r="I30" s="5" t="s">
        <v>29</v>
      </c>
      <c r="J30" s="5" t="s">
        <v>26</v>
      </c>
      <c r="K30" s="5" t="s">
        <v>31</v>
      </c>
      <c r="L30" s="31"/>
      <c r="M30" s="5" t="str">
        <f t="shared" si="0"/>
        <v>POSITIF</v>
      </c>
      <c r="N30" s="5">
        <f t="shared" si="2"/>
        <v>5.5135590023360076E-2</v>
      </c>
      <c r="O30" s="5">
        <f t="shared" si="1"/>
        <v>0.1496816960545152</v>
      </c>
    </row>
    <row r="31" spans="7:35" x14ac:dyDescent="0.3">
      <c r="G31" s="26"/>
      <c r="H31" s="5" t="s">
        <v>22</v>
      </c>
      <c r="I31" s="5" t="s">
        <v>29</v>
      </c>
      <c r="J31" s="5" t="s">
        <v>26</v>
      </c>
      <c r="K31" s="5" t="s">
        <v>31</v>
      </c>
      <c r="L31" s="31"/>
      <c r="M31" s="5" t="str">
        <f t="shared" si="0"/>
        <v>POSITIF</v>
      </c>
      <c r="N31" s="5">
        <f t="shared" si="2"/>
        <v>5.5135590023360076E-2</v>
      </c>
      <c r="O31" s="5">
        <f t="shared" si="1"/>
        <v>0.1496816960545152</v>
      </c>
    </row>
    <row r="32" spans="7:35" x14ac:dyDescent="0.3">
      <c r="G32" s="26"/>
      <c r="H32" s="5" t="s">
        <v>22</v>
      </c>
      <c r="I32" s="5" t="s">
        <v>29</v>
      </c>
      <c r="J32" s="5" t="s">
        <v>24</v>
      </c>
      <c r="K32" s="5" t="s">
        <v>31</v>
      </c>
      <c r="L32" s="31"/>
      <c r="M32" s="5" t="str">
        <f t="shared" si="0"/>
        <v>POSITIF</v>
      </c>
      <c r="N32" s="5">
        <f t="shared" si="2"/>
        <v>2.2054236009344034E-2</v>
      </c>
      <c r="O32" s="5">
        <f t="shared" si="1"/>
        <v>0.42026014661460032</v>
      </c>
    </row>
    <row r="33" spans="7:15" x14ac:dyDescent="0.3">
      <c r="G33" s="26"/>
      <c r="H33" s="5" t="s">
        <v>22</v>
      </c>
      <c r="I33" s="5" t="s">
        <v>29</v>
      </c>
      <c r="J33" s="5" t="s">
        <v>24</v>
      </c>
      <c r="K33" s="5" t="s">
        <v>31</v>
      </c>
      <c r="L33" s="31"/>
      <c r="M33" s="5" t="str">
        <f t="shared" si="0"/>
        <v>POSITIF</v>
      </c>
      <c r="N33" s="5">
        <f t="shared" si="2"/>
        <v>2.2054236009344034E-2</v>
      </c>
      <c r="O33" s="5">
        <f t="shared" si="1"/>
        <v>0.42026014661460032</v>
      </c>
    </row>
    <row r="34" spans="7:15" x14ac:dyDescent="0.3">
      <c r="G34" s="26"/>
      <c r="H34" s="5" t="s">
        <v>22</v>
      </c>
      <c r="I34" s="5" t="s">
        <v>29</v>
      </c>
      <c r="J34" s="5" t="s">
        <v>24</v>
      </c>
      <c r="K34" s="5" t="s">
        <v>31</v>
      </c>
      <c r="L34" s="31"/>
      <c r="M34" s="5" t="str">
        <f t="shared" si="0"/>
        <v>POSITIF</v>
      </c>
      <c r="N34" s="5">
        <f t="shared" si="2"/>
        <v>2.2054236009344034E-2</v>
      </c>
      <c r="O34" s="5">
        <f t="shared" si="1"/>
        <v>0.42026014661460032</v>
      </c>
    </row>
    <row r="35" spans="7:15" x14ac:dyDescent="0.3">
      <c r="G35" s="26"/>
      <c r="H35" s="5" t="s">
        <v>22</v>
      </c>
      <c r="I35" s="5" t="s">
        <v>29</v>
      </c>
      <c r="J35" s="5" t="s">
        <v>26</v>
      </c>
      <c r="K35" s="5" t="s">
        <v>31</v>
      </c>
      <c r="L35" s="31"/>
      <c r="M35" s="5" t="str">
        <f t="shared" ref="M35:M62" si="4">IF(O35&gt;N35,$O$2,$N$2)</f>
        <v>POSITIF</v>
      </c>
      <c r="N35" s="5">
        <f t="shared" si="2"/>
        <v>5.5135590023360076E-2</v>
      </c>
      <c r="O35" s="5">
        <f t="shared" si="1"/>
        <v>0.1496816960545152</v>
      </c>
    </row>
    <row r="36" spans="7:15" x14ac:dyDescent="0.3">
      <c r="G36" s="26"/>
      <c r="H36" s="5" t="s">
        <v>22</v>
      </c>
      <c r="I36" s="5" t="s">
        <v>29</v>
      </c>
      <c r="J36" s="5" t="s">
        <v>25</v>
      </c>
      <c r="K36" s="5" t="s">
        <v>32</v>
      </c>
      <c r="L36" s="31"/>
      <c r="M36" s="5" t="str">
        <f t="shared" si="4"/>
        <v>NEGATIF</v>
      </c>
      <c r="N36" s="5">
        <f t="shared" si="2"/>
        <v>0.37492201215884852</v>
      </c>
      <c r="O36" s="5">
        <f t="shared" ref="O36:O62" si="5">VLOOKUP(H36,$X$6:$AB$8,5,0)*VLOOKUP(I36,$X$15:$AB$17,5,0)*VLOOKUP(J36,$X$24:$AB$26,5,0)</f>
        <v>0</v>
      </c>
    </row>
    <row r="37" spans="7:15" x14ac:dyDescent="0.3">
      <c r="G37" s="26"/>
      <c r="H37" s="5" t="s">
        <v>22</v>
      </c>
      <c r="I37" s="5" t="s">
        <v>23</v>
      </c>
      <c r="J37" s="5" t="s">
        <v>26</v>
      </c>
      <c r="K37" s="5" t="s">
        <v>31</v>
      </c>
      <c r="L37" s="31"/>
      <c r="M37" s="5" t="str">
        <f t="shared" si="4"/>
        <v>POSITIF</v>
      </c>
      <c r="N37" s="5">
        <f t="shared" si="2"/>
        <v>1.1607492636496859E-2</v>
      </c>
      <c r="O37" s="5">
        <f t="shared" si="5"/>
        <v>5.777188268770761E-2</v>
      </c>
    </row>
    <row r="38" spans="7:15" x14ac:dyDescent="0.3">
      <c r="G38" s="26"/>
      <c r="H38" s="5" t="s">
        <v>22</v>
      </c>
      <c r="I38" s="5" t="s">
        <v>29</v>
      </c>
      <c r="J38" s="5" t="s">
        <v>24</v>
      </c>
      <c r="K38" s="5" t="s">
        <v>31</v>
      </c>
      <c r="L38" s="31"/>
      <c r="M38" s="5" t="str">
        <f t="shared" si="4"/>
        <v>POSITIF</v>
      </c>
      <c r="N38" s="5">
        <f t="shared" si="2"/>
        <v>2.2054236009344034E-2</v>
      </c>
      <c r="O38" s="5">
        <f t="shared" si="5"/>
        <v>0.42026014661460032</v>
      </c>
    </row>
    <row r="39" spans="7:15" x14ac:dyDescent="0.3">
      <c r="G39" s="26"/>
      <c r="H39" s="5" t="s">
        <v>22</v>
      </c>
      <c r="I39" s="5" t="s">
        <v>29</v>
      </c>
      <c r="J39" s="5" t="s">
        <v>24</v>
      </c>
      <c r="K39" s="5" t="s">
        <v>31</v>
      </c>
      <c r="L39" s="31"/>
      <c r="M39" s="5" t="str">
        <f t="shared" si="4"/>
        <v>POSITIF</v>
      </c>
      <c r="N39" s="5">
        <f t="shared" si="2"/>
        <v>2.2054236009344034E-2</v>
      </c>
      <c r="O39" s="5">
        <f t="shared" si="5"/>
        <v>0.42026014661460032</v>
      </c>
    </row>
    <row r="40" spans="7:15" x14ac:dyDescent="0.3">
      <c r="G40" s="26"/>
      <c r="H40" s="5" t="s">
        <v>22</v>
      </c>
      <c r="I40" s="5" t="s">
        <v>29</v>
      </c>
      <c r="J40" s="5" t="s">
        <v>24</v>
      </c>
      <c r="K40" s="5" t="s">
        <v>31</v>
      </c>
      <c r="L40" s="31"/>
      <c r="M40" s="5" t="str">
        <f t="shared" si="4"/>
        <v>POSITIF</v>
      </c>
      <c r="N40" s="5">
        <f t="shared" si="2"/>
        <v>2.2054236009344034E-2</v>
      </c>
      <c r="O40" s="5">
        <f t="shared" si="5"/>
        <v>0.42026014661460032</v>
      </c>
    </row>
    <row r="41" spans="7:15" x14ac:dyDescent="0.3">
      <c r="G41" s="26"/>
      <c r="H41" s="5" t="s">
        <v>52</v>
      </c>
      <c r="I41" s="5" t="s">
        <v>29</v>
      </c>
      <c r="J41" s="5" t="s">
        <v>25</v>
      </c>
      <c r="K41" s="5" t="s">
        <v>32</v>
      </c>
      <c r="L41" s="31"/>
      <c r="M41" s="5" t="str">
        <f t="shared" si="4"/>
        <v>NEGATIF</v>
      </c>
      <c r="N41" s="5">
        <f>VLOOKUP(H41,$X$6:$AB$8,4,0)*VLOOKUP(I41,$X$15:$AB$17,4,0)*VLOOKUP(J41,$X$24:$AB$26,4,0)</f>
        <v>0</v>
      </c>
      <c r="O41" s="5">
        <f t="shared" si="5"/>
        <v>0</v>
      </c>
    </row>
    <row r="42" spans="7:15" x14ac:dyDescent="0.3">
      <c r="G42" s="26"/>
      <c r="H42" s="5" t="s">
        <v>22</v>
      </c>
      <c r="I42" s="5" t="s">
        <v>29</v>
      </c>
      <c r="J42" s="5" t="s">
        <v>24</v>
      </c>
      <c r="K42" s="5" t="s">
        <v>31</v>
      </c>
      <c r="L42" s="31"/>
      <c r="M42" s="5" t="str">
        <f t="shared" si="4"/>
        <v>POSITIF</v>
      </c>
      <c r="N42" s="5">
        <f t="shared" si="2"/>
        <v>2.2054236009344034E-2</v>
      </c>
      <c r="O42" s="5">
        <f t="shared" si="5"/>
        <v>0.42026014661460032</v>
      </c>
    </row>
    <row r="43" spans="7:15" x14ac:dyDescent="0.3">
      <c r="G43" s="26"/>
      <c r="H43" s="5" t="s">
        <v>52</v>
      </c>
      <c r="I43" s="5" t="s">
        <v>29</v>
      </c>
      <c r="J43" s="5" t="s">
        <v>26</v>
      </c>
      <c r="K43" s="5" t="s">
        <v>31</v>
      </c>
      <c r="L43" s="31"/>
      <c r="M43" s="5" t="str">
        <f t="shared" si="4"/>
        <v>NEGATIF</v>
      </c>
      <c r="N43" s="5">
        <f t="shared" si="2"/>
        <v>0</v>
      </c>
      <c r="O43" s="5">
        <f t="shared" si="5"/>
        <v>0</v>
      </c>
    </row>
    <row r="44" spans="7:15" x14ac:dyDescent="0.3">
      <c r="G44" s="26"/>
      <c r="H44" s="5" t="s">
        <v>22</v>
      </c>
      <c r="I44" s="5" t="s">
        <v>27</v>
      </c>
      <c r="J44" s="5" t="s">
        <v>24</v>
      </c>
      <c r="K44" s="5" t="s">
        <v>31</v>
      </c>
      <c r="L44" s="31"/>
      <c r="M44" s="5" t="str">
        <f t="shared" si="4"/>
        <v>POSITIF</v>
      </c>
      <c r="N44" s="5">
        <f t="shared" si="2"/>
        <v>2.0893486745694346E-2</v>
      </c>
      <c r="O44" s="5">
        <f t="shared" si="5"/>
        <v>0.14745970056652641</v>
      </c>
    </row>
    <row r="45" spans="7:15" x14ac:dyDescent="0.3">
      <c r="G45" s="26"/>
      <c r="H45" s="5" t="s">
        <v>22</v>
      </c>
      <c r="I45" s="5" t="s">
        <v>29</v>
      </c>
      <c r="J45" s="5" t="s">
        <v>24</v>
      </c>
      <c r="K45" s="5" t="s">
        <v>31</v>
      </c>
      <c r="L45" s="31"/>
      <c r="M45" s="5" t="str">
        <f t="shared" si="4"/>
        <v>POSITIF</v>
      </c>
      <c r="N45" s="5">
        <f t="shared" si="2"/>
        <v>2.2054236009344034E-2</v>
      </c>
      <c r="O45" s="5">
        <f t="shared" si="5"/>
        <v>0.42026014661460032</v>
      </c>
    </row>
    <row r="46" spans="7:15" x14ac:dyDescent="0.3">
      <c r="G46" s="26"/>
      <c r="H46" s="5" t="s">
        <v>28</v>
      </c>
      <c r="I46" s="5" t="s">
        <v>27</v>
      </c>
      <c r="J46" s="5" t="s">
        <v>25</v>
      </c>
      <c r="K46" s="5" t="s">
        <v>32</v>
      </c>
      <c r="L46" s="31"/>
      <c r="M46" s="5" t="str">
        <f t="shared" si="4"/>
        <v>NEGATIF</v>
      </c>
      <c r="N46" s="5">
        <f t="shared" si="2"/>
        <v>8.8797318669200966E-3</v>
      </c>
      <c r="O46" s="5">
        <f t="shared" si="5"/>
        <v>0</v>
      </c>
    </row>
    <row r="47" spans="7:15" x14ac:dyDescent="0.3">
      <c r="G47" s="26"/>
      <c r="H47" s="5" t="s">
        <v>22</v>
      </c>
      <c r="I47" s="5" t="s">
        <v>29</v>
      </c>
      <c r="J47" s="5" t="s">
        <v>24</v>
      </c>
      <c r="K47" s="5" t="s">
        <v>31</v>
      </c>
      <c r="L47" s="31"/>
      <c r="M47" s="5" t="str">
        <f t="shared" si="4"/>
        <v>POSITIF</v>
      </c>
      <c r="N47" s="5">
        <f t="shared" si="2"/>
        <v>2.2054236009344034E-2</v>
      </c>
      <c r="O47" s="5">
        <f t="shared" si="5"/>
        <v>0.42026014661460032</v>
      </c>
    </row>
    <row r="48" spans="7:15" x14ac:dyDescent="0.3">
      <c r="G48" s="26"/>
      <c r="H48" s="5" t="s">
        <v>22</v>
      </c>
      <c r="I48" s="5" t="s">
        <v>27</v>
      </c>
      <c r="J48" s="5" t="s">
        <v>25</v>
      </c>
      <c r="K48" s="5" t="s">
        <v>32</v>
      </c>
      <c r="L48" s="31"/>
      <c r="M48" s="5" t="str">
        <f t="shared" si="4"/>
        <v>NEGATIF</v>
      </c>
      <c r="N48" s="5">
        <f t="shared" si="2"/>
        <v>0.35518927467680383</v>
      </c>
      <c r="O48" s="5">
        <f t="shared" si="5"/>
        <v>0</v>
      </c>
    </row>
    <row r="49" spans="7:15" x14ac:dyDescent="0.3">
      <c r="G49" s="26"/>
      <c r="H49" s="5" t="s">
        <v>28</v>
      </c>
      <c r="I49" s="5" t="s">
        <v>29</v>
      </c>
      <c r="J49" s="5" t="s">
        <v>24</v>
      </c>
      <c r="K49" s="5" t="s">
        <v>31</v>
      </c>
      <c r="L49" s="31"/>
      <c r="M49" s="5" t="str">
        <f t="shared" si="4"/>
        <v>POSITIF</v>
      </c>
      <c r="N49" s="5">
        <f t="shared" si="2"/>
        <v>5.5135590023360078E-4</v>
      </c>
      <c r="O49" s="5">
        <f t="shared" si="5"/>
        <v>4.2883688430061257E-3</v>
      </c>
    </row>
    <row r="50" spans="7:15" x14ac:dyDescent="0.3">
      <c r="G50" s="26"/>
      <c r="H50" s="5" t="s">
        <v>52</v>
      </c>
      <c r="I50" s="5" t="s">
        <v>29</v>
      </c>
      <c r="J50" s="5" t="s">
        <v>25</v>
      </c>
      <c r="K50" s="5" t="s">
        <v>32</v>
      </c>
      <c r="L50" s="31"/>
      <c r="M50" s="5" t="str">
        <f t="shared" si="4"/>
        <v>NEGATIF</v>
      </c>
      <c r="N50" s="5">
        <f t="shared" si="2"/>
        <v>0</v>
      </c>
      <c r="O50" s="5">
        <f t="shared" si="5"/>
        <v>0</v>
      </c>
    </row>
    <row r="51" spans="7:15" x14ac:dyDescent="0.3">
      <c r="G51" s="26"/>
      <c r="H51" s="5" t="s">
        <v>22</v>
      </c>
      <c r="I51" s="5" t="s">
        <v>29</v>
      </c>
      <c r="J51" s="5" t="s">
        <v>24</v>
      </c>
      <c r="K51" s="5" t="s">
        <v>31</v>
      </c>
      <c r="L51" s="31"/>
      <c r="M51" s="5" t="str">
        <f t="shared" si="4"/>
        <v>POSITIF</v>
      </c>
      <c r="N51" s="5">
        <f t="shared" si="2"/>
        <v>2.2054236009344034E-2</v>
      </c>
      <c r="O51" s="5">
        <f t="shared" si="5"/>
        <v>0.42026014661460032</v>
      </c>
    </row>
    <row r="52" spans="7:15" x14ac:dyDescent="0.3">
      <c r="G52" s="26"/>
      <c r="H52" s="5" t="s">
        <v>22</v>
      </c>
      <c r="I52" s="5" t="s">
        <v>29</v>
      </c>
      <c r="J52" s="5" t="s">
        <v>24</v>
      </c>
      <c r="K52" s="5" t="s">
        <v>31</v>
      </c>
      <c r="L52" s="31"/>
      <c r="M52" s="5" t="str">
        <f t="shared" si="4"/>
        <v>POSITIF</v>
      </c>
      <c r="N52" s="5">
        <f t="shared" si="2"/>
        <v>2.2054236009344034E-2</v>
      </c>
      <c r="O52" s="5">
        <f t="shared" si="5"/>
        <v>0.42026014661460032</v>
      </c>
    </row>
    <row r="53" spans="7:15" x14ac:dyDescent="0.3">
      <c r="G53" s="26"/>
      <c r="H53" s="5" t="s">
        <v>28</v>
      </c>
      <c r="I53" s="5" t="s">
        <v>27</v>
      </c>
      <c r="J53" s="5" t="s">
        <v>25</v>
      </c>
      <c r="K53" s="5" t="s">
        <v>32</v>
      </c>
      <c r="L53" s="31"/>
      <c r="M53" s="5" t="str">
        <f t="shared" si="4"/>
        <v>NEGATIF</v>
      </c>
      <c r="N53" s="5">
        <f t="shared" si="2"/>
        <v>8.8797318669200966E-3</v>
      </c>
      <c r="O53" s="5">
        <f t="shared" si="5"/>
        <v>0</v>
      </c>
    </row>
    <row r="54" spans="7:15" x14ac:dyDescent="0.3">
      <c r="G54" s="26"/>
      <c r="H54" s="5" t="s">
        <v>22</v>
      </c>
      <c r="I54" s="5" t="s">
        <v>29</v>
      </c>
      <c r="J54" s="5" t="s">
        <v>24</v>
      </c>
      <c r="K54" s="5" t="s">
        <v>31</v>
      </c>
      <c r="L54" s="31"/>
      <c r="M54" s="5" t="str">
        <f t="shared" si="4"/>
        <v>POSITIF</v>
      </c>
      <c r="N54" s="5">
        <f t="shared" si="2"/>
        <v>2.2054236009344034E-2</v>
      </c>
      <c r="O54" s="5">
        <f t="shared" si="5"/>
        <v>0.42026014661460032</v>
      </c>
    </row>
    <row r="55" spans="7:15" x14ac:dyDescent="0.3">
      <c r="G55" s="26"/>
      <c r="H55" s="5" t="s">
        <v>28</v>
      </c>
      <c r="I55" s="5" t="s">
        <v>23</v>
      </c>
      <c r="J55" s="5" t="s">
        <v>26</v>
      </c>
      <c r="K55" s="5" t="s">
        <v>32</v>
      </c>
      <c r="L55" s="31"/>
      <c r="M55" s="5" t="str">
        <f t="shared" si="4"/>
        <v>POSITIF</v>
      </c>
      <c r="N55" s="5">
        <f t="shared" si="2"/>
        <v>2.9018731591242146E-4</v>
      </c>
      <c r="O55" s="5">
        <f t="shared" si="5"/>
        <v>5.8950900701742462E-4</v>
      </c>
    </row>
    <row r="56" spans="7:15" x14ac:dyDescent="0.3">
      <c r="G56" s="26"/>
      <c r="H56" s="5" t="s">
        <v>22</v>
      </c>
      <c r="I56" s="5" t="s">
        <v>29</v>
      </c>
      <c r="J56" s="5" t="s">
        <v>24</v>
      </c>
      <c r="K56" s="5" t="s">
        <v>31</v>
      </c>
      <c r="L56" s="31"/>
      <c r="M56" s="5" t="str">
        <f t="shared" si="4"/>
        <v>POSITIF</v>
      </c>
      <c r="N56" s="5">
        <f t="shared" si="2"/>
        <v>2.2054236009344034E-2</v>
      </c>
      <c r="O56" s="5">
        <f t="shared" si="5"/>
        <v>0.42026014661460032</v>
      </c>
    </row>
    <row r="57" spans="7:15" x14ac:dyDescent="0.3">
      <c r="G57" s="26"/>
      <c r="H57" s="5" t="s">
        <v>22</v>
      </c>
      <c r="I57" s="5" t="s">
        <v>29</v>
      </c>
      <c r="J57" s="5" t="s">
        <v>24</v>
      </c>
      <c r="K57" s="5" t="s">
        <v>31</v>
      </c>
      <c r="L57" s="31"/>
      <c r="M57" s="5" t="str">
        <f t="shared" si="4"/>
        <v>POSITIF</v>
      </c>
      <c r="N57" s="5">
        <f t="shared" si="2"/>
        <v>2.2054236009344034E-2</v>
      </c>
      <c r="O57" s="5">
        <f t="shared" si="5"/>
        <v>0.42026014661460032</v>
      </c>
    </row>
    <row r="58" spans="7:15" x14ac:dyDescent="0.3">
      <c r="G58" s="26"/>
      <c r="H58" s="5" t="s">
        <v>22</v>
      </c>
      <c r="I58" s="5" t="s">
        <v>29</v>
      </c>
      <c r="J58" s="5" t="s">
        <v>24</v>
      </c>
      <c r="K58" s="5" t="s">
        <v>31</v>
      </c>
      <c r="L58" s="31"/>
      <c r="M58" s="5" t="str">
        <f t="shared" si="4"/>
        <v>POSITIF</v>
      </c>
      <c r="N58" s="5">
        <f t="shared" si="2"/>
        <v>2.2054236009344034E-2</v>
      </c>
      <c r="O58" s="5">
        <f t="shared" si="5"/>
        <v>0.42026014661460032</v>
      </c>
    </row>
    <row r="59" spans="7:15" x14ac:dyDescent="0.3">
      <c r="G59" s="26"/>
      <c r="H59" s="5" t="s">
        <v>22</v>
      </c>
      <c r="I59" s="5" t="s">
        <v>29</v>
      </c>
      <c r="J59" s="5" t="s">
        <v>25</v>
      </c>
      <c r="K59" s="5" t="s">
        <v>32</v>
      </c>
      <c r="L59" s="31"/>
      <c r="M59" s="5" t="str">
        <f t="shared" si="4"/>
        <v>NEGATIF</v>
      </c>
      <c r="N59" s="5">
        <f t="shared" si="2"/>
        <v>0.37492201215884852</v>
      </c>
      <c r="O59" s="5">
        <f t="shared" si="5"/>
        <v>0</v>
      </c>
    </row>
    <row r="60" spans="7:15" x14ac:dyDescent="0.3">
      <c r="G60" s="26"/>
      <c r="H60" s="5" t="s">
        <v>22</v>
      </c>
      <c r="I60" s="5" t="s">
        <v>29</v>
      </c>
      <c r="J60" s="5" t="s">
        <v>26</v>
      </c>
      <c r="K60" s="5" t="s">
        <v>31</v>
      </c>
      <c r="L60" s="31"/>
      <c r="M60" s="5" t="str">
        <f t="shared" si="4"/>
        <v>POSITIF</v>
      </c>
      <c r="N60" s="5">
        <f t="shared" si="2"/>
        <v>5.5135590023360076E-2</v>
      </c>
      <c r="O60" s="5">
        <f t="shared" si="5"/>
        <v>0.1496816960545152</v>
      </c>
    </row>
    <row r="61" spans="7:15" x14ac:dyDescent="0.3">
      <c r="G61" s="26"/>
      <c r="H61" s="5" t="s">
        <v>22</v>
      </c>
      <c r="I61" s="5" t="s">
        <v>29</v>
      </c>
      <c r="J61" s="5" t="s">
        <v>24</v>
      </c>
      <c r="K61" s="5" t="s">
        <v>31</v>
      </c>
      <c r="L61" s="31"/>
      <c r="M61" s="5" t="str">
        <f t="shared" si="4"/>
        <v>POSITIF</v>
      </c>
      <c r="N61" s="5">
        <f t="shared" si="2"/>
        <v>2.2054236009344034E-2</v>
      </c>
      <c r="O61" s="5">
        <f t="shared" si="5"/>
        <v>0.42026014661460032</v>
      </c>
    </row>
    <row r="62" spans="7:15" x14ac:dyDescent="0.3">
      <c r="G62" s="27"/>
      <c r="H62" s="5" t="s">
        <v>28</v>
      </c>
      <c r="I62" s="5" t="s">
        <v>27</v>
      </c>
      <c r="J62" s="5" t="s">
        <v>25</v>
      </c>
      <c r="K62" s="5" t="s">
        <v>32</v>
      </c>
      <c r="L62" s="32"/>
      <c r="M62" s="5" t="str">
        <f t="shared" si="4"/>
        <v>NEGATIF</v>
      </c>
      <c r="N62" s="5">
        <f t="shared" si="2"/>
        <v>8.8797318669200966E-3</v>
      </c>
      <c r="O62" s="5">
        <f t="shared" si="5"/>
        <v>0</v>
      </c>
    </row>
  </sheetData>
  <sortState xmlns:xlrd2="http://schemas.microsoft.com/office/spreadsheetml/2017/richdata2" ref="B5:H204">
    <sortCondition ref="H5:H204"/>
  </sortState>
  <mergeCells count="22">
    <mergeCell ref="AE3:AI3"/>
    <mergeCell ref="AE4:AE5"/>
    <mergeCell ref="AF4:AG4"/>
    <mergeCell ref="AH4:AI4"/>
    <mergeCell ref="Y4:Z4"/>
    <mergeCell ref="AA4:AB4"/>
    <mergeCell ref="X3:AB3"/>
    <mergeCell ref="X4:X5"/>
    <mergeCell ref="T10:U10"/>
    <mergeCell ref="G2:G62"/>
    <mergeCell ref="L2:L62"/>
    <mergeCell ref="R3:R4"/>
    <mergeCell ref="S3:S4"/>
    <mergeCell ref="R11:R13"/>
    <mergeCell ref="X21:AB21"/>
    <mergeCell ref="X22:X23"/>
    <mergeCell ref="Y22:Z22"/>
    <mergeCell ref="AA22:AB22"/>
    <mergeCell ref="X12:AB12"/>
    <mergeCell ref="X13:X14"/>
    <mergeCell ref="Y13:Z13"/>
    <mergeCell ref="AA13:AB1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jaguar deva</dc:creator>
  <cp:lastModifiedBy>Mukhamad Aziz Firmansyah</cp:lastModifiedBy>
  <dcterms:created xsi:type="dcterms:W3CDTF">2023-11-14T12:20:37Z</dcterms:created>
  <dcterms:modified xsi:type="dcterms:W3CDTF">2023-12-23T06:37:03Z</dcterms:modified>
</cp:coreProperties>
</file>