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231"/>
  <workbookPr autoCompressPictures="0"/>
  <mc:AlternateContent xmlns:mc="http://schemas.openxmlformats.org/markup-compatibility/2006">
    <mc:Choice Requires="x15">
      <x15ac:absPath xmlns:x15ac="http://schemas.microsoft.com/office/spreadsheetml/2010/11/ac" url="E:\spreadhseets\arabic\"/>
    </mc:Choice>
  </mc:AlternateContent>
  <xr:revisionPtr revIDLastSave="0" documentId="13_ncr:1_{FD40F3B3-9BE1-47B7-9A4C-82BBF65F7229}" xr6:coauthVersionLast="47" xr6:coauthVersionMax="47" xr10:uidLastSave="{00000000-0000-0000-0000-000000000000}"/>
  <bookViews>
    <workbookView xWindow="-120" yWindow="-120" windowWidth="20730" windowHeight="11160" tabRatio="714" activeTab="3" xr2:uid="{00000000-000D-0000-FFFF-FFFF00000000}"/>
  </bookViews>
  <sheets>
    <sheet name="Intro" sheetId="1" r:id="rId1"/>
    <sheet name="HowTo" sheetId="2" r:id="rId2"/>
    <sheet name="JobInfo" sheetId="3" r:id="rId3"/>
    <sheet name="ReviewEnvironment" sheetId="4" r:id="rId4"/>
    <sheet name="Score" sheetId="5" r:id="rId5"/>
    <sheet name="CriteriaDefinitions" sheetId="6" r:id="rId6"/>
    <sheet name="SeverityLevelsDefinitions" sheetId="7" r:id="rId7"/>
    <sheet name="PenaltiesThresholds" sheetId="8" r:id="rId8"/>
  </sheets>
  <definedNames>
    <definedName name="accuracy">CriteriaDefinitions!$C$49:$C$55</definedName>
    <definedName name="contentType">JobInfo!$B$23:$B$37</definedName>
    <definedName name="country_standards">CriteriaDefinitions!#REF!</definedName>
    <definedName name="Design">CriteriaDefinitions!$G$49:$G$53</definedName>
    <definedName name="errorCritera">ReviewEnvironment!$S$2:$S$16</definedName>
    <definedName name="errorCriteria">CriteriaDefinitions!$B$49:$B$56</definedName>
    <definedName name="Fluency">CriteriaDefinitions!$D$49:$D$55</definedName>
    <definedName name="language">CriteriaDefinitions!$E$49:$E$52</definedName>
    <definedName name="layout">CriteriaDefinitions!#REF!</definedName>
    <definedName name="linguistic">CriteriaDefinitions!$E$49:$E$52</definedName>
    <definedName name="Localeconvention">CriteriaDefinitions!$H$49:$H$54</definedName>
    <definedName name="_xlnm.Print_Area" localSheetId="5">CriteriaDefinitions!$A:$IW</definedName>
    <definedName name="_xlnm.Print_Area" localSheetId="1">HowTo!$A:$IV</definedName>
    <definedName name="_xlnm.Print_Area" localSheetId="0">Intro!$A:$IV</definedName>
    <definedName name="_xlnm.Print_Area" localSheetId="2">JobInfo!$A:$IV</definedName>
    <definedName name="_xlnm.Print_Area" localSheetId="7">PenaltiesThresholds!$A:$IV</definedName>
    <definedName name="_xlnm.Print_Area" localSheetId="3">ReviewEnvironment!$A:$IV</definedName>
    <definedName name="_xlnm.Print_Area" localSheetId="4">Score!$A:$IV</definedName>
    <definedName name="_xlnm.Print_Area" localSheetId="6">SeverityLevelsDefinitions!$A:$IK</definedName>
    <definedName name="QualityLevel">JobInfo!$D$23:$D$24</definedName>
    <definedName name="Sector">JobInfo!$C$23:$C$46</definedName>
    <definedName name="severityLevel">SeverityLevelsDefinitions!$A$10:$A$14</definedName>
    <definedName name="SevLevels">SeverityLevelsDefinitions!$A$2:$A$6</definedName>
    <definedName name="Style">CriteriaDefinitions!$F$49:$F$53</definedName>
    <definedName name="Terminology">CriteriaDefinitions!$E$49:$E$50</definedName>
    <definedName name="ValidCriteria">CriteriaDefinitions!$B$12:$B$44</definedName>
    <definedName name="validReviewer">JobInfo!$G$23:$G$37</definedName>
    <definedName name="validTextType">JobInfo!$B$23:$B$37</definedName>
    <definedName name="Verity">CriteriaDefinitions!$I$49</definedName>
  </definedName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K37" i="4" l="1"/>
  <c r="K38" i="4"/>
  <c r="K39" i="4"/>
  <c r="K41" i="4"/>
  <c r="K30" i="4"/>
  <c r="H12" i="5"/>
  <c r="F12" i="5"/>
  <c r="K8" i="4"/>
  <c r="K3" i="4"/>
  <c r="K4" i="4"/>
  <c r="K5" i="4"/>
  <c r="K6" i="4"/>
  <c r="K7" i="4"/>
  <c r="K11" i="4"/>
  <c r="K13" i="4"/>
  <c r="K14" i="4"/>
  <c r="K16" i="4"/>
  <c r="K17" i="4"/>
  <c r="K18" i="4"/>
  <c r="K20" i="4"/>
  <c r="K21" i="4"/>
  <c r="K22" i="4"/>
  <c r="K23" i="4"/>
  <c r="K24" i="4"/>
  <c r="K26" i="4"/>
  <c r="K27" i="4"/>
  <c r="K28" i="4"/>
  <c r="K29" i="4"/>
  <c r="K31" i="4"/>
  <c r="K33" i="4"/>
  <c r="K35" i="4"/>
  <c r="K40" i="4"/>
  <c r="K42" i="4"/>
  <c r="K43" i="4"/>
  <c r="K44" i="4"/>
  <c r="K45" i="4"/>
  <c r="K46" i="4"/>
  <c r="K47" i="4"/>
  <c r="K48" i="4"/>
  <c r="K49" i="4"/>
  <c r="K50" i="4"/>
  <c r="K51" i="4"/>
  <c r="K52" i="4"/>
  <c r="K53" i="4"/>
  <c r="K54" i="4"/>
  <c r="K55" i="4"/>
  <c r="K56" i="4"/>
  <c r="K57" i="4"/>
  <c r="K58" i="4"/>
  <c r="K59" i="4"/>
  <c r="K60" i="4"/>
  <c r="K61" i="4"/>
  <c r="K62" i="4"/>
  <c r="K63" i="4"/>
  <c r="K64" i="4"/>
  <c r="K65" i="4"/>
  <c r="K66" i="4"/>
  <c r="K67" i="4"/>
  <c r="K68" i="4"/>
  <c r="K69" i="4"/>
  <c r="K70" i="4"/>
  <c r="K71" i="4"/>
  <c r="K72" i="4"/>
  <c r="K73" i="4"/>
  <c r="K74" i="4"/>
  <c r="K75" i="4"/>
  <c r="K76" i="4"/>
  <c r="K77" i="4"/>
  <c r="K78" i="4"/>
  <c r="K79" i="4"/>
  <c r="K80" i="4"/>
  <c r="K81" i="4"/>
  <c r="K82" i="4"/>
  <c r="K83" i="4"/>
  <c r="K84" i="4"/>
  <c r="K85" i="4"/>
  <c r="K86" i="4"/>
  <c r="K87" i="4"/>
  <c r="K88" i="4"/>
  <c r="K89" i="4"/>
  <c r="K90" i="4"/>
  <c r="K91" i="4"/>
  <c r="K92" i="4"/>
  <c r="K93" i="4"/>
  <c r="K94" i="4"/>
  <c r="K95" i="4"/>
  <c r="K96" i="4"/>
  <c r="K97" i="4"/>
  <c r="K98" i="4"/>
  <c r="K99" i="4"/>
  <c r="K100" i="4"/>
  <c r="K101" i="4"/>
  <c r="K102" i="4"/>
  <c r="K103" i="4"/>
  <c r="K104" i="4"/>
  <c r="K105" i="4"/>
  <c r="K106" i="4"/>
  <c r="K107" i="4"/>
  <c r="K108" i="4"/>
  <c r="K109" i="4"/>
  <c r="K110" i="4"/>
  <c r="K111" i="4"/>
  <c r="D19" i="5"/>
  <c r="D18" i="5"/>
  <c r="D17" i="5"/>
  <c r="D16" i="5"/>
  <c r="D15" i="5"/>
  <c r="D14" i="5"/>
  <c r="D13" i="5"/>
  <c r="D12" i="5"/>
  <c r="J19" i="5"/>
  <c r="H19" i="5"/>
  <c r="G19" i="5"/>
  <c r="F19" i="5"/>
  <c r="E19" i="5"/>
  <c r="J18" i="5"/>
  <c r="H18" i="5"/>
  <c r="G18" i="5"/>
  <c r="F18" i="5"/>
  <c r="E18" i="5"/>
  <c r="J17" i="5"/>
  <c r="H17" i="5"/>
  <c r="G17" i="5"/>
  <c r="F17" i="5"/>
  <c r="E17" i="5"/>
  <c r="J16" i="5"/>
  <c r="H16" i="5"/>
  <c r="G16" i="5"/>
  <c r="F16" i="5"/>
  <c r="E16" i="5"/>
  <c r="J15" i="5"/>
  <c r="H15" i="5"/>
  <c r="G15" i="5"/>
  <c r="F15" i="5"/>
  <c r="E15" i="5"/>
  <c r="J14" i="5"/>
  <c r="H14" i="5"/>
  <c r="G14" i="5"/>
  <c r="F14" i="5"/>
  <c r="E14" i="5"/>
  <c r="J13" i="5"/>
  <c r="H13" i="5"/>
  <c r="G13" i="5"/>
  <c r="F13" i="5"/>
  <c r="E13" i="5"/>
  <c r="J12" i="5"/>
  <c r="G12" i="5"/>
  <c r="E12" i="5"/>
  <c r="A4" i="4"/>
  <c r="A5" i="4"/>
  <c r="A6" i="4"/>
  <c r="A7" i="4"/>
  <c r="A11" i="4"/>
  <c r="A13" i="4"/>
  <c r="A14" i="4"/>
  <c r="A16" i="4"/>
  <c r="A17" i="4"/>
  <c r="A18" i="4"/>
  <c r="A20" i="4"/>
  <c r="A21" i="4"/>
  <c r="A22" i="4"/>
  <c r="A23" i="4"/>
  <c r="A24" i="4"/>
  <c r="A26" i="4"/>
  <c r="A27" i="4"/>
  <c r="A28" i="4"/>
  <c r="A29" i="4"/>
  <c r="A30" i="4"/>
  <c r="A31" i="4"/>
  <c r="A33" i="4"/>
  <c r="A35" i="4"/>
  <c r="A37" i="4"/>
  <c r="A38" i="4"/>
  <c r="A39" i="4"/>
  <c r="A40" i="4"/>
  <c r="A41" i="4"/>
  <c r="A42" i="4"/>
  <c r="A43" i="4"/>
  <c r="A44" i="4"/>
  <c r="A45" i="4"/>
  <c r="A46" i="4"/>
  <c r="A47" i="4"/>
  <c r="A48" i="4"/>
  <c r="A49" i="4"/>
  <c r="A50" i="4"/>
  <c r="A51" i="4"/>
  <c r="A52" i="4"/>
  <c r="A53" i="4"/>
  <c r="A54" i="4"/>
  <c r="A55" i="4"/>
  <c r="A56" i="4"/>
  <c r="A57" i="4"/>
  <c r="A58" i="4"/>
  <c r="A59" i="4"/>
  <c r="A60" i="4"/>
  <c r="A61" i="4"/>
  <c r="A62" i="4"/>
  <c r="A63" i="4"/>
  <c r="A64" i="4"/>
  <c r="A65" i="4"/>
  <c r="A66" i="4"/>
  <c r="A67" i="4"/>
  <c r="A68" i="4"/>
  <c r="A69" i="4"/>
  <c r="A70" i="4"/>
  <c r="A71" i="4"/>
  <c r="A72" i="4"/>
  <c r="A73" i="4"/>
  <c r="A74" i="4"/>
  <c r="A75" i="4"/>
  <c r="A76" i="4"/>
  <c r="A77" i="4"/>
  <c r="A78" i="4"/>
  <c r="A79" i="4"/>
  <c r="A80" i="4"/>
  <c r="A81" i="4"/>
  <c r="A82" i="4"/>
  <c r="A83" i="4"/>
  <c r="A84" i="4"/>
  <c r="A85" i="4"/>
  <c r="A86" i="4"/>
  <c r="A87" i="4"/>
  <c r="A88" i="4"/>
  <c r="A89" i="4"/>
  <c r="A90" i="4"/>
  <c r="A91" i="4"/>
  <c r="A92" i="4"/>
  <c r="A93" i="4"/>
  <c r="A94" i="4"/>
  <c r="A95" i="4"/>
  <c r="A96" i="4"/>
  <c r="A97" i="4"/>
  <c r="A98" i="4"/>
  <c r="A99" i="4"/>
  <c r="A100" i="4"/>
  <c r="A101" i="4"/>
  <c r="A102" i="4"/>
  <c r="A103" i="4"/>
  <c r="A104" i="4"/>
  <c r="A105" i="4"/>
  <c r="A106" i="4"/>
  <c r="A107" i="4"/>
  <c r="A108" i="4"/>
  <c r="A109" i="4"/>
  <c r="A110" i="4"/>
  <c r="A111" i="4"/>
  <c r="J22" i="5"/>
  <c r="I12" i="5"/>
  <c r="I13" i="5"/>
  <c r="I14" i="5"/>
  <c r="I15" i="5"/>
  <c r="I16" i="5"/>
  <c r="I17" i="5"/>
  <c r="I18" i="5"/>
  <c r="I19" i="5"/>
  <c r="I22" i="5"/>
  <c r="D6" i="5"/>
  <c r="I23" i="5"/>
  <c r="H22" i="5"/>
  <c r="G22" i="5"/>
  <c r="F22" i="5"/>
  <c r="E22" i="5"/>
  <c r="D22" i="5"/>
  <c r="D5" i="5"/>
  <c r="I4" i="5"/>
</calcChain>
</file>

<file path=xl/sharedStrings.xml><?xml version="1.0" encoding="utf-8"?>
<sst xmlns="http://schemas.openxmlformats.org/spreadsheetml/2006/main" count="648" uniqueCount="445">
  <si>
    <t>Error Typology Benchmark</t>
  </si>
  <si>
    <t xml:space="preserve">TAUS Dynamic Quality Evaluation </t>
  </si>
  <si>
    <t>Job Information</t>
  </si>
  <si>
    <t>Guidance Notes</t>
  </si>
  <si>
    <t>Product Identification</t>
  </si>
  <si>
    <t>Review</t>
  </si>
  <si>
    <t>Error category</t>
  </si>
  <si>
    <t>#</t>
  </si>
  <si>
    <t>(insert the name of the text to be evaluated)</t>
  </si>
  <si>
    <t>How to use the Error Typology Evaluation Template</t>
  </si>
  <si>
    <t xml:space="preserve"> </t>
  </si>
  <si>
    <t>File name OR
Segment number</t>
  </si>
  <si>
    <t>Source</t>
  </si>
  <si>
    <t>Target</t>
  </si>
  <si>
    <t xml:space="preserve">Suggested Target </t>
  </si>
  <si>
    <t>Content Type</t>
  </si>
  <si>
    <t>(select the text type of the text to be evaluated)</t>
  </si>
  <si>
    <t>Instructions for the Coordinator</t>
  </si>
  <si>
    <t>Text Size for Review (words)</t>
  </si>
  <si>
    <t>% of Total Size</t>
  </si>
  <si>
    <t>Error Category</t>
  </si>
  <si>
    <t>Error Subcategory</t>
  </si>
  <si>
    <t>Specify Other</t>
  </si>
  <si>
    <t>Severity</t>
  </si>
  <si>
    <t>Comments</t>
  </si>
  <si>
    <t>(insert the percentage of the document selected for evaluation)</t>
  </si>
  <si>
    <t>Source Language</t>
  </si>
  <si>
    <t>(insert the original language of the text to be evaluated)</t>
  </si>
  <si>
    <t>Target Language</t>
  </si>
  <si>
    <t>(insert the language into which the text to be evaluated was translated)</t>
  </si>
  <si>
    <t>Translation Process</t>
  </si>
  <si>
    <t>(indicate which technologies and resources were used during translation)</t>
  </si>
  <si>
    <t>File name OR Segment number: insert the file name or segment number of the sentence where the error occurred.</t>
  </si>
  <si>
    <t>accuracy</t>
  </si>
  <si>
    <t>The evaluation coordinator will prepare the task by adapting a number of evaluation parameters to best suit the company's standards.</t>
  </si>
  <si>
    <t>Scores</t>
  </si>
  <si>
    <t>TMs</t>
  </si>
  <si>
    <t>MT system + version</t>
  </si>
  <si>
    <t>TermBase</t>
  </si>
  <si>
    <t>Reference Material</t>
  </si>
  <si>
    <t>Style Guides</t>
  </si>
  <si>
    <t>Translation Provider</t>
  </si>
  <si>
    <t>(insert the name of the translation provider)</t>
  </si>
  <si>
    <t>Reviewer</t>
  </si>
  <si>
    <t>(select the name of the reviewer performing the evaluation)</t>
  </si>
  <si>
    <t>Date</t>
  </si>
  <si>
    <t>(insert the date)</t>
  </si>
  <si>
    <t>Error Criteria</t>
  </si>
  <si>
    <t>Severity Levels</t>
  </si>
  <si>
    <t>Validation Lists</t>
  </si>
  <si>
    <t>terminology</t>
  </si>
  <si>
    <t>JobInfo worksheet: modify the valid text types and reviewer names (under Validation Lists) to suit the company's content types and resources. You can create lists for other fields you might want to administer closely.</t>
  </si>
  <si>
    <t>Penalties &amp; Thresholds</t>
  </si>
  <si>
    <t>Save the modifications and send the template to the evaluator.</t>
  </si>
  <si>
    <t>Instructions for the Reviewer</t>
  </si>
  <si>
    <t>First, familiarise yourself with the Error Categories (CriteriaDefinitions sheet) and Severity Levels (SeverityLevelsDefinitions sheet).</t>
  </si>
  <si>
    <t>Complete the Job Information sheet.</t>
  </si>
  <si>
    <t>Content type</t>
  </si>
  <si>
    <t>Errors that may carry health, safety, legal or financial implications, violate geopolitical usage guidelines, damage the company’s reputation, cause the application to crash or negatively modify/misrepresent the functionality of a product or service, or which could be seen as offensive.</t>
  </si>
  <si>
    <t>Online Help</t>
  </si>
  <si>
    <t>Marketing Material</t>
  </si>
  <si>
    <t>Training Material</t>
  </si>
  <si>
    <t>Job Info</t>
  </si>
  <si>
    <t>Error-typology</t>
  </si>
  <si>
    <t>Examples</t>
  </si>
  <si>
    <t>Errors that may confuse or mislead the user or hinder proper use of the product/service due to significant change in meaning or because errors appear in a visible or important part of the content.</t>
  </si>
  <si>
    <t>Errors that don't lead to loss of meaning and wouldn't confuse or mislead the user but would be noticed, would decrease stylistic quality, fluency or clarity, or would make the content less appealing.</t>
  </si>
  <si>
    <t>Source: TAUS Labs - DQE Error Typology Benchmark</t>
  </si>
  <si>
    <t>Penalties</t>
  </si>
  <si>
    <t>Move to the ReviewEnvironment worksheet and start the quality evaluation. To log errors, input the file name or segment number where the error occurred, the original source and target sentences AND your suggested modification. Select the Error Category and Subcategory from their respective drop-down menus. Specify the Severity level.</t>
  </si>
  <si>
    <t>When the evaluation is completed, the relevant information for scoring will be automatically collected. A final PASS / FAIL result will be calculated.</t>
  </si>
  <si>
    <t>Source: type the source language segment.</t>
  </si>
  <si>
    <t>Used to log additional information, problems or changes to be made that don´t count as errors, e.g. they reflect a reviewer’s choice or preferred style, they are repeated errors or instruction/glossary changes not yet implemented, a change to be made that the translator is not aware of.</t>
  </si>
  <si>
    <t>Translation-specific</t>
  </si>
  <si>
    <t>Kudos</t>
  </si>
  <si>
    <t>Final Score</t>
  </si>
  <si>
    <t>Used to praise for exceptional achievement.</t>
  </si>
  <si>
    <t>Validation List</t>
  </si>
  <si>
    <t>Input the maximum number of penalty points you want to allow for a text to PASS the evaluation test. See Industry Benchmarks below for examples.</t>
  </si>
  <si>
    <t>(insert the penalty points for Severity 1 errors)</t>
  </si>
  <si>
    <t>(insert the penalty points for Severity 2 errors)</t>
  </si>
  <si>
    <t>(insert the penalty points for Severity 3 errors)</t>
  </si>
  <si>
    <t>Terminology</t>
  </si>
  <si>
    <t>Accuracy</t>
  </si>
  <si>
    <t>Style</t>
  </si>
  <si>
    <t>Maximum allowed points to pass</t>
  </si>
  <si>
    <t>Untranslated text</t>
  </si>
  <si>
    <t>Other</t>
  </si>
  <si>
    <t>(insert the maximum penalty points per 1000 words allowed for a text to Pass)</t>
  </si>
  <si>
    <t>Industry Benchmarks</t>
  </si>
  <si>
    <t>Business to Business</t>
  </si>
  <si>
    <t>Text Size</t>
  </si>
  <si>
    <t>Criteria</t>
  </si>
  <si>
    <t>Number of Errors Found</t>
  </si>
  <si>
    <t>Severity Penalty Points</t>
  </si>
  <si>
    <t>Target: type the source language segment.</t>
  </si>
  <si>
    <t>Suggested target: enter the corrected translation.</t>
  </si>
  <si>
    <t>style</t>
  </si>
  <si>
    <t>errorCriteria</t>
  </si>
  <si>
    <t>Error category: select the appropriate Error Category from the drop-down list.</t>
  </si>
  <si>
    <t>Error subcategory: select the appropriate Error Subcategory from the drop-down list.</t>
  </si>
  <si>
    <t xml:space="preserve">Max. allowed penalty points: </t>
  </si>
  <si>
    <t>ranges between 2-20</t>
  </si>
  <si>
    <t>Examples of penalty point assignments per Severity level:</t>
  </si>
  <si>
    <t>Specify other: specify the error subcategory if not present in the Error Subcategory list.</t>
  </si>
  <si>
    <t>a</t>
  </si>
  <si>
    <t>b</t>
  </si>
  <si>
    <t>c</t>
  </si>
  <si>
    <t>Severity: select the Severity level of the logged error (See Criteria Definitions for more information).</t>
  </si>
  <si>
    <t>other</t>
  </si>
  <si>
    <t>Business to Consumer</t>
  </si>
  <si>
    <t>Total</t>
  </si>
  <si>
    <t>d</t>
  </si>
  <si>
    <t>Validation lists</t>
  </si>
  <si>
    <t>Guidance Notes:</t>
  </si>
  <si>
    <t>High-level error type</t>
  </si>
  <si>
    <t>Granular error type</t>
  </si>
  <si>
    <t>Definition</t>
  </si>
  <si>
    <t>The target text does not accurately reflect the source text, allowing for any differences authorized by specifications.</t>
  </si>
  <si>
    <t>Addition</t>
  </si>
  <si>
    <t>Omission</t>
  </si>
  <si>
    <t>Mistranslation</t>
  </si>
  <si>
    <t>Over-translation</t>
  </si>
  <si>
    <t>Under-translation</t>
  </si>
  <si>
    <t>Improper exact TM match</t>
  </si>
  <si>
    <t>An translation is provided as an exact match from a translation memory (TM) system but is actually incorrect.</t>
  </si>
  <si>
    <t>Content that should have been translated has been left untranslated.</t>
  </si>
  <si>
    <t>The target text is less specific than the source text.</t>
  </si>
  <si>
    <t>The target text is more specific than the source text.</t>
  </si>
  <si>
    <t>The target content does not accurately represent the source content.</t>
  </si>
  <si>
    <t>Content is missing from the translation that is present in the source.</t>
  </si>
  <si>
    <t>The target text includes text not present in the source.</t>
  </si>
  <si>
    <t>Translating the Italian word 'canali' into English as 'canals' instead of 'channels'.</t>
  </si>
  <si>
    <t>A translation includes portions of another translation that were inadvertently pasted into the document.</t>
  </si>
  <si>
    <t>A paragraph present in the source is missing in the translation.</t>
  </si>
  <si>
    <t>A source text states that a medicine should not be administered in doses greater than 200 mg, but the translation states that it should be administered in doses greater than 200 mg (i.e., negation has been omitted).</t>
  </si>
  <si>
    <t>The source text uses words that refer to a specific type of military officer but the target text refers to military officers in general.</t>
  </si>
  <si>
    <t>A sentence in a Japanese document translated into English is left in Japanese.</t>
  </si>
  <si>
    <r>
      <t xml:space="preserve">A TM system returns </t>
    </r>
    <r>
      <rPr>
        <i/>
        <sz val="16"/>
        <rFont val="Arial"/>
        <family val="2"/>
      </rPr>
      <t>Press the Start button</t>
    </r>
    <r>
      <rPr>
        <sz val="16"/>
        <rFont val="Arial"/>
        <family val="2"/>
      </rPr>
      <t xml:space="preserve"> as an exact (100%) match when the proper translation should be </t>
    </r>
    <r>
      <rPr>
        <i/>
        <sz val="16"/>
        <rFont val="Arial"/>
        <family val="2"/>
      </rPr>
      <t>Press the Begin button</t>
    </r>
    <r>
      <rPr>
        <sz val="16"/>
        <rFont val="Arial"/>
        <family val="2"/>
      </rPr>
      <t>.</t>
    </r>
  </si>
  <si>
    <t>Fluency</t>
  </si>
  <si>
    <t>Punctuation</t>
  </si>
  <si>
    <t>Spelling</t>
  </si>
  <si>
    <t>Grammar</t>
  </si>
  <si>
    <t>Grammatical register</t>
  </si>
  <si>
    <t>Inconsistency</t>
  </si>
  <si>
    <t>Link/cross-reference</t>
  </si>
  <si>
    <t>Character encoding</t>
  </si>
  <si>
    <t>Inconsistent with termbase</t>
  </si>
  <si>
    <t>Inconsistent use of terminology</t>
  </si>
  <si>
    <t>A term is used inconsistently with a specified termbase.</t>
  </si>
  <si>
    <t>Terminology is used in an inconsistent manner within the text.</t>
  </si>
  <si>
    <t>The text has stylistic problems.</t>
  </si>
  <si>
    <t>Awkward</t>
  </si>
  <si>
    <t>Company style</t>
  </si>
  <si>
    <t>Inconsistent style</t>
  </si>
  <si>
    <t>Third-party style</t>
  </si>
  <si>
    <t>Unidiomatic</t>
  </si>
  <si>
    <t>Design</t>
  </si>
  <si>
    <t>There is a problem relating to design aspects (vs. linguistic aspects) of the content.</t>
  </si>
  <si>
    <t>Length</t>
  </si>
  <si>
    <t>Local formatting</t>
  </si>
  <si>
    <t>Markup</t>
  </si>
  <si>
    <t>Missing tekst</t>
  </si>
  <si>
    <t>Truncation/text expansion</t>
  </si>
  <si>
    <t>Locale convention</t>
  </si>
  <si>
    <t>Content uses the wrong format for addresses.</t>
  </si>
  <si>
    <t>Date format</t>
  </si>
  <si>
    <t>Address format</t>
  </si>
  <si>
    <t>Currency format</t>
  </si>
  <si>
    <t>Measurement format</t>
  </si>
  <si>
    <t>Shortcut key</t>
  </si>
  <si>
    <t>Telephone format</t>
  </si>
  <si>
    <t>Verity</t>
  </si>
  <si>
    <t>Culture-specific reference</t>
  </si>
  <si>
    <t>Issues related to the form or content of a text, irrespective as to whether it is a translation or not.</t>
  </si>
  <si>
    <t>is used incorrectly (for the locale or style).</t>
  </si>
  <si>
    <t>Issues related to spelling of words.</t>
  </si>
  <si>
    <t>Issues related to the grammar or syntax of the text, other than spelling and orthography.</t>
  </si>
  <si>
    <t>The content uses the wrong grammatical register, such as using informal pronouns or verb forms when their formal counterparts are required.</t>
  </si>
  <si>
    <t>The text shows internal inconsistency.</t>
  </si>
  <si>
    <t>Links are inconsistent in the text.</t>
  </si>
  <si>
    <t>Characters are garbled due to incorrect application of an encoding.</t>
  </si>
  <si>
    <t>A term (domain-specific word) is translated with a term other than the one expected for the domain or otherwise specified.</t>
  </si>
  <si>
    <t>The translation of a light-hearted and humorous advertising campaign is in a serious and “heavy” style even though specifications said it should match the style of the source text.</t>
  </si>
  <si>
    <t>A text is written with an awkward style.</t>
  </si>
  <si>
    <t>A text is written with many embedded clauses and an excessively wordy style. While the meaning can be understood, the text is very awkward and difficult to follow. </t>
  </si>
  <si>
    <t>The text violates company/organization-specific style guidelines.</t>
  </si>
  <si>
    <t>Company style states that passive sentences may not be used but the text uses passive sentences.</t>
  </si>
  <si>
    <t>Style is inconsistent within a text.</t>
  </si>
  <si>
    <t>The text violates a third-party style guide.</t>
  </si>
  <si>
    <t>Specifications stated that English text was to be formatted according to the Chicago Manual of Style, but the text delivered followed the American Psychological Association style guide.</t>
  </si>
  <si>
    <t>The content is grammatical, but not idiomatic.</t>
  </si>
  <si>
    <t>The following text appears in an English translation of a German letter: “We thanked him with heart” where “with heart” is an understandable, but non-idiomatic rendering, better stated as “heartily”. </t>
  </si>
  <si>
    <t>A document is formatted incorrectly.</t>
  </si>
  <si>
    <t>There is a significant discrepancy between the source and the target text lengths.</t>
  </si>
  <si>
    <t>An English sentence is 253 characters long but its German translation is 51 characters long.</t>
  </si>
  <si>
    <t>Issues related to local formatting (rather than to overall layout concerns).</t>
  </si>
  <si>
    <t>A portion of the text displays a (non-systematic) formatting problem (e.g., a single heading is formatted incorrectly, even though other headings appear properly).</t>
  </si>
  <si>
    <r>
      <t xml:space="preserve">Issues related to </t>
    </r>
    <r>
      <rPr>
        <i/>
        <sz val="10"/>
        <rFont val="Arial"/>
        <family val="2"/>
      </rPr>
      <t>markup</t>
    </r>
    <r>
      <rPr>
        <sz val="10"/>
        <rFont val="Arial"/>
        <family val="2"/>
      </rPr>
      <t xml:space="preserve"> (codes used to represent structure or formatting of text, also known as </t>
    </r>
    <r>
      <rPr>
        <i/>
        <sz val="10"/>
        <rFont val="Arial"/>
        <family val="2"/>
      </rPr>
      <t>tags</t>
    </r>
    <r>
      <rPr>
        <sz val="10"/>
        <rFont val="Arial"/>
        <family val="2"/>
      </rPr>
      <t>).</t>
    </r>
  </si>
  <si>
    <t>Markup is used incorrectly, resulting in incorrect formatting.</t>
  </si>
  <si>
    <t>Existing text is missing in the final laid-out version.</t>
  </si>
  <si>
    <t>A translation is complete, but during DTP a text box was inadvertently moved off the page and so the translated text does not appear in a rendered PDF version.</t>
  </si>
  <si>
    <t>Truncation-text-expansion.</t>
  </si>
  <si>
    <t>The German translation of an English string in a user interface runs off the edge of a dialogue box and cannot be read.</t>
  </si>
  <si>
    <t>The text does not adhere to locale-specific mechanical conventions and violates requirements for the presentation of content in the target locale.</t>
  </si>
  <si>
    <t>An incorrect format for currency is used for a German text, with a period (.) instead of a comma (,) as a thousands separator.A text translated into Japanese uses Western quote marks to indicate titles rather than the appropriate Japanese quote marks (「 and 」).</t>
  </si>
  <si>
    <t>An online form translated from English to Hindi requires a house number even though many addresses in India do not include a house number.</t>
  </si>
  <si>
    <t>A text uses a date format inappropriate for its locale.</t>
  </si>
  <si>
    <t>Content uses the wrong format for currency.</t>
  </si>
  <si>
    <t>A text dealing with business transactions from English into Hindi assumes that all currencies will be expressed in simple units, while the convention in India is to give such prices in lakh rupees (100,000 rupees).</t>
  </si>
  <si>
    <t>A text uses a measurement format inappropriate for its locale.</t>
  </si>
  <si>
    <t>A text in France uses feet and inches and Fahrenheit temperatures.</t>
  </si>
  <si>
    <t>A translated software product uses shortcuts that do not conform to locale expectations or that make no sense for the locale.</t>
  </si>
  <si>
    <t>Content uses the wrong form for telephone numbers.</t>
  </si>
  <si>
    <t>A German text presents a telephone number in the format (xxx) xxx - xxxx instead of the expected 0xx followed by a group of digits separated into groups by spaces.</t>
  </si>
  <si>
    <t>The text makes statements that contradict the world of the text.</t>
  </si>
  <si>
    <t>The text states that a feature is present on a certain model of automobile when in fact it is not available.</t>
  </si>
  <si>
    <t>Content inappropriately uses a culture-specific reference that will not be understandable to the intended audience.</t>
  </si>
  <si>
    <t xml:space="preserve">  Any other issues.</t>
  </si>
  <si>
    <t>A text has errors in it that prevent it from being understood.</t>
  </si>
  <si>
    <t>An English text uses a semicolon where a comma should be used.</t>
  </si>
  <si>
    <r>
      <t xml:space="preserve">An English text reads </t>
    </r>
    <r>
      <rPr>
        <i/>
        <sz val="16"/>
        <rFont val="Arial"/>
        <family val="2"/>
      </rPr>
      <t>The man was seeing the his wife.</t>
    </r>
  </si>
  <si>
    <t>An HTML file contains numerous links to other HTML files; some have been updated to reflect the appropriate language version while some point to the source language version.</t>
  </si>
  <si>
    <t>A French text translates English e-mail as e-mail but terminology guidelines mandated that courriel be used.The English musicological term dog is translated (literally) into German as Hund instead of as Schnarre, as specified in a terminology database.</t>
  </si>
  <si>
    <t>The text refers to a component as the brake release lever, brake disengagement lever, manual brake release, and manual disengagement release.</t>
  </si>
  <si>
    <r>
      <t xml:space="preserve">The source text refers to a </t>
    </r>
    <r>
      <rPr>
        <i/>
        <sz val="16"/>
        <color rgb="FF000000"/>
        <rFont val="Calibri"/>
        <family val="2"/>
      </rPr>
      <t>boy</t>
    </r>
    <r>
      <rPr>
        <sz val="16"/>
        <color rgb="FF000000"/>
        <rFont val="Calibri"/>
        <family val="2"/>
      </rPr>
      <t xml:space="preserve"> but is translated with a word that applies only to young boys rather than the more general term.</t>
    </r>
  </si>
  <si>
    <r>
      <t xml:space="preserve">The German word </t>
    </r>
    <r>
      <rPr>
        <i/>
        <sz val="16"/>
        <color rgb="FF000000"/>
        <rFont val="Calibri"/>
        <family val="2"/>
      </rPr>
      <t>Zustellung</t>
    </r>
    <r>
      <rPr>
        <sz val="16"/>
        <color rgb="FF000000"/>
        <rFont val="Calibri"/>
        <family val="2"/>
      </rPr>
      <t xml:space="preserve"> is spelled </t>
    </r>
    <r>
      <rPr>
        <i/>
        <sz val="16"/>
        <color rgb="FF000000"/>
        <rFont val="Calibri"/>
        <family val="2"/>
      </rPr>
      <t>Zustetlugn</t>
    </r>
    <r>
      <rPr>
        <sz val="16"/>
        <color rgb="FF000000"/>
        <rFont val="Calibri"/>
        <family val="2"/>
      </rPr>
      <t>.</t>
    </r>
  </si>
  <si>
    <r>
      <t xml:space="preserve">A text used for a highly formal announcement uses the Norwegian </t>
    </r>
    <r>
      <rPr>
        <i/>
        <sz val="16"/>
        <color rgb="FF000000"/>
        <rFont val="Calibri"/>
        <family val="2"/>
      </rPr>
      <t>du</t>
    </r>
    <r>
      <rPr>
        <sz val="16"/>
        <color rgb="FF000000"/>
        <rFont val="Calibri"/>
        <family val="2"/>
      </rPr>
      <t xml:space="preserve"> form instead of the expected </t>
    </r>
    <r>
      <rPr>
        <i/>
        <sz val="16"/>
        <color rgb="FF000000"/>
        <rFont val="Calibri"/>
        <family val="2"/>
      </rPr>
      <t>De</t>
    </r>
    <r>
      <rPr>
        <sz val="16"/>
        <color rgb="FF000000"/>
        <rFont val="Calibri"/>
        <family val="2"/>
      </rPr>
      <t>.</t>
    </r>
  </si>
  <si>
    <r>
      <t xml:space="preserve">A text uses both </t>
    </r>
    <r>
      <rPr>
        <i/>
        <sz val="16"/>
        <color rgb="FF000000"/>
        <rFont val="Calibri"/>
        <family val="2"/>
      </rPr>
      <t>app.</t>
    </r>
    <r>
      <rPr>
        <sz val="16"/>
        <color rgb="FF000000"/>
        <rFont val="Calibri"/>
        <family val="2"/>
      </rPr>
      <t xml:space="preserve"> and </t>
    </r>
    <r>
      <rPr>
        <i/>
        <sz val="16"/>
        <color rgb="FF000000"/>
        <rFont val="Calibri"/>
        <family val="2"/>
      </rPr>
      <t>approx.</t>
    </r>
    <r>
      <rPr>
        <sz val="16"/>
        <color rgb="FF000000"/>
        <rFont val="Calibri"/>
        <family val="2"/>
      </rPr>
      <t xml:space="preserve"> for </t>
    </r>
    <r>
      <rPr>
        <i/>
        <sz val="16"/>
        <color rgb="FF000000"/>
        <rFont val="Calibri"/>
        <family val="2"/>
      </rPr>
      <t>approximately</t>
    </r>
    <r>
      <rPr>
        <sz val="16"/>
        <color rgb="FF000000"/>
        <rFont val="Calibri"/>
        <family val="2"/>
      </rPr>
      <t>.</t>
    </r>
  </si>
  <si>
    <r>
      <t xml:space="preserve">A text document in UTF-8 encoding is opened as ISO Latin-1, resulting in all </t>
    </r>
    <r>
      <rPr>
        <i/>
        <sz val="16"/>
        <color rgb="FF000000"/>
        <rFont val="Calibri"/>
        <family val="2"/>
      </rPr>
      <t xml:space="preserve">upper ASCII </t>
    </r>
    <r>
      <rPr>
        <sz val="16"/>
        <color rgb="FF000000"/>
        <rFont val="Calibri"/>
        <family val="2"/>
      </rPr>
      <t>characters being garbled.</t>
    </r>
  </si>
  <si>
    <r>
      <t xml:space="preserve">A termbase specifies that the term </t>
    </r>
    <r>
      <rPr>
        <i/>
        <sz val="16"/>
        <color rgb="FF000000"/>
        <rFont val="Calibri"/>
        <family val="2"/>
      </rPr>
      <t>USB memory stick</t>
    </r>
    <r>
      <rPr>
        <sz val="16"/>
        <color rgb="FF000000"/>
        <rFont val="Calibri"/>
        <family val="2"/>
      </rPr>
      <t xml:space="preserve"> should be used, but the text uses </t>
    </r>
    <r>
      <rPr>
        <i/>
        <sz val="16"/>
        <color rgb="FF000000"/>
        <rFont val="Calibri"/>
        <family val="2"/>
      </rPr>
      <t>USB flash drive</t>
    </r>
    <r>
      <rPr>
        <sz val="16"/>
        <color rgb="FF000000"/>
        <rFont val="Calibri"/>
        <family val="2"/>
      </rPr>
      <t>.</t>
    </r>
  </si>
  <si>
    <r>
      <t>One part of a text is written in</t>
    </r>
    <r>
      <rPr>
        <sz val="16"/>
        <color rgb="FF000000"/>
        <rFont val="Calibri"/>
        <family val="2"/>
      </rPr>
      <t xml:space="preserve"> a light and </t>
    </r>
    <r>
      <rPr>
        <i/>
        <sz val="16"/>
        <rFont val="Arial"/>
        <family val="2"/>
      </rPr>
      <t>terse</t>
    </r>
    <r>
      <rPr>
        <sz val="16"/>
        <rFont val="Arial"/>
        <family val="2"/>
      </rPr>
      <t xml:space="preserve"> style while other sections are written in a more wordy style.</t>
    </r>
  </si>
  <si>
    <r>
      <t xml:space="preserve">An English text has </t>
    </r>
    <r>
      <rPr>
        <i/>
        <sz val="16"/>
        <rFont val="Arial"/>
        <family val="2"/>
      </rPr>
      <t>2012-06-07</t>
    </r>
    <r>
      <rPr>
        <sz val="16"/>
        <rFont val="Arial"/>
        <family val="2"/>
      </rPr>
      <t xml:space="preserve"> instead of the expected </t>
    </r>
    <r>
      <rPr>
        <i/>
        <sz val="16"/>
        <rFont val="Arial"/>
        <family val="2"/>
      </rPr>
      <t>06/07/2012.</t>
    </r>
  </si>
  <si>
    <r>
      <t xml:space="preserve">A software product uses CTRL-S to save a file in Hungarian, rather than the appropriate CTRL-M (for </t>
    </r>
    <r>
      <rPr>
        <i/>
        <sz val="16"/>
        <rFont val="Arial"/>
        <family val="2"/>
      </rPr>
      <t>menteni</t>
    </r>
    <r>
      <rPr>
        <sz val="16"/>
        <rFont val="Arial"/>
        <family val="2"/>
      </rPr>
      <t>).</t>
    </r>
  </si>
  <si>
    <r>
      <t xml:space="preserve">An English text refers to steps in a process as </t>
    </r>
    <r>
      <rPr>
        <i/>
        <sz val="16"/>
        <rFont val="Arial"/>
        <family val="2"/>
      </rPr>
      <t>First base</t>
    </r>
    <r>
      <rPr>
        <sz val="16"/>
        <rFont val="Arial"/>
        <family val="2"/>
      </rPr>
      <t xml:space="preserve">, </t>
    </r>
    <r>
      <rPr>
        <i/>
        <sz val="16"/>
        <rFont val="Arial"/>
        <family val="2"/>
      </rPr>
      <t>Second base</t>
    </r>
    <r>
      <rPr>
        <sz val="16"/>
        <rFont val="Arial"/>
        <family val="2"/>
      </rPr>
      <t xml:space="preserve">, and </t>
    </r>
    <r>
      <rPr>
        <i/>
        <sz val="16"/>
        <rFont val="Arial"/>
        <family val="2"/>
      </rPr>
      <t>Third base</t>
    </r>
    <r>
      <rPr>
        <sz val="16"/>
        <rFont val="Arial"/>
        <family val="2"/>
      </rPr>
      <t xml:space="preserve">, and to successful completion as a </t>
    </r>
    <r>
      <rPr>
        <i/>
        <sz val="16"/>
        <rFont val="Arial"/>
        <family val="2"/>
      </rPr>
      <t>Home run</t>
    </r>
    <r>
      <rPr>
        <sz val="16"/>
        <rFont val="Arial"/>
        <family val="2"/>
      </rPr>
      <t xml:space="preserve"> and uses other metaphors from baseball. These prove difficult to translate and confuse the target audience in Germany.</t>
    </r>
  </si>
  <si>
    <t>Administrative</t>
  </si>
  <si>
    <t>Audiovisual</t>
  </si>
  <si>
    <t>Informative content</t>
  </si>
  <si>
    <t>Keyword/SEO</t>
  </si>
  <si>
    <t>Knowledge Base/Glossary</t>
  </si>
  <si>
    <t>Legal</t>
  </si>
  <si>
    <t>R&amp;D/Patents</t>
  </si>
  <si>
    <t>Technical Specifications</t>
  </si>
  <si>
    <t>User Interface Tekst</t>
  </si>
  <si>
    <t>User Manual</t>
  </si>
  <si>
    <t>User-generated Content</t>
  </si>
  <si>
    <t>Aerospace / Aviation</t>
  </si>
  <si>
    <t>Automotive</t>
  </si>
  <si>
    <t>Business Services</t>
  </si>
  <si>
    <t>Chemicals</t>
  </si>
  <si>
    <t>Construction / Real Estate</t>
  </si>
  <si>
    <t>Consumer Goods / Electronics &amp; Hardware</t>
  </si>
  <si>
    <t>Education</t>
  </si>
  <si>
    <t>Energy, Water &amp; Utilities</t>
  </si>
  <si>
    <t>Engineering</t>
  </si>
  <si>
    <t>Entertainment</t>
  </si>
  <si>
    <t>Financial Services</t>
  </si>
  <si>
    <t>Food Services / Agriculture</t>
  </si>
  <si>
    <t>Healthcare / Medical Equipment &amp; Supplies</t>
  </si>
  <si>
    <t>Hospitality / Travel / Tourism</t>
  </si>
  <si>
    <t>Humanities / Arts / Religion</t>
  </si>
  <si>
    <t>Cloud Services &amp; Computer Software</t>
  </si>
  <si>
    <t>Legal Services</t>
  </si>
  <si>
    <t>Manufacturing / Industrial Electronics</t>
  </si>
  <si>
    <t>Pharmaceuticals &amp; Biotechnology</t>
  </si>
  <si>
    <t>Public Sector / Non-Profit</t>
  </si>
  <si>
    <t>Retail &amp; Wholesale Distribution / E-Commerce</t>
  </si>
  <si>
    <t>Telecommunication</t>
  </si>
  <si>
    <t>Transportation / Logistics</t>
  </si>
  <si>
    <t>Undefined Sector</t>
  </si>
  <si>
    <t>Sector</t>
  </si>
  <si>
    <t>(select the sector of the tekst to be evaluate)</t>
  </si>
  <si>
    <t>Untranslated</t>
  </si>
  <si>
    <t>fluency</t>
  </si>
  <si>
    <t>Truncations/text expansion</t>
  </si>
  <si>
    <t>design</t>
  </si>
  <si>
    <t>locale convention</t>
  </si>
  <si>
    <t>verity</t>
  </si>
  <si>
    <t>Missing text</t>
  </si>
  <si>
    <t>Quality level</t>
  </si>
  <si>
    <t>Good enough</t>
  </si>
  <si>
    <t>High quality</t>
  </si>
  <si>
    <t>(insert the level of aimed quality</t>
  </si>
  <si>
    <t>(insert the word count of the text to be evaluated; IMPORTANT: this impacts the pass/fail score)</t>
  </si>
  <si>
    <t>Analysis</t>
  </si>
  <si>
    <t>Neutral errors</t>
  </si>
  <si>
    <t>Minor errors</t>
  </si>
  <si>
    <t>Major errors</t>
  </si>
  <si>
    <t>Critical errors</t>
  </si>
  <si>
    <t>Input the penalty points you want the template to apply for each severity level. See Industry Benchmarks below for examples.</t>
  </si>
  <si>
    <t>Critical</t>
  </si>
  <si>
    <t>Major</t>
  </si>
  <si>
    <t xml:space="preserve"> Minor</t>
  </si>
  <si>
    <t>Neutral</t>
  </si>
  <si>
    <t>Minor</t>
  </si>
  <si>
    <t>Below we provide benchmark data to indicate the penalty points and thresholds applied by companies that participated in the TAUS DQF benchmarking exercise.</t>
  </si>
  <si>
    <t>PenaltiesThresholds worksheet: input the penalties and threshold you want the evaluation template to apply. The penalties allocate negative points to identified errors. They can vary depending on the severity of a particular error. The threshold is the maximum number of penalty points the content can obtain per 1000 words in order to pass the evaluation. See PenaltiesThresholds worksheet for examples used in industry.</t>
  </si>
  <si>
    <t>فروشنده تمام عمرش رو صرف پيدا کردن الماس کرد</t>
  </si>
  <si>
    <t>أمضى البائع حياته في البحث عن الألماس.</t>
  </si>
  <si>
    <t>نعم هناك مسؤولية عربية وهناك مسؤولية فلسطينية.</t>
  </si>
  <si>
    <r>
      <t xml:space="preserve">فروشنده تمام عمرش </t>
    </r>
    <r>
      <rPr>
        <sz val="12"/>
        <color rgb="FFFF0000"/>
        <rFont val="Calibri"/>
        <family val="2"/>
      </rPr>
      <t>رو</t>
    </r>
    <r>
      <rPr>
        <sz val="12"/>
        <color rgb="FF000000"/>
        <rFont val="Calibri"/>
        <family val="2"/>
      </rPr>
      <t xml:space="preserve"> صرف پيدا کردن الماس کرد</t>
    </r>
  </si>
  <si>
    <r>
      <t>فروشنده عمر خود را صرف جستجوی الماس کرد</t>
    </r>
    <r>
      <rPr>
        <sz val="12"/>
        <color rgb="FFFF0000"/>
        <rFont val="Calibri"/>
        <family val="2"/>
      </rPr>
      <t>.</t>
    </r>
  </si>
  <si>
    <r>
      <t xml:space="preserve">فروشنده عمر خود را صرف جستجوی الماس </t>
    </r>
    <r>
      <rPr>
        <sz val="12"/>
        <rFont val="Calibri"/>
        <family val="2"/>
      </rPr>
      <t>کرد.</t>
    </r>
  </si>
  <si>
    <t>بله ، مسئولیت عرب وجود دارد و مسئولیت فلسطینی وجود دارد.</t>
  </si>
  <si>
    <t>بله، یک مسئولیت عربی و یک مسئولیت فلسطینی وجود دارد.</t>
  </si>
  <si>
    <t>ربنا يكون في عون المسلمين في فرنسا وفي جميع الدول الإسلامية.</t>
  </si>
  <si>
    <t>خداوند ما به مسلمانان فرانسه و همه کشورهای مسلمان کمک کند.</t>
  </si>
  <si>
    <t>الفن عبارة عن كأس، إما أن نشرب منه ماء عذبا وإما أن نتجرع منه ما يغضب الله.</t>
  </si>
  <si>
    <t>پروردگارمان مسلمانان را در فرانسه و در همه کشورهای اسلامی یاری فرمایند.</t>
  </si>
  <si>
    <r>
      <t xml:space="preserve">هنر یک </t>
    </r>
    <r>
      <rPr>
        <sz val="12"/>
        <color rgb="FFFF0000"/>
        <rFont val="Calibri"/>
        <family val="2"/>
      </rPr>
      <t>فنجان</t>
    </r>
    <r>
      <rPr>
        <sz val="12"/>
        <color rgb="FF000000"/>
        <rFont val="Calibri"/>
        <family val="2"/>
      </rPr>
      <t xml:space="preserve"> است ، یا از آن آب شیرین می نوشیم ، یا از آن چیزی می نوشیم که خدا از آن عصبانی است.</t>
    </r>
  </si>
  <si>
    <r>
      <t xml:space="preserve">هنر همچون </t>
    </r>
    <r>
      <rPr>
        <sz val="12"/>
        <color rgb="FF00B050"/>
        <rFont val="Calibri"/>
        <family val="2"/>
      </rPr>
      <t>جامی</t>
    </r>
    <r>
      <rPr>
        <sz val="12"/>
        <color rgb="FF000000"/>
        <rFont val="Calibri"/>
        <family val="2"/>
      </rPr>
      <t xml:space="preserve"> است، که یا از آن آبی گوارا می‌نوشیم، یا از آن آنچه را موجب خشم خداوند می‌شود (یعنی الکل) می‌نوشیم.</t>
    </r>
  </si>
  <si>
    <t>اگر دولت اسرائیل خواهان این است که مردمش در امتیت به سر ببرد باید به قطعنامه های سازمان ملل متحد پایبند باشد.</t>
  </si>
  <si>
    <t>حاج محمود به دلیل تأثیر  شدید خبر بر وی بر زمین افتاد.</t>
  </si>
  <si>
    <t>آیا این بدان معناست که شما از موضع سوریه حمایت خواهید کرد؟</t>
  </si>
  <si>
    <t>این چیزی است که جهان منتظر آن است.</t>
  </si>
  <si>
    <t>او به جای جراحی عمومی که آرزویش را داشت در بخش بافت شناسی منصوب شد.</t>
  </si>
  <si>
    <t>او تمامی آنچه را می‌دانست به زبان نیاورد.</t>
  </si>
  <si>
    <t>نامه نرسید، سبب را جویا شدم، دیدم پستچی‌ها به جای ارسال آن به (ساختمان) شهر آن را به (ساختمان) استان ارسال کرده بودند.</t>
  </si>
  <si>
    <t>استان عجلون در دو روز گذشته شاهد بارش شدید باران بوده است.</t>
  </si>
  <si>
    <t>آنچه قابل توجه است این است که این ضدقهرمان هیچگاه نسبت به افعال شنیعی که مرتکب شد احساس گناه نکرد.</t>
  </si>
  <si>
    <t>او گفت که استان برای این مناسبت به خوبی تدارک دیده است.</t>
  </si>
  <si>
    <t>استعمارگران اکنون می‌توانستند هر تعداد از بومیان آمریکا را بدون کمترین پشیمانی یا احساس گناه یه قتل برسانند.</t>
  </si>
  <si>
    <t>هنگامی که باز می‌کنی بگو «به نام خداوند بخشنده مهربان»</t>
  </si>
  <si>
    <t>شاید می‌خواستم که میانمان مانعی بگذارم.</t>
  </si>
  <si>
    <t>او می‌داند که پسر دزدی می‌کند.</t>
  </si>
  <si>
    <t>بعد از سی سال متوجه شد که با مهاجرت به آمریکا مرتکب اشتباه شده بود.</t>
  </si>
  <si>
    <t>آیا تو کمونیست هستی دوست من؟</t>
  </si>
  <si>
    <t xml:space="preserve">آن در سال 1980 م بود وقتی از پایتخت ایتالیا دیدن می‌کردم. </t>
  </si>
  <si>
    <t>این استقبال خصمانه در قلب او احساس تنگی به جای گذاشته بود.</t>
  </si>
  <si>
    <t>باید به نظر دیگری احترام بگذاریم حتی اگر با عقیده ما مخالف یا متضاد باشد.</t>
  </si>
  <si>
    <t>از من خواست که هر چیزی همراهم هست را بیرون بیاورم و بر روی میز جلویش بگذارم.</t>
  </si>
  <si>
    <t>در حقیقت او دختر عمه ام است که در هنگام درس خواندم پیش او به سر می‌بردم.</t>
  </si>
  <si>
    <t>اولین چیزی که متوجه می‎شویم افزایش درصد مردها نسبت به زنها است.</t>
  </si>
  <si>
    <t>اعرابی ماده شترش را که جز آن چیزی نداشت ذبح کرد و به رسم بزرگداشت و احترام مهمانش آن را به عنوان غذا پیشکش کرد.</t>
  </si>
  <si>
    <t>او دیوانه است و اصلا مناسب نیست، و در صورتی که با او ازدواج کند خانه‌شان به میدان جنگ مبدل خواهد شد.</t>
  </si>
  <si>
    <t>دید که در میان ده‌ها مردم رنج‌دیده حیرت‌زده قرار دارد.</t>
  </si>
  <si>
    <t>آنها در اصل عرب نیستند، ولی صدها سال است که در این کشور سکنی گزیده‌اند.</t>
  </si>
  <si>
    <t>وی را از خروج از منزل یا هر گونه برقراری ارتباط با مردم منع کرد.</t>
  </si>
  <si>
    <t>نخست وزیر نوری المالکی دیروز سه شنبه بعد از رسیدنش به آمریکا با رئیس جمهور آمریکا جورج بوش در کاخ سفید دیدار کرد.</t>
  </si>
  <si>
    <t>کار خود به عنوان یک خبرنگار روزنامه در زمان جنگ را چگونه توصیف می‌کنید؟</t>
  </si>
  <si>
    <t>من راهنمایی هیچ دانشجویی را نمی‌پذیرم، مگر اینکه تا حدی با طرز تفکر او آشنا شوم.</t>
  </si>
  <si>
    <t>به دلیل رنگ سبزه پوستش و اصالت عربی‌اش از ورود به برخی از باشگاه‌ها منع می‌شد.</t>
  </si>
  <si>
    <t>سقط الحاج محمود على الأرض من شدة وقع الخبر على نفسه.</t>
  </si>
  <si>
    <t>هل هذا يعني أنكم ستدعمون موقف سوريا؟</t>
  </si>
  <si>
    <t>يأتي إلينا السواح من مختلف دول العالم، إلا أن أعلى نسبة منهم تأتي من أوروبا.</t>
  </si>
  <si>
    <t>ألم تكوني المرأة التي قلبت حياتي رأسا على عقب؟</t>
  </si>
  <si>
    <t>إنه لا يعرف إن كان ما يقرأ مقالا للرأي أو خبرا.</t>
  </si>
  <si>
    <t>إن الحمد لله نحمده ونستعينه ونستغفره.</t>
  </si>
  <si>
    <t>يمكن أن يؤدي ذلك إلى صراع شامل.</t>
  </si>
  <si>
    <t>لم تصدر نشرات جديدة عنكم؛ ما سبب هذا النقص الإعلامي؟</t>
  </si>
  <si>
    <t>لا بد أن أقول إنني لا أختار مواضيع كتبي وإنما هي التي تختارني.</t>
  </si>
  <si>
    <t>هذا ما ينتظره العالم.</t>
  </si>
  <si>
    <t>ذهبت عندهما وبقت معهما حتى ناما.</t>
  </si>
  <si>
    <t>عين في قسم الهيستولوجي بدلا من الجراحة العامة التي كان يحلم بها.</t>
  </si>
  <si>
    <t>لم تتكلم بكل ما تعلم.</t>
  </si>
  <si>
    <t>لم أفعل شيئا غير لائق.. بل هو الذي هبط علينا دون موعد</t>
  </si>
  <si>
    <t>لم تصل الرسالة، فاستفسرت عن السبب، فوجدت أن رجال البريد أرسلوها للمحافظة وليس للمدينة.</t>
  </si>
  <si>
    <t>مهمة هذه المصحة أن تساعد المرضى الميئوس من شفائهم.</t>
  </si>
  <si>
    <t>العناق العلني في الضيعة قد يكون بين أب وابنه أو بين رجل ورجل ولكن أبدا ليس بين أب وابنته.</t>
  </si>
  <si>
    <t>أرجوكم ساعدوني فأنا لا أطيق ما حصل وما سيحصل.</t>
  </si>
  <si>
    <t>شهدت محافظة عجلون خلال اليومين الماضيين تساقطا كثيفا للإمطار.</t>
  </si>
  <si>
    <t>اللافت أن هذا البطل السلبي لم يشعر يوما بأي ندم إزاء ما ارتكب من أفعال شنيعة.</t>
  </si>
  <si>
    <t>اللي بيدخن وما بيعمل رياضة نهائيا بيتعب بربع ساعة</t>
  </si>
  <si>
    <t>قال إن المحافظة استعدت جيدا لهذه المناسبة.</t>
  </si>
  <si>
    <t>أصبح بمقدور المستعمرين أن يقتلوا ما شاءوا من الهنود بلا أدنى ظل من الندم أو الشعور بالذنب</t>
  </si>
  <si>
    <t>قول بسم الله الرحمن الرحيم وانت بتفتح</t>
  </si>
  <si>
    <t>ربما كنت أريد أن أضع حاجزا بيني وبينك</t>
  </si>
  <si>
    <t>هي تعرف أن الولد يسرق.</t>
  </si>
  <si>
    <t>اكتشف بعد ثلاثين عاما أنه أخطأ بالهجرة إلى أمريكا.</t>
  </si>
  <si>
    <t>هل أنت شيوعي يا صديقي؟</t>
  </si>
  <si>
    <t>كان ذلك في العام 1980 م عندما كنت في زيارة للعاصمة الإيطالية.</t>
  </si>
  <si>
    <t>كان ذلك الاستقبال العدائي قد خلف في نفسها شعورا مقبضا.</t>
  </si>
  <si>
    <t>يجب أن تحترم الرأي الآخر ولو كان مخالفا أو حتى متصادما مع قناعتنا.</t>
  </si>
  <si>
    <t>طلب مني أن أخرج كل ما معي من أشياء وأن أضعها على الطاولة أمامه.</t>
  </si>
  <si>
    <t>هي في الواقع ابنة عمي الذي كنت أقيم عنده أيام دراستي.</t>
  </si>
  <si>
    <t>أول ما نلاحظه هو تزايد نسبة الذكور بنسبة الإناث.</t>
  </si>
  <si>
    <t>ذبح الأعرابي ناقته التي لا يملك غيرها وقدمها طعاما لضيفه تقديرا واحتراما.</t>
  </si>
  <si>
    <t>إنها مجنونة ولا تصلح أبدا، وإذا تزوجها سيتحول بيتهما إلى ساحة المعارك.</t>
  </si>
  <si>
    <t>وجد نفسه واقفا وسط عشرات المنكوبين المذهولين.</t>
  </si>
  <si>
    <t>إنهم ليسوا عربا في الأصل، وإنما استوطنوا في هذه البلاد منذ مئات السنين.</t>
  </si>
  <si>
    <t>منعها من الخروج من المنزل أو إقامة أي صلة مع الناس.</t>
  </si>
  <si>
    <t>رئيس الوزراء نوري المالكي التقى عقب وصوله أمريكا أمس الثلاثاء بالرئيس الأمريكي جورج بوش في البيت الأبيض.</t>
  </si>
  <si>
    <t>كيف تصفين عملك كمراسلة صحافية في زمن الحرب؟</t>
  </si>
  <si>
    <t>أنا لاا أقبل الإشراف على أي طالب إلا بعد أن أعرف، إلى حد ما، طريقة تفكيره.</t>
  </si>
  <si>
    <t>حرم من دخول بعض الأندية بسبب لون بشرته الأسمر وأصله العربي.</t>
  </si>
  <si>
    <t>إذا كانت الحكومة الإسرائيلية تريد أن يعيش شعبها بأمان فإن عليها أن تلتزم بقرارات الأمم المتحدة.</t>
  </si>
  <si>
    <t>كيف تعاملت الحكومة الإيرانية معكم بعد وصول الإمام الخميني للحكم خلفا للشاه في 1979؟</t>
  </si>
  <si>
    <r>
      <t xml:space="preserve">بعد از به قدرت رسیدن امام خمینی </t>
    </r>
    <r>
      <rPr>
        <sz val="12"/>
        <color rgb="FF00B050"/>
        <rFont val="Calibri"/>
        <family val="2"/>
      </rPr>
      <t>پس از شاه</t>
    </r>
    <r>
      <rPr>
        <sz val="12"/>
        <rFont val="Calibri"/>
        <family val="2"/>
      </rPr>
      <t xml:space="preserve"> در سال 1357، دولت ایران چگونه با شما تعامل کرد؟</t>
    </r>
  </si>
  <si>
    <r>
      <t xml:space="preserve">بعد از به قدرت رسیدن امام خمینی پس از شاه در سال </t>
    </r>
    <r>
      <rPr>
        <sz val="12"/>
        <color rgb="FF00B050"/>
        <rFont val="Calibri"/>
        <family val="2"/>
      </rPr>
      <t>1357</t>
    </r>
    <r>
      <rPr>
        <sz val="12"/>
        <rFont val="Calibri"/>
        <family val="2"/>
      </rPr>
      <t>، دولت ایران چگونه با شما تعامل کرد؟</t>
    </r>
  </si>
  <si>
    <r>
      <t xml:space="preserve">دولت ایران پس از به قدرت رسیدن امام خمینی </t>
    </r>
    <r>
      <rPr>
        <sz val="12"/>
        <color rgb="FFFF0000"/>
        <rFont val="Calibri"/>
        <family val="2"/>
      </rPr>
      <t>به عنوان جانشین شاه</t>
    </r>
    <r>
      <rPr>
        <sz val="12"/>
        <color rgb="FF000000"/>
        <rFont val="Calibri"/>
        <family val="2"/>
      </rPr>
      <t xml:space="preserve"> در سال 1979 با شما چگونه برخورد کرد ؟ </t>
    </r>
  </si>
  <si>
    <r>
      <t xml:space="preserve">دولت ایران پس از به قدرت رسیدن امام خمینی به عنوان جانشین شاه در سال </t>
    </r>
    <r>
      <rPr>
        <sz val="12"/>
        <color rgb="FFFF0000"/>
        <rFont val="Calibri"/>
        <family val="2"/>
      </rPr>
      <t>1979</t>
    </r>
    <r>
      <rPr>
        <sz val="12"/>
        <color rgb="FF000000"/>
        <rFont val="Calibri"/>
        <family val="2"/>
      </rPr>
      <t xml:space="preserve"> با شما چگونه برخورد کرد ؟ </t>
    </r>
  </si>
  <si>
    <t>اگر دولت اسرائیل می خواهد مردمش در امنیت زندگی کنند ، باید به قطعنامه های سازمان ملل پایبند باشد.</t>
  </si>
  <si>
    <t>حاج محمود از شدت خبر به زمین افتاد بر خود</t>
  </si>
  <si>
    <r>
      <t>حاج محمود به دلیل تأثیر  شدید خبر بر وی بر زمین افتاد</t>
    </r>
    <r>
      <rPr>
        <sz val="12"/>
        <color rgb="FF00B050"/>
        <rFont val="Calibri"/>
        <family val="2"/>
      </rPr>
      <t>.</t>
    </r>
  </si>
  <si>
    <r>
      <t xml:space="preserve">حاج محمود از شدت خبر به زمین افتاد </t>
    </r>
    <r>
      <rPr>
        <sz val="12"/>
        <color rgb="FFFF0000"/>
        <rFont val="Calibri"/>
        <family val="2"/>
      </rPr>
      <t>بر خود</t>
    </r>
  </si>
  <si>
    <r>
      <t xml:space="preserve">گردشگران از کشورهای مختلف جهان </t>
    </r>
    <r>
      <rPr>
        <sz val="12"/>
        <color rgb="FFFF0000"/>
        <rFont val="Calibri"/>
        <family val="2"/>
      </rPr>
      <t>به ما</t>
    </r>
    <r>
      <rPr>
        <sz val="12"/>
        <color rgb="FF000000"/>
        <rFont val="Calibri"/>
        <family val="2"/>
      </rPr>
      <t xml:space="preserve"> می آیند ، اما بالاترین درصد آنها از اروپا می آید.</t>
    </r>
  </si>
  <si>
    <r>
      <t xml:space="preserve">گردشگران از کشورهای مختلف جهان به ما می آیند ، اما بالاترین درصد آنها از اروپا </t>
    </r>
    <r>
      <rPr>
        <sz val="12"/>
        <color rgb="FFFF0000"/>
        <rFont val="Calibri"/>
        <family val="2"/>
      </rPr>
      <t>می آید</t>
    </r>
    <r>
      <rPr>
        <sz val="12"/>
        <color rgb="FF000000"/>
        <rFont val="Calibri"/>
        <family val="2"/>
      </rPr>
      <t>.</t>
    </r>
  </si>
  <si>
    <r>
      <t xml:space="preserve">گردشگران از کشورهای مختلف جهان پیش ما می‌آیند، اما بیشترین درصد آنها از اروپا </t>
    </r>
    <r>
      <rPr>
        <sz val="12"/>
        <color rgb="FF00B050"/>
        <rFont val="Calibri"/>
        <family val="2"/>
      </rPr>
      <t>می‌آیند</t>
    </r>
    <r>
      <rPr>
        <sz val="12"/>
        <color rgb="FF000000"/>
        <rFont val="Calibri"/>
        <family val="2"/>
      </rPr>
      <t>.</t>
    </r>
  </si>
  <si>
    <r>
      <t xml:space="preserve">گردشگران از کشورهای مختلف جهان </t>
    </r>
    <r>
      <rPr>
        <sz val="12"/>
        <color rgb="FF00B050"/>
        <rFont val="Calibri"/>
        <family val="2"/>
      </rPr>
      <t>پیش ما</t>
    </r>
    <r>
      <rPr>
        <sz val="12"/>
        <color rgb="FF000000"/>
        <rFont val="Calibri"/>
        <family val="2"/>
      </rPr>
      <t xml:space="preserve"> می‌آیند، اما بیشترین درصد آنها از اروپا می‌آیند.</t>
    </r>
  </si>
  <si>
    <t>آیا این به این معنی است که شما از موضع سوریه حمایت خواهید کرد ؟</t>
  </si>
  <si>
    <r>
      <t xml:space="preserve">تو زني نبودي که زندگي منو </t>
    </r>
    <r>
      <rPr>
        <sz val="12"/>
        <color rgb="FFFF0000"/>
        <rFont val="Calibri"/>
        <family val="2"/>
      </rPr>
      <t>سر و کله کرد</t>
    </r>
    <r>
      <rPr>
        <sz val="12"/>
        <color rgb="FF000000"/>
        <rFont val="Calibri"/>
        <family val="2"/>
      </rPr>
      <t xml:space="preserve"> ؟ </t>
    </r>
  </si>
  <si>
    <r>
      <t xml:space="preserve">آیا تو همان زنی نبودی که زندگی‌ام را </t>
    </r>
    <r>
      <rPr>
        <sz val="12"/>
        <color rgb="FF00B050"/>
        <rFont val="Calibri"/>
        <family val="2"/>
      </rPr>
      <t>واژگون کرد</t>
    </r>
    <r>
      <rPr>
        <sz val="12"/>
        <color rgb="FF000000"/>
        <rFont val="Calibri"/>
        <family val="2"/>
      </rPr>
      <t>؟</t>
    </r>
  </si>
  <si>
    <r>
      <t xml:space="preserve">اون نميدونه که چيزي که داره ميخونه يه </t>
    </r>
    <r>
      <rPr>
        <sz val="12"/>
        <color rgb="FFFF0000"/>
        <rFont val="Calibri"/>
        <family val="2"/>
      </rPr>
      <t>مقاله نظريه يا يه خبريه</t>
    </r>
  </si>
  <si>
    <r>
      <t xml:space="preserve">او نمی داند آیا چیزی که می‌خواند </t>
    </r>
    <r>
      <rPr>
        <sz val="12"/>
        <color rgb="FF00B050"/>
        <rFont val="Calibri"/>
        <family val="2"/>
      </rPr>
      <t>یک مقاله حاوی نظر شخصی است یا یک خبر</t>
    </r>
    <r>
      <rPr>
        <sz val="12"/>
        <color rgb="FF000000"/>
        <rFont val="Calibri"/>
        <family val="2"/>
      </rPr>
      <t>.</t>
    </r>
  </si>
  <si>
    <r>
      <rPr>
        <sz val="12"/>
        <color rgb="FFFF0000"/>
        <rFont val="Calibri"/>
        <family val="2"/>
      </rPr>
      <t xml:space="preserve">سپاس خدا را </t>
    </r>
    <r>
      <rPr>
        <sz val="12"/>
        <color rgb="FF000000"/>
        <rFont val="Calibri"/>
        <family val="2"/>
      </rPr>
      <t>، سپاس می گوییم ، کمکش می کنیم و از او طلب مغفرت می کنیم.</t>
    </r>
  </si>
  <si>
    <r>
      <t xml:space="preserve">همانا سپاس شایسته </t>
    </r>
    <r>
      <rPr>
        <sz val="12"/>
        <color rgb="FF00B050"/>
        <rFont val="Calibri"/>
        <family val="2"/>
      </rPr>
      <t>خداوند</t>
    </r>
    <r>
      <rPr>
        <sz val="12"/>
        <color rgb="FF000000"/>
        <rFont val="Calibri"/>
        <family val="2"/>
      </rPr>
      <t xml:space="preserve"> است، او را می‌ستاییم، و از او طلب کمک و بخشایش داریم. </t>
    </r>
  </si>
  <si>
    <r>
      <t xml:space="preserve">سپاس خدا را ، سپاس می گوییم ، </t>
    </r>
    <r>
      <rPr>
        <sz val="12"/>
        <color rgb="FFFF0000"/>
        <rFont val="Calibri"/>
        <family val="2"/>
      </rPr>
      <t>کمکش می کنیم</t>
    </r>
    <r>
      <rPr>
        <sz val="12"/>
        <color rgb="FF000000"/>
        <rFont val="Calibri"/>
        <family val="2"/>
      </rPr>
      <t xml:space="preserve"> و از او طلب مغفرت می کنیم.</t>
    </r>
  </si>
  <si>
    <r>
      <t xml:space="preserve">همانا سپاس شایسته خداوند است، او را می‌ستاییم، </t>
    </r>
    <r>
      <rPr>
        <sz val="12"/>
        <color rgb="FF00B050"/>
        <rFont val="Calibri"/>
        <family val="2"/>
      </rPr>
      <t>و از او طلب کمک</t>
    </r>
    <r>
      <rPr>
        <sz val="12"/>
        <color rgb="FF000000"/>
        <rFont val="Calibri"/>
        <family val="2"/>
      </rPr>
      <t xml:space="preserve"> و بخشایش </t>
    </r>
    <r>
      <rPr>
        <sz val="12"/>
        <color rgb="FF00B050"/>
        <rFont val="Calibri"/>
        <family val="2"/>
      </rPr>
      <t>داریم</t>
    </r>
    <r>
      <rPr>
        <sz val="12"/>
        <color rgb="FF000000"/>
        <rFont val="Calibri"/>
        <family val="2"/>
      </rPr>
      <t xml:space="preserve">. </t>
    </r>
  </si>
  <si>
    <t>این می تواند منجر به یک درگیری همه جانبه شود.</t>
  </si>
  <si>
    <t>ممکن است این به یک درگیری همه جانبه منجر شود.</t>
  </si>
  <si>
    <r>
      <t xml:space="preserve">هیچ نشریه جدیدی در مورد شما منتشر نشده است ؛ دلیل این </t>
    </r>
    <r>
      <rPr>
        <sz val="12"/>
        <color rgb="FFFF0000"/>
        <rFont val="Calibri"/>
        <family val="2"/>
      </rPr>
      <t>کمبود رسانه</t>
    </r>
    <r>
      <rPr>
        <sz val="12"/>
        <color rgb="FF000000"/>
        <rFont val="Calibri"/>
        <family val="2"/>
      </rPr>
      <t xml:space="preserve"> چیست ؟ </t>
    </r>
  </si>
  <si>
    <r>
      <t xml:space="preserve">هیچ بولتن جدیدی درباره شما پخش نشده است، دلیل این </t>
    </r>
    <r>
      <rPr>
        <sz val="12"/>
        <color rgb="FF00B050"/>
        <rFont val="Calibri"/>
        <family val="2"/>
      </rPr>
      <t>کمکاری رسانه‌ای</t>
    </r>
    <r>
      <rPr>
        <sz val="12"/>
        <color rgb="FF000000"/>
        <rFont val="Calibri"/>
        <family val="2"/>
      </rPr>
      <t xml:space="preserve"> چیست؟</t>
    </r>
  </si>
  <si>
    <r>
      <t xml:space="preserve">باید بگویم که من موضوعات کتاب هایم را انتخاب نمی کنم ، </t>
    </r>
    <r>
      <rPr>
        <sz val="12"/>
        <color rgb="FFFF0000"/>
        <rFont val="Calibri"/>
        <family val="2"/>
      </rPr>
      <t>اما</t>
    </r>
    <r>
      <rPr>
        <sz val="12"/>
        <color rgb="FF000000"/>
        <rFont val="Calibri"/>
        <family val="2"/>
      </rPr>
      <t xml:space="preserve"> آنها مرا انتخاب می کنند.</t>
    </r>
  </si>
  <si>
    <r>
      <t xml:space="preserve">باید بگویم که این من نیستم که موضوع کتابهایم را انتخاب می‌کنم، </t>
    </r>
    <r>
      <rPr>
        <sz val="12"/>
        <color rgb="FF00B050"/>
        <rFont val="Calibri"/>
        <family val="2"/>
      </rPr>
      <t>بلکه</t>
    </r>
    <r>
      <rPr>
        <sz val="12"/>
        <color rgb="FF000000"/>
        <rFont val="Calibri"/>
        <family val="2"/>
      </rPr>
      <t xml:space="preserve"> آنها هستند که من را انتخاب می‌کنند.</t>
    </r>
  </si>
  <si>
    <t>این چیزیه که دنیا منتظرش هست</t>
  </si>
  <si>
    <r>
      <t xml:space="preserve">رفتم </t>
    </r>
    <r>
      <rPr>
        <sz val="12"/>
        <color rgb="FFFF0000"/>
        <rFont val="Calibri"/>
        <family val="2"/>
      </rPr>
      <t>اونجا</t>
    </r>
    <r>
      <rPr>
        <sz val="12"/>
        <color rgb="FF000000"/>
        <rFont val="Calibri"/>
        <family val="2"/>
      </rPr>
      <t xml:space="preserve"> و با اونا بودم تا وقتي که خوابيدن</t>
    </r>
  </si>
  <si>
    <r>
      <t xml:space="preserve">رفتم اونجا و </t>
    </r>
    <r>
      <rPr>
        <sz val="12"/>
        <color rgb="FFFF0000"/>
        <rFont val="Calibri"/>
        <family val="2"/>
      </rPr>
      <t>با اونا بودم</t>
    </r>
    <r>
      <rPr>
        <sz val="12"/>
        <color rgb="FF000000"/>
        <rFont val="Calibri"/>
        <family val="2"/>
      </rPr>
      <t xml:space="preserve"> تا وقتي که خوابيدن</t>
    </r>
  </si>
  <si>
    <r>
      <rPr>
        <sz val="12"/>
        <color rgb="FF00B050"/>
        <rFont val="Calibri"/>
        <family val="2"/>
      </rPr>
      <t>او</t>
    </r>
    <r>
      <rPr>
        <sz val="12"/>
        <color rgb="FF000000"/>
        <rFont val="Calibri"/>
        <family val="2"/>
      </rPr>
      <t xml:space="preserve"> نزد آنها رفت و تا زمانی که آنها به خواب رفتند با آنها </t>
    </r>
    <r>
      <rPr>
        <sz val="12"/>
        <color rgb="FF00B050"/>
        <rFont val="Calibri"/>
        <family val="2"/>
      </rPr>
      <t>ماند</t>
    </r>
    <r>
      <rPr>
        <sz val="12"/>
        <color rgb="FF000000"/>
        <rFont val="Calibri"/>
        <family val="2"/>
      </rPr>
      <t>.</t>
    </r>
  </si>
  <si>
    <r>
      <rPr>
        <sz val="12"/>
        <color rgb="FF00B050"/>
        <rFont val="Calibri"/>
        <family val="2"/>
      </rPr>
      <t>او</t>
    </r>
    <r>
      <rPr>
        <sz val="12"/>
        <color rgb="FF000000"/>
        <rFont val="Calibri"/>
        <family val="2"/>
      </rPr>
      <t xml:space="preserve"> نزد آنها رفت و تا زمانی که آنها به خواب رفتند با آنها ماند.</t>
    </r>
  </si>
  <si>
    <t>اون به جاي جراحي عمومي که رويايش رو داشت به بخش بافت شناسي منصوب شد</t>
  </si>
  <si>
    <t>اون همه چيزي که ميدونست رو نگفت</t>
  </si>
  <si>
    <r>
      <t xml:space="preserve">من کاری نامناسب نکردم. این او بود که </t>
    </r>
    <r>
      <rPr>
        <sz val="12"/>
        <color rgb="FFFF0000"/>
        <rFont val="Calibri"/>
        <family val="2"/>
      </rPr>
      <t>بدون قرار ملاقات روی ما فرود آمد</t>
    </r>
    <r>
      <rPr>
        <sz val="12"/>
        <color rgb="FF000000"/>
        <rFont val="Calibri"/>
        <family val="2"/>
      </rPr>
      <t>.</t>
    </r>
  </si>
  <si>
    <r>
      <t xml:space="preserve">من مرتکب عمل ناشایستی نشدم..او بود </t>
    </r>
    <r>
      <rPr>
        <sz val="12"/>
        <color rgb="FF00B050"/>
        <rFont val="Calibri"/>
        <family val="2"/>
      </rPr>
      <t>که بدون قرار قبلی بر ما نازل شد.</t>
    </r>
  </si>
  <si>
    <t>نامه نرسیده بود ، پس من در مورد دلیلش پرسیدم ، و متوجه شدم که پستچی ها آن را به استان فرستاده اند و نه به شهر.</t>
  </si>
  <si>
    <r>
      <t xml:space="preserve">آغوش </t>
    </r>
    <r>
      <rPr>
        <sz val="12"/>
        <color rgb="FFFF0000"/>
        <rFont val="Calibri"/>
        <family val="2"/>
      </rPr>
      <t>عمومی</t>
    </r>
    <r>
      <rPr>
        <sz val="12"/>
        <color rgb="FF000000"/>
        <rFont val="Calibri"/>
        <family val="2"/>
      </rPr>
      <t xml:space="preserve"> در عمارت ممکن است بین پدر و پسرش یا بین یک مرد و یک مرد باشد اما هرگز بین پدر و دخترش نیست.</t>
    </r>
  </si>
  <si>
    <r>
      <t xml:space="preserve">آغوش </t>
    </r>
    <r>
      <rPr>
        <sz val="12"/>
        <color rgb="FF00B050"/>
        <rFont val="Calibri"/>
        <family val="2"/>
      </rPr>
      <t>علنی</t>
    </r>
    <r>
      <rPr>
        <sz val="12"/>
        <color rgb="FF000000"/>
        <rFont val="Calibri"/>
        <family val="2"/>
      </rPr>
      <t xml:space="preserve"> در روستا ممکن است بین پدر و پسر یا بین دو مرد باشد، اما هیچ گاه بین پدر و دخترش نیست.</t>
    </r>
  </si>
  <si>
    <r>
      <t xml:space="preserve">آغوش علنی در </t>
    </r>
    <r>
      <rPr>
        <sz val="12"/>
        <color rgb="FF00B050"/>
        <rFont val="Calibri"/>
        <family val="2"/>
      </rPr>
      <t>روستا</t>
    </r>
    <r>
      <rPr>
        <sz val="12"/>
        <color rgb="FF000000"/>
        <rFont val="Calibri"/>
        <family val="2"/>
      </rPr>
      <t xml:space="preserve"> ممکن است بین پدر و پسر یا بین دو مرد باشد، اما هیچ گاه بین پدر و دخترش نیست.</t>
    </r>
  </si>
  <si>
    <r>
      <t xml:space="preserve">آغوش عمومی در </t>
    </r>
    <r>
      <rPr>
        <sz val="12"/>
        <color rgb="FFFF0000"/>
        <rFont val="Calibri"/>
        <family val="2"/>
      </rPr>
      <t>عمارت</t>
    </r>
    <r>
      <rPr>
        <sz val="12"/>
        <color rgb="FF000000"/>
        <rFont val="Calibri"/>
        <family val="2"/>
      </rPr>
      <t xml:space="preserve"> ممکن است بین پدر و پسرش یا بین یک مرد و یک مرد باشد اما هرگز بین پدر و دخترش نیست.</t>
    </r>
  </si>
  <si>
    <t>لم يبق سوى تلك الحقيبة التي قد تشهد على مروره من هنا.</t>
  </si>
  <si>
    <r>
      <t xml:space="preserve">هیچ چیزی جز آن </t>
    </r>
    <r>
      <rPr>
        <sz val="12"/>
        <color rgb="FF00B050"/>
        <rFont val="Calibri"/>
        <family val="2"/>
      </rPr>
      <t>کیف</t>
    </r>
    <r>
      <rPr>
        <sz val="12"/>
        <color rgb="FF000000"/>
        <rFont val="Calibri"/>
        <family val="2"/>
      </rPr>
      <t xml:space="preserve"> نمانده که احتمالا نشان دهنده عبور وی از اینجاست.</t>
    </r>
  </si>
  <si>
    <r>
      <t xml:space="preserve">فقط اون </t>
    </r>
    <r>
      <rPr>
        <sz val="12"/>
        <color rgb="FFFF0000"/>
        <rFont val="Calibri"/>
        <family val="2"/>
      </rPr>
      <t>کيسه</t>
    </r>
    <r>
      <rPr>
        <sz val="12"/>
        <color rgb="FF000000"/>
        <rFont val="Calibri"/>
        <family val="2"/>
      </rPr>
      <t xml:space="preserve"> باقي مونده که ميتونه از اينجا به اون شهادت بده</t>
    </r>
  </si>
  <si>
    <r>
      <t xml:space="preserve">فقط اون کيسه باقي مونده که </t>
    </r>
    <r>
      <rPr>
        <sz val="12"/>
        <color rgb="FFFF0000"/>
        <rFont val="Calibri"/>
        <family val="2"/>
      </rPr>
      <t>ميتونه از اينجا به اون شهادت بده</t>
    </r>
  </si>
  <si>
    <r>
      <t xml:space="preserve">هیچ چیزی جز آن کیف نمانده </t>
    </r>
    <r>
      <rPr>
        <sz val="12"/>
        <color rgb="FF00B050"/>
        <rFont val="Calibri"/>
        <family val="2"/>
      </rPr>
      <t>که احتمالا نشان دهنده عبور وی از اینجاست</t>
    </r>
    <r>
      <rPr>
        <sz val="12"/>
        <color rgb="FF000000"/>
        <rFont val="Calibri"/>
        <family val="2"/>
      </rPr>
      <t>.</t>
    </r>
  </si>
  <si>
    <r>
      <t xml:space="preserve">از </t>
    </r>
    <r>
      <rPr>
        <sz val="12"/>
        <color rgb="FF00B050"/>
        <rFont val="Calibri"/>
        <family val="2"/>
      </rPr>
      <t>شما</t>
    </r>
    <r>
      <rPr>
        <sz val="12"/>
        <color rgb="FF000000"/>
        <rFont val="Calibri"/>
        <family val="2"/>
      </rPr>
      <t xml:space="preserve"> خواهش می کنم که من را کمک </t>
    </r>
    <r>
      <rPr>
        <sz val="12"/>
        <color rgb="FF00B050"/>
        <rFont val="Calibri"/>
        <family val="2"/>
      </rPr>
      <t>کنید</t>
    </r>
    <r>
      <rPr>
        <sz val="12"/>
        <color rgb="FF000000"/>
        <rFont val="Calibri"/>
        <family val="2"/>
      </rPr>
      <t xml:space="preserve"> چون تاب تحمل آنچه اتفاق افتاد و خواهد افتاد را ندارم.</t>
    </r>
  </si>
  <si>
    <r>
      <t xml:space="preserve">لطفا کمکم </t>
    </r>
    <r>
      <rPr>
        <sz val="12"/>
        <color rgb="FFFF0000"/>
        <rFont val="Calibri"/>
        <family val="2"/>
      </rPr>
      <t>کن</t>
    </r>
    <r>
      <rPr>
        <sz val="12"/>
        <color rgb="FF000000"/>
        <rFont val="Calibri"/>
        <family val="2"/>
      </rPr>
      <t xml:space="preserve"> ، نميتونم تحمل کنم که چه اتفاقي افتاده و چه اتفاقي ميفته.</t>
    </r>
  </si>
  <si>
    <r>
      <t xml:space="preserve">لطفا کمکم کن ، نميتونم تحمل کنم که </t>
    </r>
    <r>
      <rPr>
        <sz val="12"/>
        <color rgb="FFFF0000"/>
        <rFont val="Calibri"/>
        <family val="2"/>
      </rPr>
      <t>چه</t>
    </r>
    <r>
      <rPr>
        <sz val="12"/>
        <color rgb="FF000000"/>
        <rFont val="Calibri"/>
        <family val="2"/>
      </rPr>
      <t xml:space="preserve"> اتفاقي افتاده و </t>
    </r>
    <r>
      <rPr>
        <sz val="12"/>
        <color rgb="FFFF0000"/>
        <rFont val="Calibri"/>
        <family val="2"/>
      </rPr>
      <t>چه</t>
    </r>
    <r>
      <rPr>
        <sz val="12"/>
        <color rgb="FF000000"/>
        <rFont val="Calibri"/>
        <family val="2"/>
      </rPr>
      <t xml:space="preserve"> اتفاقي ميفته.</t>
    </r>
  </si>
  <si>
    <r>
      <t xml:space="preserve">از شما خواهش می کنم که من را کمک کنید چون تاب تحمل </t>
    </r>
    <r>
      <rPr>
        <sz val="12"/>
        <color rgb="FF00B050"/>
        <rFont val="Calibri"/>
        <family val="2"/>
      </rPr>
      <t>آنچه</t>
    </r>
    <r>
      <rPr>
        <sz val="12"/>
        <color rgb="FF000000"/>
        <rFont val="Calibri"/>
        <family val="2"/>
      </rPr>
      <t xml:space="preserve"> اتفاق افتاد و خواهد افتاد را ندارم.</t>
    </r>
  </si>
  <si>
    <t>استان اجلون طی دو روز گذشته شاهد بارش شدید باران بوده است.</t>
  </si>
  <si>
    <t>قابل توجه است که این قهرمان منفی هرگز برای اعمال وحشتناکی که مرتکب شده است احساس پشیمانی نکرده است.</t>
  </si>
  <si>
    <t>کسی که سیگار می کشد و اصلا ورزش نمی کند یک ربع ساعت خسته می شود</t>
  </si>
  <si>
    <t>او گفت که استان برای این مناسبت آماده شده است.</t>
  </si>
  <si>
    <r>
      <t xml:space="preserve">استعمارگران حالا توانستند هر تعداد </t>
    </r>
    <r>
      <rPr>
        <sz val="12"/>
        <color rgb="FFFF0000"/>
        <rFont val="Calibri"/>
        <family val="2"/>
      </rPr>
      <t>هندی</t>
    </r>
    <r>
      <rPr>
        <sz val="12"/>
        <color rgb="FF000000"/>
        <rFont val="Calibri"/>
        <family val="2"/>
      </rPr>
      <t xml:space="preserve"> که می خواستند را بدون کوچکترین سایه ای از پشیمانی یا گناه بکشند</t>
    </r>
  </si>
  <si>
    <t>کسی که سیگار می کشد و ورزش نمی کند در عرض یک ربع خسته می شود</t>
  </si>
  <si>
    <t>وظیفه این آسایشگاه کمک به بیماران صعب العلاج است.</t>
  </si>
  <si>
    <t>مأموریت این آسایشگاه کمک به بیمارانی است که امیدی به بهبودی‌شان نیست.</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</si>
</sst>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4" x14ac:knownFonts="1">
    <font>
      <sz val="10"/>
      <name val="Arial"/>
    </font>
    <font>
      <sz val="10"/>
      <color rgb="FF000000"/>
      <name val="Arial"/>
      <family val="2"/>
    </font>
    <font>
      <sz val="48"/>
      <color rgb="FF003366"/>
      <name val="Calibri"/>
      <family val="2"/>
    </font>
    <font>
      <b/>
      <sz val="11"/>
      <color rgb="FF003366"/>
      <name val="Calibri"/>
      <family val="2"/>
    </font>
    <font>
      <sz val="20"/>
      <color rgb="FF003366"/>
      <name val="Calibri"/>
      <family val="2"/>
    </font>
    <font>
      <sz val="28"/>
      <color rgb="FFFFFFFF"/>
      <name val="Calibri"/>
      <family val="2"/>
    </font>
    <font>
      <sz val="11"/>
      <color rgb="FFFFFFFF"/>
      <name val="Calibri"/>
      <family val="2"/>
    </font>
    <font>
      <sz val="11"/>
      <color rgb="FF000000"/>
      <name val="Calibri"/>
      <family val="2"/>
    </font>
    <font>
      <b/>
      <sz val="12"/>
      <color rgb="FF003366"/>
      <name val="Calibri"/>
      <family val="2"/>
    </font>
    <font>
      <sz val="14"/>
      <color rgb="FF000000"/>
      <name val="Calibri"/>
      <family val="2"/>
    </font>
    <font>
      <b/>
      <sz val="14"/>
      <color rgb="FF003366"/>
      <name val="Calibri"/>
      <family val="2"/>
    </font>
    <font>
      <sz val="16"/>
      <color rgb="FF000000"/>
      <name val="Calibri"/>
      <family val="2"/>
    </font>
    <font>
      <sz val="12"/>
      <color rgb="FF000000"/>
      <name val="Calibri"/>
      <family val="2"/>
    </font>
    <font>
      <sz val="14"/>
      <color rgb="FFFFFFFF"/>
      <name val="Calibri"/>
      <family val="2"/>
    </font>
    <font>
      <sz val="14"/>
      <color rgb="FF000000"/>
      <name val="Cambria"/>
      <family val="1"/>
    </font>
    <font>
      <b/>
      <sz val="14"/>
      <color rgb="FF000000"/>
      <name val="Calibri"/>
      <family val="2"/>
    </font>
    <font>
      <sz val="22"/>
      <color rgb="FFFFFFFF"/>
      <name val="Calibri"/>
      <family val="2"/>
    </font>
    <font>
      <b/>
      <sz val="16"/>
      <color rgb="FF000000"/>
      <name val="Calibri"/>
      <family val="2"/>
    </font>
    <font>
      <b/>
      <sz val="16"/>
      <color rgb="FF000000"/>
      <name val="Cambria"/>
      <family val="1"/>
    </font>
    <font>
      <sz val="16"/>
      <color rgb="FF000000"/>
      <name val="Cambria"/>
      <family val="1"/>
    </font>
    <font>
      <sz val="14"/>
      <color rgb="FF003366"/>
      <name val="Cambria"/>
      <family val="1"/>
    </font>
    <font>
      <b/>
      <sz val="11"/>
      <color rgb="FF000000"/>
      <name val="Calibri"/>
      <family val="2"/>
    </font>
    <font>
      <u/>
      <sz val="12"/>
      <color rgb="FF000000"/>
      <name val="Calibri"/>
      <family val="2"/>
    </font>
    <font>
      <sz val="24"/>
      <color rgb="FF000000"/>
      <name val="Calibri"/>
      <family val="2"/>
    </font>
    <font>
      <sz val="16"/>
      <color rgb="FFFFFFFF"/>
      <name val="Calibri"/>
      <family val="2"/>
    </font>
    <font>
      <b/>
      <sz val="12"/>
      <color rgb="FF000000"/>
      <name val="Calibri"/>
      <family val="2"/>
    </font>
    <font>
      <sz val="10"/>
      <color rgb="FF000000"/>
      <name val="Calibri"/>
      <family val="2"/>
    </font>
    <font>
      <i/>
      <sz val="14"/>
      <color rgb="FF000000"/>
      <name val="Calibri"/>
      <family val="2"/>
    </font>
    <font>
      <sz val="10"/>
      <color rgb="FF000000"/>
      <name val="Arial"/>
      <family val="2"/>
    </font>
    <font>
      <sz val="12"/>
      <color rgb="FF000000"/>
      <name val="Calibri"/>
      <family val="2"/>
    </font>
    <font>
      <sz val="16"/>
      <color rgb="FF000000"/>
      <name val="Calibri"/>
      <family val="2"/>
    </font>
    <font>
      <sz val="11"/>
      <color rgb="FF000000"/>
      <name val="Calibri"/>
      <family val="2"/>
    </font>
    <font>
      <sz val="10"/>
      <color rgb="FF000000"/>
      <name val="Calibri"/>
      <family val="2"/>
    </font>
    <font>
      <i/>
      <sz val="10"/>
      <name val="Arial"/>
      <family val="2"/>
    </font>
    <font>
      <sz val="10"/>
      <name val="Arial"/>
      <family val="2"/>
    </font>
    <font>
      <sz val="16"/>
      <color rgb="FFFFFFFF"/>
      <name val="Calibri"/>
      <family val="2"/>
    </font>
    <font>
      <i/>
      <sz val="16"/>
      <name val="Arial"/>
      <family val="2"/>
    </font>
    <font>
      <sz val="16"/>
      <name val="Arial"/>
      <family val="2"/>
    </font>
    <font>
      <i/>
      <sz val="16"/>
      <color rgb="FF000000"/>
      <name val="Calibri"/>
      <family val="2"/>
    </font>
    <font>
      <sz val="14"/>
      <color rgb="FF000000"/>
      <name val="Calibri"/>
      <family val="2"/>
    </font>
    <font>
      <sz val="14"/>
      <color rgb="FF000000"/>
      <name val="Cambria"/>
      <family val="1"/>
    </font>
    <font>
      <sz val="12"/>
      <color rgb="FFFF0000"/>
      <name val="Calibri"/>
      <family val="2"/>
    </font>
    <font>
      <sz val="12"/>
      <name val="Calibri"/>
      <family val="2"/>
    </font>
    <font>
      <sz val="12"/>
      <color rgb="FF00B050"/>
      <name val="Calibri"/>
      <family val="2"/>
    </font>
  </fonts>
  <fills count="4">
    <fill>
      <patternFill patternType="none"/>
    </fill>
    <fill>
      <patternFill patternType="gray125"/>
    </fill>
    <fill>
      <patternFill patternType="solid">
        <fgColor rgb="FF003366"/>
        <bgColor rgb="FF003366"/>
      </patternFill>
    </fill>
    <fill>
      <patternFill patternType="solid">
        <fgColor rgb="FFFFFFFF"/>
        <bgColor rgb="FFFFFFFF"/>
      </patternFill>
    </fill>
  </fills>
  <borders count="79">
    <border>
      <left/>
      <right/>
      <top/>
      <bottom/>
      <diagonal/>
    </border>
    <border>
      <left/>
      <right/>
      <top/>
      <bottom/>
      <diagonal/>
    </border>
    <border>
      <left style="thin">
        <color rgb="FF003366"/>
      </left>
      <right/>
      <top style="thin">
        <color rgb="FF003366"/>
      </top>
      <bottom/>
      <diagonal/>
    </border>
    <border>
      <left/>
      <right/>
      <top style="thin">
        <color rgb="FF003366"/>
      </top>
      <bottom/>
      <diagonal/>
    </border>
    <border>
      <left/>
      <right style="thin">
        <color rgb="FF003366"/>
      </right>
      <top/>
      <bottom/>
      <diagonal/>
    </border>
    <border>
      <left style="thin">
        <color rgb="FF003366"/>
      </left>
      <right style="thin">
        <color rgb="FF003366"/>
      </right>
      <top/>
      <bottom/>
      <diagonal/>
    </border>
    <border>
      <left/>
      <right style="thin">
        <color rgb="FF003366"/>
      </right>
      <top style="thin">
        <color rgb="FF003366"/>
      </top>
      <bottom/>
      <diagonal/>
    </border>
    <border>
      <left style="thin">
        <color rgb="FF003366"/>
      </left>
      <right/>
      <top/>
      <bottom/>
      <diagonal/>
    </border>
    <border>
      <left/>
      <right style="thin">
        <color rgb="FFA2BD90"/>
      </right>
      <top style="thin">
        <color rgb="FF003366"/>
      </top>
      <bottom style="thin">
        <color rgb="FFA2BD90"/>
      </bottom>
      <diagonal/>
    </border>
    <border>
      <left style="thin">
        <color rgb="FF003366"/>
      </left>
      <right/>
      <top/>
      <bottom style="thin">
        <color rgb="FF003366"/>
      </bottom>
      <diagonal/>
    </border>
    <border>
      <left/>
      <right/>
      <top/>
      <bottom style="thin">
        <color rgb="FF003366"/>
      </bottom>
      <diagonal/>
    </border>
    <border>
      <left/>
      <right style="thin">
        <color rgb="FF003366"/>
      </right>
      <top/>
      <bottom style="thin">
        <color rgb="FF003366"/>
      </bottom>
      <diagonal/>
    </border>
    <border>
      <left style="thin">
        <color rgb="FFA2BD90"/>
      </left>
      <right style="thin">
        <color rgb="FFA2BD90"/>
      </right>
      <top style="thin">
        <color rgb="FF003366"/>
      </top>
      <bottom style="thin">
        <color rgb="FFA2BD90"/>
      </bottom>
      <diagonal/>
    </border>
    <border>
      <left style="medium">
        <color rgb="FFFFFFFF"/>
      </left>
      <right style="thin">
        <color rgb="FF003366"/>
      </right>
      <top style="medium">
        <color rgb="FFFFFFFF"/>
      </top>
      <bottom style="thin">
        <color rgb="FF003366"/>
      </bottom>
      <diagonal/>
    </border>
    <border>
      <left style="thin">
        <color rgb="FF003366"/>
      </left>
      <right style="thin">
        <color rgb="FF003366"/>
      </right>
      <top style="thin">
        <color rgb="FF003366"/>
      </top>
      <bottom style="thin">
        <color rgb="FF003366"/>
      </bottom>
      <diagonal/>
    </border>
    <border>
      <left style="thin">
        <color rgb="FF003366"/>
      </left>
      <right/>
      <top style="medium">
        <color rgb="FFFFFFFF"/>
      </top>
      <bottom style="thin">
        <color rgb="FF003366"/>
      </bottom>
      <diagonal/>
    </border>
    <border>
      <left/>
      <right style="thin">
        <color rgb="FFFFFFFF"/>
      </right>
      <top/>
      <bottom/>
      <diagonal/>
    </border>
    <border>
      <left style="medium">
        <color rgb="FFFFFFFF"/>
      </left>
      <right style="thin">
        <color rgb="FF003366"/>
      </right>
      <top style="thin">
        <color rgb="FF003366"/>
      </top>
      <bottom style="thin">
        <color rgb="FF003366"/>
      </bottom>
      <diagonal/>
    </border>
    <border>
      <left style="thin">
        <color rgb="FF003366"/>
      </left>
      <right/>
      <top style="thin">
        <color rgb="FF003366"/>
      </top>
      <bottom style="thin">
        <color rgb="FF003366"/>
      </bottom>
      <diagonal/>
    </border>
    <border>
      <left style="thin">
        <color rgb="FF003366"/>
      </left>
      <right style="thin">
        <color rgb="FF003366"/>
      </right>
      <top/>
      <bottom style="thin">
        <color rgb="FF003366"/>
      </bottom>
      <diagonal/>
    </border>
    <border>
      <left style="thin">
        <color rgb="FFA2BD90"/>
      </left>
      <right/>
      <top style="thin">
        <color rgb="FF003366"/>
      </top>
      <bottom style="thin">
        <color rgb="FFA2BD90"/>
      </bottom>
      <diagonal/>
    </border>
    <border>
      <left style="medium">
        <color rgb="FFFFFFFF"/>
      </left>
      <right style="thin">
        <color rgb="FF003366"/>
      </right>
      <top style="thin">
        <color rgb="FF003366"/>
      </top>
      <bottom/>
      <diagonal/>
    </border>
    <border>
      <left/>
      <right style="thin">
        <color rgb="FF1F497D"/>
      </right>
      <top style="thin">
        <color rgb="FF1F497D"/>
      </top>
      <bottom/>
      <diagonal/>
    </border>
    <border>
      <left style="thin">
        <color rgb="FF1F497D"/>
      </left>
      <right/>
      <top style="thin">
        <color rgb="FF1F497D"/>
      </top>
      <bottom/>
      <diagonal/>
    </border>
    <border>
      <left style="medium">
        <color rgb="FF000000"/>
      </left>
      <right style="medium">
        <color rgb="FF000000"/>
      </right>
      <top style="medium">
        <color rgb="FF000000"/>
      </top>
      <bottom style="medium">
        <color rgb="FF000000"/>
      </bottom>
      <diagonal/>
    </border>
    <border>
      <left style="thin">
        <color rgb="FFFFFFFF"/>
      </left>
      <right style="thin">
        <color rgb="FFFFFFFF"/>
      </right>
      <top style="thin">
        <color rgb="FFFFFFFF"/>
      </top>
      <bottom style="thin">
        <color rgb="FFFFFFFF"/>
      </bottom>
      <diagonal/>
    </border>
    <border>
      <left/>
      <right style="thin">
        <color rgb="FFA2BD90"/>
      </right>
      <top style="thin">
        <color rgb="FFA2BD90"/>
      </top>
      <bottom style="thin">
        <color rgb="FFA2BD90"/>
      </bottom>
      <diagonal/>
    </border>
    <border>
      <left style="thin">
        <color rgb="FFA2BD90"/>
      </left>
      <right style="thin">
        <color rgb="FFA2BD90"/>
      </right>
      <top style="thin">
        <color rgb="FFA2BD90"/>
      </top>
      <bottom style="thin">
        <color rgb="FFA2BD90"/>
      </bottom>
      <diagonal/>
    </border>
    <border>
      <left style="thin">
        <color rgb="FF003366"/>
      </left>
      <right style="thin">
        <color rgb="FF003366"/>
      </right>
      <top style="thin">
        <color rgb="FF003366"/>
      </top>
      <bottom/>
      <diagonal/>
    </border>
    <border>
      <left style="thin">
        <color rgb="FFFFFFFF"/>
      </left>
      <right style="thin">
        <color rgb="FFFFFFFF"/>
      </right>
      <top/>
      <bottom/>
      <diagonal/>
    </border>
    <border>
      <left style="thin">
        <color rgb="FFA2BD90"/>
      </left>
      <right/>
      <top style="thin">
        <color rgb="FFA2BD90"/>
      </top>
      <bottom style="thin">
        <color rgb="FFA2BD9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3366"/>
      </right>
      <top/>
      <bottom style="thin">
        <color rgb="FFFFFFFF"/>
      </bottom>
      <diagonal/>
    </border>
    <border>
      <left style="thin">
        <color theme="3"/>
      </left>
      <right style="thin">
        <color theme="3"/>
      </right>
      <top style="thin">
        <color theme="3"/>
      </top>
      <bottom style="thin">
        <color theme="3"/>
      </bottom>
      <diagonal/>
    </border>
    <border>
      <left style="thin">
        <color theme="3"/>
      </left>
      <right style="thin">
        <color theme="3"/>
      </right>
      <top style="thin">
        <color theme="3"/>
      </top>
      <bottom/>
      <diagonal/>
    </border>
    <border>
      <left style="thin">
        <color rgb="FF003366"/>
      </left>
      <right style="thin">
        <color rgb="FF003366"/>
      </right>
      <top style="thin">
        <color theme="3"/>
      </top>
      <bottom/>
      <diagonal/>
    </border>
    <border>
      <left/>
      <right/>
      <top style="thin">
        <color rgb="FF333399"/>
      </top>
      <bottom/>
      <diagonal/>
    </border>
    <border>
      <left style="thin">
        <color theme="3"/>
      </left>
      <right/>
      <top style="thin">
        <color theme="3"/>
      </top>
      <bottom/>
      <diagonal/>
    </border>
    <border>
      <left/>
      <right/>
      <top style="thin">
        <color theme="3"/>
      </top>
      <bottom/>
      <diagonal/>
    </border>
    <border>
      <left/>
      <right style="thin">
        <color theme="3"/>
      </right>
      <top style="thin">
        <color theme="3"/>
      </top>
      <bottom/>
      <diagonal/>
    </border>
    <border>
      <left style="thin">
        <color theme="3"/>
      </left>
      <right/>
      <top/>
      <bottom/>
      <diagonal/>
    </border>
    <border>
      <left/>
      <right style="thin">
        <color theme="3"/>
      </right>
      <top/>
      <bottom/>
      <diagonal/>
    </border>
    <border>
      <left style="thin">
        <color theme="3"/>
      </left>
      <right/>
      <top/>
      <bottom style="thin">
        <color theme="3"/>
      </bottom>
      <diagonal/>
    </border>
    <border>
      <left/>
      <right/>
      <top/>
      <bottom style="thin">
        <color theme="3"/>
      </bottom>
      <diagonal/>
    </border>
    <border>
      <left/>
      <right style="thin">
        <color theme="3"/>
      </right>
      <top/>
      <bottom style="thin">
        <color theme="3"/>
      </bottom>
      <diagonal/>
    </border>
    <border>
      <left style="thin">
        <color theme="3"/>
      </left>
      <right/>
      <top style="thin">
        <color theme="3"/>
      </top>
      <bottom style="thin">
        <color theme="3"/>
      </bottom>
      <diagonal/>
    </border>
    <border>
      <left/>
      <right style="thin">
        <color theme="3"/>
      </right>
      <top style="thin">
        <color theme="3"/>
      </top>
      <bottom style="thin">
        <color theme="3"/>
      </bottom>
      <diagonal/>
    </border>
    <border>
      <left style="thin">
        <color rgb="FF003366"/>
      </left>
      <right style="thin">
        <color rgb="FF003366"/>
      </right>
      <top style="thin">
        <color theme="0"/>
      </top>
      <bottom/>
      <diagonal/>
    </border>
    <border>
      <left style="thin">
        <color rgb="FF003366"/>
      </left>
      <right style="thin">
        <color rgb="FF003366"/>
      </right>
      <top/>
      <bottom style="thin">
        <color theme="0"/>
      </bottom>
      <diagonal/>
    </border>
    <border>
      <left/>
      <right style="thin">
        <color rgb="FF003366"/>
      </right>
      <top style="thin">
        <color rgb="FFFFFFFF"/>
      </top>
      <bottom/>
      <diagonal/>
    </border>
    <border>
      <left style="thin">
        <color rgb="FF003366"/>
      </left>
      <right style="thin">
        <color rgb="FF003366"/>
      </right>
      <top style="thin">
        <color rgb="FFFFFFFF"/>
      </top>
      <bottom/>
      <diagonal/>
    </border>
    <border>
      <left style="thin">
        <color rgb="FF003366"/>
      </left>
      <right style="thin">
        <color rgb="FF003366"/>
      </right>
      <top/>
      <bottom style="thin">
        <color rgb="FFFFFFFF"/>
      </bottom>
      <diagonal/>
    </border>
    <border>
      <left/>
      <right/>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rgb="FF003366"/>
      </left>
      <right style="thin">
        <color indexed="64"/>
      </right>
      <top/>
      <bottom/>
      <diagonal/>
    </border>
    <border>
      <left style="thin">
        <color rgb="FF003366"/>
      </left>
      <right style="thin">
        <color rgb="FF003366"/>
      </right>
      <top/>
      <bottom style="thin">
        <color indexed="64"/>
      </bottom>
      <diagonal/>
    </border>
    <border>
      <left style="thin">
        <color rgb="FF003366"/>
      </left>
      <right/>
      <top style="thin">
        <color indexed="64"/>
      </top>
      <bottom/>
      <diagonal/>
    </border>
    <border>
      <left style="thin">
        <color theme="3"/>
      </left>
      <right style="thin">
        <color indexed="64"/>
      </right>
      <top style="thin">
        <color theme="3"/>
      </top>
      <bottom style="thin">
        <color theme="3"/>
      </bottom>
      <diagonal/>
    </border>
    <border>
      <left style="thin">
        <color rgb="FF003366"/>
      </left>
      <right style="thin">
        <color indexed="64"/>
      </right>
      <top style="thin">
        <color theme="3"/>
      </top>
      <bottom style="thin">
        <color indexed="64"/>
      </bottom>
      <diagonal/>
    </border>
    <border>
      <left style="thin">
        <color indexed="64"/>
      </left>
      <right style="thin">
        <color rgb="FF003366"/>
      </right>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style="thin">
        <color indexed="64"/>
      </left>
      <right style="thin">
        <color indexed="64"/>
      </right>
      <top style="thin">
        <color rgb="FF003366"/>
      </top>
      <bottom style="thin">
        <color rgb="FF003366"/>
      </bottom>
      <diagonal/>
    </border>
    <border>
      <left style="thin">
        <color indexed="64"/>
      </left>
      <right style="thin">
        <color indexed="64"/>
      </right>
      <top style="thin">
        <color rgb="FF003366"/>
      </top>
      <bottom/>
      <diagonal/>
    </border>
    <border>
      <left style="thin">
        <color indexed="64"/>
      </left>
      <right style="thin">
        <color indexed="64"/>
      </right>
      <top/>
      <bottom style="thin">
        <color rgb="FF003366"/>
      </bottom>
      <diagonal/>
    </border>
  </borders>
  <cellStyleXfs count="1">
    <xf numFmtId="0" fontId="0" fillId="0" borderId="0"/>
  </cellStyleXfs>
  <cellXfs count="245">
    <xf numFmtId="0" fontId="0" fillId="0" borderId="0" xfId="0"/>
    <xf numFmtId="0" fontId="1" fillId="0" borderId="1" xfId="0" applyFont="1" applyBorder="1"/>
    <xf numFmtId="0" fontId="3" fillId="0" borderId="1" xfId="0" applyFont="1" applyBorder="1"/>
    <xf numFmtId="0" fontId="5" fillId="2" borderId="1" xfId="0" applyFont="1" applyFill="1" applyBorder="1"/>
    <xf numFmtId="0" fontId="6" fillId="2" borderId="1" xfId="0" applyFont="1" applyFill="1" applyBorder="1"/>
    <xf numFmtId="0" fontId="7" fillId="3" borderId="1" xfId="0" applyFont="1" applyFill="1" applyBorder="1"/>
    <xf numFmtId="0" fontId="8" fillId="3" borderId="1" xfId="0" applyFont="1" applyFill="1" applyBorder="1"/>
    <xf numFmtId="0" fontId="10" fillId="3" borderId="1" xfId="0" applyFont="1" applyFill="1" applyBorder="1"/>
    <xf numFmtId="0" fontId="7" fillId="3" borderId="2" xfId="0" applyFont="1" applyFill="1" applyBorder="1"/>
    <xf numFmtId="0" fontId="7" fillId="3" borderId="3" xfId="0" applyFont="1" applyFill="1" applyBorder="1"/>
    <xf numFmtId="0" fontId="9" fillId="3" borderId="1" xfId="0" applyFont="1" applyFill="1" applyBorder="1"/>
    <xf numFmtId="0" fontId="9" fillId="3" borderId="1" xfId="0" applyFont="1" applyFill="1" applyBorder="1" applyAlignment="1">
      <alignment wrapText="1"/>
    </xf>
    <xf numFmtId="0" fontId="7" fillId="3" borderId="7" xfId="0" applyFont="1" applyFill="1" applyBorder="1"/>
    <xf numFmtId="0" fontId="7" fillId="0" borderId="1" xfId="0" applyFont="1" applyBorder="1" applyAlignment="1">
      <alignment wrapText="1"/>
    </xf>
    <xf numFmtId="0" fontId="7" fillId="0" borderId="5" xfId="0" applyFont="1" applyBorder="1"/>
    <xf numFmtId="0" fontId="11" fillId="3" borderId="1" xfId="0" applyFont="1" applyFill="1" applyBorder="1"/>
    <xf numFmtId="0" fontId="7" fillId="0" borderId="1" xfId="0" applyFont="1" applyBorder="1"/>
    <xf numFmtId="0" fontId="13" fillId="0" borderId="1" xfId="0" applyFont="1" applyBorder="1"/>
    <xf numFmtId="0" fontId="9" fillId="0" borderId="1" xfId="0" applyFont="1" applyBorder="1"/>
    <xf numFmtId="0" fontId="14" fillId="3" borderId="3" xfId="0" applyFont="1" applyFill="1" applyBorder="1" applyAlignment="1">
      <alignment wrapText="1"/>
    </xf>
    <xf numFmtId="0" fontId="7" fillId="3" borderId="9" xfId="0" applyFont="1" applyFill="1" applyBorder="1"/>
    <xf numFmtId="0" fontId="7" fillId="3" borderId="10" xfId="0" applyFont="1" applyFill="1" applyBorder="1"/>
    <xf numFmtId="0" fontId="15" fillId="3" borderId="1" xfId="0" applyFont="1" applyFill="1" applyBorder="1" applyAlignment="1">
      <alignment horizontal="center" vertical="center"/>
    </xf>
    <xf numFmtId="0" fontId="16" fillId="2" borderId="1" xfId="0" applyFont="1" applyFill="1" applyBorder="1"/>
    <xf numFmtId="0" fontId="17" fillId="0" borderId="1" xfId="0" applyFont="1" applyBorder="1"/>
    <xf numFmtId="0" fontId="18" fillId="3" borderId="13" xfId="0" applyFont="1" applyFill="1" applyBorder="1" applyAlignment="1">
      <alignment vertical="top" wrapText="1"/>
    </xf>
    <xf numFmtId="0" fontId="7" fillId="0" borderId="14" xfId="0" applyFont="1" applyBorder="1"/>
    <xf numFmtId="0" fontId="19" fillId="3" borderId="15" xfId="0" applyFont="1" applyFill="1" applyBorder="1" applyAlignment="1">
      <alignment vertical="top" wrapText="1"/>
    </xf>
    <xf numFmtId="0" fontId="12" fillId="0" borderId="1" xfId="0" applyFont="1" applyBorder="1" applyAlignment="1">
      <alignment horizontal="center"/>
    </xf>
    <xf numFmtId="0" fontId="7" fillId="3" borderId="6" xfId="0" applyFont="1" applyFill="1" applyBorder="1"/>
    <xf numFmtId="0" fontId="11" fillId="0" borderId="1" xfId="0" applyFont="1" applyBorder="1"/>
    <xf numFmtId="0" fontId="20" fillId="3" borderId="1" xfId="0" applyFont="1" applyFill="1" applyBorder="1" applyAlignment="1">
      <alignment wrapText="1"/>
    </xf>
    <xf numFmtId="0" fontId="5" fillId="0" borderId="16" xfId="0" applyFont="1" applyBorder="1"/>
    <xf numFmtId="0" fontId="14" fillId="3" borderId="1" xfId="0" applyFont="1" applyFill="1" applyBorder="1" applyAlignment="1">
      <alignment wrapText="1"/>
    </xf>
    <xf numFmtId="0" fontId="16" fillId="2" borderId="16" xfId="0" applyFont="1" applyFill="1" applyBorder="1"/>
    <xf numFmtId="0" fontId="18" fillId="3" borderId="17" xfId="0" applyFont="1" applyFill="1" applyBorder="1" applyAlignment="1">
      <alignment vertical="top" wrapText="1"/>
    </xf>
    <xf numFmtId="0" fontId="19" fillId="3" borderId="18" xfId="0" applyFont="1" applyFill="1" applyBorder="1" applyAlignment="1">
      <alignment vertical="top" wrapText="1"/>
    </xf>
    <xf numFmtId="0" fontId="12" fillId="0" borderId="1" xfId="0" applyFont="1" applyBorder="1"/>
    <xf numFmtId="0" fontId="7" fillId="0" borderId="19" xfId="0" applyFont="1" applyBorder="1"/>
    <xf numFmtId="0" fontId="21" fillId="0" borderId="1" xfId="0" applyFont="1" applyBorder="1"/>
    <xf numFmtId="0" fontId="9" fillId="3" borderId="1" xfId="0" applyFont="1" applyFill="1" applyBorder="1" applyAlignment="1">
      <alignment vertical="center" wrapText="1"/>
    </xf>
    <xf numFmtId="0" fontId="21" fillId="0" borderId="1" xfId="0" applyFont="1" applyBorder="1" applyAlignment="1">
      <alignment wrapText="1"/>
    </xf>
    <xf numFmtId="0" fontId="15" fillId="3" borderId="1" xfId="0" applyFont="1" applyFill="1" applyBorder="1"/>
    <xf numFmtId="0" fontId="18" fillId="3" borderId="21" xfId="0" applyFont="1" applyFill="1" applyBorder="1" applyAlignment="1">
      <alignment vertical="top" wrapText="1"/>
    </xf>
    <xf numFmtId="0" fontId="23" fillId="0" borderId="1" xfId="0" applyFont="1" applyBorder="1"/>
    <xf numFmtId="0" fontId="19" fillId="3" borderId="2" xfId="0" applyFont="1" applyFill="1" applyBorder="1" applyAlignment="1">
      <alignment vertical="top" wrapText="1"/>
    </xf>
    <xf numFmtId="0" fontId="7" fillId="3" borderId="4" xfId="0" applyFont="1" applyFill="1" applyBorder="1"/>
    <xf numFmtId="0" fontId="18" fillId="3" borderId="22" xfId="0" applyFont="1" applyFill="1" applyBorder="1"/>
    <xf numFmtId="0" fontId="11" fillId="3" borderId="23" xfId="0" applyFont="1" applyFill="1" applyBorder="1"/>
    <xf numFmtId="0" fontId="18" fillId="3" borderId="1" xfId="0" applyFont="1" applyFill="1" applyBorder="1"/>
    <xf numFmtId="0" fontId="11" fillId="3" borderId="5" xfId="0" applyFont="1" applyFill="1" applyBorder="1"/>
    <xf numFmtId="0" fontId="9" fillId="3" borderId="24" xfId="0" applyFont="1" applyFill="1" applyBorder="1" applyAlignment="1">
      <alignment horizontal="center" vertical="center"/>
    </xf>
    <xf numFmtId="0" fontId="9" fillId="3" borderId="1" xfId="0" applyFont="1" applyFill="1" applyBorder="1" applyAlignment="1">
      <alignment horizontal="center" vertical="center"/>
    </xf>
    <xf numFmtId="0" fontId="12" fillId="3" borderId="1" xfId="0" applyFont="1" applyFill="1" applyBorder="1"/>
    <xf numFmtId="0" fontId="13" fillId="3" borderId="1" xfId="0" applyFont="1" applyFill="1" applyBorder="1"/>
    <xf numFmtId="0" fontId="11" fillId="3" borderId="18" xfId="0" applyFont="1" applyFill="1" applyBorder="1" applyAlignment="1">
      <alignment vertical="top" wrapText="1"/>
    </xf>
    <xf numFmtId="0" fontId="11" fillId="0" borderId="1" xfId="0" applyFont="1" applyBorder="1" applyAlignment="1">
      <alignment horizontal="center"/>
    </xf>
    <xf numFmtId="0" fontId="7" fillId="0" borderId="7" xfId="0" applyFont="1" applyBorder="1"/>
    <xf numFmtId="0" fontId="14" fillId="3" borderId="1" xfId="0" applyFont="1" applyFill="1" applyBorder="1" applyAlignment="1">
      <alignment horizontal="center" vertical="center" wrapText="1"/>
    </xf>
    <xf numFmtId="0" fontId="7" fillId="0" borderId="3" xfId="0" applyFont="1" applyBorder="1"/>
    <xf numFmtId="0" fontId="14" fillId="3" borderId="1" xfId="0" applyFont="1" applyFill="1" applyBorder="1" applyAlignment="1">
      <alignment horizontal="left" vertical="center" wrapText="1"/>
    </xf>
    <xf numFmtId="0" fontId="25" fillId="0" borderId="1" xfId="0" applyFont="1" applyBorder="1"/>
    <xf numFmtId="0" fontId="14" fillId="3" borderId="10" xfId="0" applyFont="1" applyFill="1" applyBorder="1" applyAlignment="1">
      <alignment wrapText="1"/>
    </xf>
    <xf numFmtId="0" fontId="7" fillId="3" borderId="11" xfId="0" applyFont="1" applyFill="1" applyBorder="1"/>
    <xf numFmtId="0" fontId="20" fillId="3" borderId="1" xfId="0" applyFont="1" applyFill="1" applyBorder="1" applyAlignment="1">
      <alignment horizontal="left" vertical="center" wrapText="1"/>
    </xf>
    <xf numFmtId="0" fontId="20" fillId="3" borderId="1" xfId="0" applyFont="1" applyFill="1" applyBorder="1" applyAlignment="1">
      <alignment horizontal="center" vertical="center" wrapText="1"/>
    </xf>
    <xf numFmtId="0" fontId="25" fillId="3" borderId="2" xfId="0" applyFont="1" applyFill="1" applyBorder="1"/>
    <xf numFmtId="0" fontId="12" fillId="3" borderId="3" xfId="0" applyFont="1" applyFill="1" applyBorder="1"/>
    <xf numFmtId="0" fontId="12" fillId="0" borderId="3" xfId="0" applyFont="1" applyBorder="1"/>
    <xf numFmtId="0" fontId="12" fillId="0" borderId="6" xfId="0" applyFont="1" applyBorder="1"/>
    <xf numFmtId="0" fontId="7" fillId="0" borderId="29" xfId="0" applyFont="1" applyBorder="1"/>
    <xf numFmtId="0" fontId="12" fillId="3" borderId="7" xfId="0" applyFont="1" applyFill="1" applyBorder="1"/>
    <xf numFmtId="0" fontId="12" fillId="0" borderId="4" xfId="0" applyFont="1" applyBorder="1"/>
    <xf numFmtId="0" fontId="26" fillId="0" borderId="16" xfId="0" applyFont="1" applyBorder="1"/>
    <xf numFmtId="0" fontId="7" fillId="0" borderId="1" xfId="0" applyFont="1" applyBorder="1" applyAlignment="1">
      <alignment horizontal="left" wrapText="1"/>
    </xf>
    <xf numFmtId="0" fontId="26" fillId="0" borderId="1" xfId="0" applyFont="1" applyBorder="1"/>
    <xf numFmtId="0" fontId="27" fillId="3" borderId="7" xfId="0" applyFont="1" applyFill="1" applyBorder="1"/>
    <xf numFmtId="0" fontId="12" fillId="3" borderId="1" xfId="0" applyFont="1" applyFill="1" applyBorder="1" applyAlignment="1">
      <alignment horizontal="left"/>
    </xf>
    <xf numFmtId="0" fontId="12" fillId="0" borderId="7" xfId="0" applyFont="1" applyBorder="1"/>
    <xf numFmtId="0" fontId="12" fillId="3" borderId="1" xfId="0" applyFont="1" applyFill="1" applyBorder="1" applyAlignment="1">
      <alignment horizontal="center"/>
    </xf>
    <xf numFmtId="0" fontId="12" fillId="3" borderId="31" xfId="0" applyFont="1" applyFill="1" applyBorder="1" applyAlignment="1">
      <alignment horizontal="center" vertical="center"/>
    </xf>
    <xf numFmtId="0" fontId="7" fillId="0" borderId="9" xfId="0" applyFont="1" applyBorder="1"/>
    <xf numFmtId="0" fontId="12" fillId="3" borderId="1" xfId="0" applyFont="1" applyFill="1" applyBorder="1" applyAlignment="1">
      <alignment horizontal="center" vertical="center"/>
    </xf>
    <xf numFmtId="0" fontId="12" fillId="3" borderId="9" xfId="0" applyFont="1" applyFill="1" applyBorder="1"/>
    <xf numFmtId="0" fontId="12" fillId="3" borderId="10" xfId="0" applyFont="1" applyFill="1" applyBorder="1" applyAlignment="1">
      <alignment horizontal="center" vertical="center"/>
    </xf>
    <xf numFmtId="0" fontId="12" fillId="3" borderId="10" xfId="0" applyFont="1" applyFill="1" applyBorder="1"/>
    <xf numFmtId="0" fontId="12" fillId="0" borderId="10" xfId="0" applyFont="1" applyBorder="1"/>
    <xf numFmtId="0" fontId="12" fillId="0" borderId="11" xfId="0" applyFont="1" applyBorder="1"/>
    <xf numFmtId="0" fontId="12" fillId="0" borderId="1" xfId="0" applyFont="1" applyBorder="1" applyAlignment="1">
      <alignment horizontal="center" vertical="center"/>
    </xf>
    <xf numFmtId="0" fontId="14" fillId="3" borderId="32" xfId="0" applyFont="1" applyFill="1" applyBorder="1" applyAlignment="1">
      <alignment wrapText="1"/>
    </xf>
    <xf numFmtId="0" fontId="14" fillId="3" borderId="33" xfId="0" applyFont="1" applyFill="1" applyBorder="1" applyAlignment="1">
      <alignment horizontal="center" vertical="center" wrapText="1"/>
    </xf>
    <xf numFmtId="0" fontId="25" fillId="0" borderId="2" xfId="0" applyFont="1" applyBorder="1"/>
    <xf numFmtId="0" fontId="25" fillId="0" borderId="3" xfId="0" applyFont="1" applyBorder="1"/>
    <xf numFmtId="0" fontId="9" fillId="3" borderId="33" xfId="0" applyFont="1" applyFill="1" applyBorder="1" applyAlignment="1">
      <alignment horizontal="center" vertical="center"/>
    </xf>
    <xf numFmtId="0" fontId="9" fillId="3" borderId="34" xfId="0" applyFont="1" applyFill="1" applyBorder="1" applyAlignment="1">
      <alignment horizontal="center" vertical="center"/>
    </xf>
    <xf numFmtId="0" fontId="12" fillId="3" borderId="4" xfId="0" applyFont="1" applyFill="1" applyBorder="1"/>
    <xf numFmtId="0" fontId="9" fillId="3" borderId="31" xfId="0" applyFont="1" applyFill="1" applyBorder="1" applyAlignment="1">
      <alignment horizontal="center" vertical="center"/>
    </xf>
    <xf numFmtId="9" fontId="1" fillId="0" borderId="1" xfId="0" applyNumberFormat="1" applyFont="1" applyBorder="1"/>
    <xf numFmtId="0" fontId="7" fillId="0" borderId="1" xfId="0" applyFont="1" applyBorder="1" applyAlignment="1">
      <alignment horizontal="center"/>
    </xf>
    <xf numFmtId="0" fontId="30" fillId="3" borderId="18" xfId="0" applyFont="1" applyFill="1" applyBorder="1" applyAlignment="1">
      <alignment vertical="top" wrapText="1"/>
    </xf>
    <xf numFmtId="0" fontId="31" fillId="0" borderId="18" xfId="0" applyFont="1" applyBorder="1"/>
    <xf numFmtId="0" fontId="31" fillId="0" borderId="14" xfId="0" applyFont="1" applyBorder="1"/>
    <xf numFmtId="0" fontId="28" fillId="0" borderId="36" xfId="0" applyFont="1" applyBorder="1"/>
    <xf numFmtId="0" fontId="1" fillId="0" borderId="1" xfId="0" applyFont="1" applyBorder="1" applyAlignment="1">
      <alignment vertical="center"/>
    </xf>
    <xf numFmtId="0" fontId="0" fillId="0" borderId="0" xfId="0" applyAlignment="1">
      <alignment vertical="center"/>
    </xf>
    <xf numFmtId="0" fontId="0" fillId="0" borderId="1" xfId="0" applyBorder="1" applyAlignment="1">
      <alignment vertical="center"/>
    </xf>
    <xf numFmtId="0" fontId="29" fillId="3" borderId="5" xfId="0" applyFont="1" applyFill="1" applyBorder="1" applyAlignment="1">
      <alignment vertical="center" wrapText="1"/>
    </xf>
    <xf numFmtId="0" fontId="28" fillId="0" borderId="37" xfId="0" applyFont="1" applyBorder="1"/>
    <xf numFmtId="0" fontId="0" fillId="0" borderId="1" xfId="0" applyBorder="1"/>
    <xf numFmtId="0" fontId="9" fillId="3" borderId="39" xfId="0" applyFont="1" applyFill="1" applyBorder="1"/>
    <xf numFmtId="0" fontId="32" fillId="0" borderId="1" xfId="0" applyFont="1" applyBorder="1"/>
    <xf numFmtId="0" fontId="7" fillId="0" borderId="28" xfId="0" applyFont="1" applyBorder="1"/>
    <xf numFmtId="0" fontId="9" fillId="3" borderId="49" xfId="0" applyFont="1" applyFill="1" applyBorder="1" applyAlignment="1">
      <alignment horizontal="left"/>
    </xf>
    <xf numFmtId="0" fontId="9" fillId="3" borderId="48" xfId="0" applyFont="1" applyFill="1" applyBorder="1"/>
    <xf numFmtId="0" fontId="9" fillId="3" borderId="49" xfId="0" applyFont="1" applyFill="1" applyBorder="1"/>
    <xf numFmtId="0" fontId="9" fillId="3" borderId="36" xfId="0" applyFont="1" applyFill="1" applyBorder="1"/>
    <xf numFmtId="9" fontId="9" fillId="3" borderId="36" xfId="0" applyNumberFormat="1" applyFont="1" applyFill="1" applyBorder="1"/>
    <xf numFmtId="0" fontId="9" fillId="3" borderId="1" xfId="0" applyFont="1" applyFill="1" applyBorder="1" applyAlignment="1">
      <alignment horizontal="left"/>
    </xf>
    <xf numFmtId="0" fontId="35" fillId="2" borderId="25" xfId="0" applyFont="1" applyFill="1" applyBorder="1" applyAlignment="1">
      <alignment vertical="top" wrapText="1"/>
    </xf>
    <xf numFmtId="0" fontId="30" fillId="3" borderId="2" xfId="0" applyFont="1" applyFill="1" applyBorder="1" applyAlignment="1">
      <alignment vertical="top" wrapText="1"/>
    </xf>
    <xf numFmtId="0" fontId="30" fillId="3" borderId="7" xfId="0" applyFont="1" applyFill="1" applyBorder="1" applyAlignment="1">
      <alignment vertical="top" wrapText="1"/>
    </xf>
    <xf numFmtId="0" fontId="35" fillId="2" borderId="50" xfId="0" applyFont="1" applyFill="1" applyBorder="1" applyAlignment="1">
      <alignment vertical="top" wrapText="1"/>
    </xf>
    <xf numFmtId="0" fontId="9" fillId="3" borderId="48" xfId="0" applyFont="1" applyFill="1" applyBorder="1" applyAlignment="1">
      <alignment horizontal="left"/>
    </xf>
    <xf numFmtId="0" fontId="0" fillId="0" borderId="49" xfId="0" applyBorder="1"/>
    <xf numFmtId="14" fontId="9" fillId="3" borderId="36" xfId="0" applyNumberFormat="1" applyFont="1" applyFill="1" applyBorder="1"/>
    <xf numFmtId="0" fontId="0" fillId="0" borderId="58" xfId="0" applyBorder="1" applyAlignment="1">
      <alignment vertical="top"/>
    </xf>
    <xf numFmtId="0" fontId="0" fillId="0" borderId="64" xfId="0" applyBorder="1" applyAlignment="1">
      <alignment vertical="top"/>
    </xf>
    <xf numFmtId="0" fontId="0" fillId="0" borderId="65" xfId="0" applyBorder="1" applyAlignment="1">
      <alignment vertical="top"/>
    </xf>
    <xf numFmtId="0" fontId="0" fillId="0" borderId="66" xfId="0" applyBorder="1" applyAlignment="1">
      <alignment vertical="top"/>
    </xf>
    <xf numFmtId="0" fontId="29" fillId="3" borderId="38" xfId="0" applyFont="1" applyFill="1" applyBorder="1" applyAlignment="1">
      <alignment wrapText="1"/>
    </xf>
    <xf numFmtId="0" fontId="7" fillId="0" borderId="67" xfId="0" applyFont="1" applyBorder="1"/>
    <xf numFmtId="0" fontId="29" fillId="3" borderId="28" xfId="0" applyFont="1" applyFill="1" applyBorder="1" applyAlignment="1">
      <alignment wrapText="1"/>
    </xf>
    <xf numFmtId="0" fontId="29" fillId="3" borderId="5" xfId="0" applyFont="1" applyFill="1" applyBorder="1" applyAlignment="1">
      <alignment wrapText="1"/>
    </xf>
    <xf numFmtId="0" fontId="29" fillId="3" borderId="68" xfId="0" applyFont="1" applyFill="1" applyBorder="1" applyAlignment="1">
      <alignment wrapText="1"/>
    </xf>
    <xf numFmtId="0" fontId="29" fillId="3" borderId="69" xfId="0" applyFont="1" applyFill="1" applyBorder="1" applyAlignment="1">
      <alignment wrapText="1"/>
    </xf>
    <xf numFmtId="0" fontId="29" fillId="3" borderId="7" xfId="0" applyFont="1" applyFill="1" applyBorder="1" applyAlignment="1">
      <alignment wrapText="1"/>
    </xf>
    <xf numFmtId="0" fontId="29" fillId="3" borderId="1" xfId="0" applyFont="1" applyFill="1" applyBorder="1" applyAlignment="1">
      <alignment vertical="center" wrapText="1"/>
    </xf>
    <xf numFmtId="0" fontId="29" fillId="3" borderId="7" xfId="0" applyFont="1" applyFill="1" applyBorder="1" applyAlignment="1">
      <alignment vertical="center" wrapText="1"/>
    </xf>
    <xf numFmtId="0" fontId="28" fillId="0" borderId="1" xfId="0" applyFont="1" applyBorder="1"/>
    <xf numFmtId="0" fontId="29" fillId="3" borderId="1" xfId="0" applyFont="1" applyFill="1" applyBorder="1" applyAlignment="1">
      <alignment vertical="top" wrapText="1"/>
    </xf>
    <xf numFmtId="0" fontId="28" fillId="0" borderId="1" xfId="0" applyFont="1" applyBorder="1" applyAlignment="1">
      <alignment vertical="top"/>
    </xf>
    <xf numFmtId="0" fontId="29" fillId="3" borderId="38" xfId="0" applyFont="1" applyFill="1" applyBorder="1"/>
    <xf numFmtId="0" fontId="29" fillId="3" borderId="68" xfId="0" applyFont="1" applyFill="1" applyBorder="1" applyAlignment="1">
      <alignment vertical="center" wrapText="1"/>
    </xf>
    <xf numFmtId="0" fontId="28" fillId="0" borderId="70" xfId="0" applyFont="1" applyBorder="1"/>
    <xf numFmtId="0" fontId="29" fillId="3" borderId="71" xfId="0" applyFont="1" applyFill="1" applyBorder="1" applyAlignment="1">
      <alignment wrapText="1"/>
    </xf>
    <xf numFmtId="0" fontId="7" fillId="0" borderId="68" xfId="0" applyFont="1" applyBorder="1"/>
    <xf numFmtId="0" fontId="31" fillId="0" borderId="5" xfId="0" applyFont="1" applyBorder="1"/>
    <xf numFmtId="0" fontId="31" fillId="0" borderId="68" xfId="0" applyFont="1" applyBorder="1"/>
    <xf numFmtId="0" fontId="31" fillId="0" borderId="7" xfId="0" applyFont="1" applyBorder="1"/>
    <xf numFmtId="0" fontId="1" fillId="0" borderId="72" xfId="0" applyFont="1" applyBorder="1"/>
    <xf numFmtId="0" fontId="39" fillId="3" borderId="48" xfId="0" applyFont="1" applyFill="1" applyBorder="1"/>
    <xf numFmtId="0" fontId="7" fillId="0" borderId="76" xfId="0" applyFont="1" applyBorder="1"/>
    <xf numFmtId="0" fontId="7" fillId="0" borderId="77" xfId="0" applyFont="1" applyBorder="1"/>
    <xf numFmtId="0" fontId="7" fillId="0" borderId="65" xfId="0" applyFont="1" applyBorder="1"/>
    <xf numFmtId="0" fontId="7" fillId="0" borderId="78" xfId="0" applyFont="1" applyBorder="1"/>
    <xf numFmtId="0" fontId="31" fillId="3" borderId="7" xfId="0" applyFont="1" applyFill="1" applyBorder="1"/>
    <xf numFmtId="0" fontId="1" fillId="0" borderId="62" xfId="0" applyFont="1" applyBorder="1"/>
    <xf numFmtId="0" fontId="1" fillId="0" borderId="61" xfId="0" applyFont="1" applyBorder="1"/>
    <xf numFmtId="0" fontId="1" fillId="0" borderId="63" xfId="0" applyFont="1" applyBorder="1"/>
    <xf numFmtId="0" fontId="1" fillId="0" borderId="55" xfId="0" applyFont="1" applyBorder="1"/>
    <xf numFmtId="0" fontId="7" fillId="0" borderId="60" xfId="0" applyFont="1" applyBorder="1"/>
    <xf numFmtId="0" fontId="40" fillId="3" borderId="1" xfId="0" applyFont="1" applyFill="1" applyBorder="1" applyAlignment="1">
      <alignment wrapText="1"/>
    </xf>
    <xf numFmtId="0" fontId="12" fillId="0" borderId="43" xfId="0" applyFont="1" applyBorder="1" applyAlignment="1">
      <alignment horizontal="left" vertical="top" wrapText="1"/>
    </xf>
    <xf numFmtId="0" fontId="0" fillId="0" borderId="1" xfId="0" applyBorder="1" applyAlignment="1">
      <alignment horizontal="left" vertical="top"/>
    </xf>
    <xf numFmtId="0" fontId="0" fillId="0" borderId="44" xfId="0" applyBorder="1" applyAlignment="1">
      <alignment horizontal="left" vertical="top"/>
    </xf>
    <xf numFmtId="0" fontId="0" fillId="0" borderId="43" xfId="0" applyBorder="1" applyAlignment="1">
      <alignment horizontal="left" vertical="top"/>
    </xf>
    <xf numFmtId="0" fontId="0" fillId="0" borderId="0" xfId="0" applyAlignment="1">
      <alignment wrapText="1"/>
    </xf>
    <xf numFmtId="0" fontId="31" fillId="0" borderId="1" xfId="0" applyFont="1" applyBorder="1"/>
    <xf numFmtId="0" fontId="5" fillId="2" borderId="1" xfId="0" applyFont="1" applyFill="1" applyBorder="1" applyAlignment="1">
      <alignment vertical="top"/>
    </xf>
    <xf numFmtId="0" fontId="1" fillId="0" borderId="1" xfId="0" applyFont="1" applyBorder="1" applyAlignment="1">
      <alignment vertical="top"/>
    </xf>
    <xf numFmtId="0" fontId="1" fillId="0" borderId="1" xfId="0" applyFont="1" applyBorder="1" applyAlignment="1">
      <alignment vertical="top" wrapText="1"/>
    </xf>
    <xf numFmtId="0" fontId="11" fillId="3" borderId="4" xfId="0" applyFont="1" applyFill="1" applyBorder="1" applyAlignment="1">
      <alignment horizontal="center" vertical="top"/>
    </xf>
    <xf numFmtId="0" fontId="11" fillId="3" borderId="5" xfId="0" applyFont="1" applyFill="1" applyBorder="1" applyAlignment="1">
      <alignment horizontal="center" vertical="top" wrapText="1"/>
    </xf>
    <xf numFmtId="0" fontId="11" fillId="3" borderId="5" xfId="0" applyFont="1" applyFill="1" applyBorder="1" applyAlignment="1">
      <alignment horizontal="center" vertical="top"/>
    </xf>
    <xf numFmtId="0" fontId="11" fillId="3" borderId="7" xfId="0" applyFont="1" applyFill="1" applyBorder="1" applyAlignment="1">
      <alignment horizontal="left" vertical="top"/>
    </xf>
    <xf numFmtId="0" fontId="12" fillId="0" borderId="8" xfId="0" applyFont="1" applyBorder="1" applyAlignment="1">
      <alignment horizontal="center" vertical="top"/>
    </xf>
    <xf numFmtId="0" fontId="12" fillId="0" borderId="12" xfId="0" applyFont="1" applyBorder="1" applyAlignment="1">
      <alignment horizontal="center" vertical="top"/>
    </xf>
    <xf numFmtId="0" fontId="12" fillId="0" borderId="12" xfId="0" applyFont="1" applyBorder="1" applyAlignment="1">
      <alignment vertical="top" wrapText="1"/>
    </xf>
    <xf numFmtId="0" fontId="12" fillId="0" borderId="12" xfId="0" applyFont="1" applyBorder="1" applyAlignment="1">
      <alignment vertical="top"/>
    </xf>
    <xf numFmtId="0" fontId="22" fillId="0" borderId="12" xfId="0" applyFont="1" applyBorder="1" applyAlignment="1">
      <alignment vertical="top"/>
    </xf>
    <xf numFmtId="0" fontId="12" fillId="0" borderId="20" xfId="0" applyFont="1" applyBorder="1" applyAlignment="1">
      <alignment vertical="top"/>
    </xf>
    <xf numFmtId="0" fontId="7" fillId="0" borderId="1" xfId="0" applyFont="1" applyBorder="1" applyAlignment="1">
      <alignment vertical="top"/>
    </xf>
    <xf numFmtId="0" fontId="12" fillId="0" borderId="26" xfId="0" applyFont="1" applyBorder="1" applyAlignment="1">
      <alignment horizontal="center" vertical="top"/>
    </xf>
    <xf numFmtId="0" fontId="12" fillId="0" borderId="27" xfId="0" applyFont="1" applyBorder="1" applyAlignment="1">
      <alignment horizontal="center" vertical="top"/>
    </xf>
    <xf numFmtId="0" fontId="12" fillId="0" borderId="27" xfId="0" applyFont="1" applyBorder="1" applyAlignment="1">
      <alignment vertical="top" wrapText="1"/>
    </xf>
    <xf numFmtId="0" fontId="12" fillId="0" borderId="27" xfId="0" applyFont="1" applyBorder="1" applyAlignment="1">
      <alignment vertical="top"/>
    </xf>
    <xf numFmtId="0" fontId="12" fillId="0" borderId="30" xfId="0" applyFont="1" applyBorder="1" applyAlignment="1">
      <alignment vertical="top"/>
    </xf>
    <xf numFmtId="0" fontId="42" fillId="0" borderId="27" xfId="0" applyFont="1" applyBorder="1" applyAlignment="1">
      <alignment vertical="top" wrapText="1"/>
    </xf>
    <xf numFmtId="0" fontId="0" fillId="0" borderId="0" xfId="0" applyAlignment="1">
      <alignment vertical="top"/>
    </xf>
    <xf numFmtId="0" fontId="0" fillId="0" borderId="0" xfId="0" applyAlignment="1">
      <alignment vertical="top" wrapText="1"/>
    </xf>
    <xf numFmtId="0" fontId="4" fillId="0" borderId="1" xfId="0" applyFont="1" applyBorder="1" applyAlignment="1">
      <alignment horizontal="left"/>
    </xf>
    <xf numFmtId="0" fontId="0" fillId="0" borderId="0" xfId="0"/>
    <xf numFmtId="0" fontId="2" fillId="0" borderId="1" xfId="0" applyFont="1" applyBorder="1" applyAlignment="1">
      <alignment horizontal="left"/>
    </xf>
    <xf numFmtId="0" fontId="7" fillId="0" borderId="74" xfId="0" applyFont="1" applyBorder="1" applyAlignment="1">
      <alignment horizontal="left"/>
    </xf>
    <xf numFmtId="0" fontId="7" fillId="0" borderId="1" xfId="0" applyFont="1" applyBorder="1" applyAlignment="1">
      <alignment horizontal="left"/>
    </xf>
    <xf numFmtId="0" fontId="7" fillId="0" borderId="62" xfId="0" applyFont="1" applyBorder="1" applyAlignment="1">
      <alignment horizontal="left"/>
    </xf>
    <xf numFmtId="0" fontId="7" fillId="0" borderId="75" xfId="0" applyFont="1" applyBorder="1" applyAlignment="1">
      <alignment horizontal="left"/>
    </xf>
    <xf numFmtId="0" fontId="7" fillId="0" borderId="55" xfId="0" applyFont="1" applyBorder="1" applyAlignment="1">
      <alignment horizontal="left"/>
    </xf>
    <xf numFmtId="0" fontId="7" fillId="0" borderId="63" xfId="0" applyFont="1" applyBorder="1" applyAlignment="1">
      <alignment horizontal="left"/>
    </xf>
    <xf numFmtId="0" fontId="9" fillId="3" borderId="48" xfId="0" applyFont="1" applyFill="1" applyBorder="1" applyAlignment="1">
      <alignment horizontal="left"/>
    </xf>
    <xf numFmtId="0" fontId="0" fillId="0" borderId="49" xfId="0" applyBorder="1"/>
    <xf numFmtId="0" fontId="7" fillId="0" borderId="1" xfId="0" applyFont="1" applyBorder="1" applyAlignment="1">
      <alignment horizontal="center"/>
    </xf>
    <xf numFmtId="0" fontId="31" fillId="0" borderId="57" xfId="0" applyFont="1" applyBorder="1" applyAlignment="1">
      <alignment horizontal="left"/>
    </xf>
    <xf numFmtId="0" fontId="31" fillId="0" borderId="56" xfId="0" applyFont="1" applyBorder="1" applyAlignment="1">
      <alignment horizontal="left"/>
    </xf>
    <xf numFmtId="0" fontId="31" fillId="0" borderId="59" xfId="0" applyFont="1" applyBorder="1" applyAlignment="1">
      <alignment horizontal="left"/>
    </xf>
    <xf numFmtId="0" fontId="31" fillId="0" borderId="60" xfId="0" applyFont="1" applyBorder="1" applyAlignment="1">
      <alignment horizontal="left"/>
    </xf>
    <xf numFmtId="0" fontId="7" fillId="0" borderId="60" xfId="0" applyFont="1" applyBorder="1" applyAlignment="1">
      <alignment horizontal="left"/>
    </xf>
    <xf numFmtId="0" fontId="31" fillId="0" borderId="75" xfId="0" applyFont="1" applyBorder="1" applyAlignment="1">
      <alignment horizontal="left"/>
    </xf>
    <xf numFmtId="0" fontId="31" fillId="3" borderId="7" xfId="0" applyFont="1" applyFill="1" applyBorder="1" applyAlignment="1">
      <alignment horizontal="left"/>
    </xf>
    <xf numFmtId="0" fontId="7" fillId="3" borderId="1" xfId="0" applyFont="1" applyFill="1" applyBorder="1" applyAlignment="1">
      <alignment horizontal="left"/>
    </xf>
    <xf numFmtId="0" fontId="7" fillId="0" borderId="73" xfId="0" applyFont="1" applyBorder="1" applyAlignment="1">
      <alignment horizontal="left"/>
    </xf>
    <xf numFmtId="0" fontId="7" fillId="0" borderId="61" xfId="0" applyFont="1" applyBorder="1" applyAlignment="1">
      <alignment horizontal="left"/>
    </xf>
    <xf numFmtId="0" fontId="12" fillId="0" borderId="43" xfId="0" applyFont="1" applyBorder="1" applyAlignment="1">
      <alignment horizontal="left" vertical="top" wrapText="1"/>
    </xf>
    <xf numFmtId="0" fontId="0" fillId="0" borderId="1" xfId="0" applyBorder="1" applyAlignment="1">
      <alignment horizontal="left" vertical="top"/>
    </xf>
    <xf numFmtId="0" fontId="0" fillId="0" borderId="44" xfId="0" applyBorder="1" applyAlignment="1">
      <alignment horizontal="left" vertical="top"/>
    </xf>
    <xf numFmtId="0" fontId="12" fillId="0" borderId="40" xfId="0" applyFont="1" applyBorder="1" applyAlignment="1">
      <alignment horizontal="left" vertical="top" wrapText="1"/>
    </xf>
    <xf numFmtId="0" fontId="0" fillId="0" borderId="41" xfId="0" applyBorder="1" applyAlignment="1">
      <alignment horizontal="left" vertical="top"/>
    </xf>
    <xf numFmtId="0" fontId="0" fillId="0" borderId="42" xfId="0" applyBorder="1" applyAlignment="1">
      <alignment horizontal="left" vertical="top"/>
    </xf>
    <xf numFmtId="0" fontId="0" fillId="0" borderId="45" xfId="0" applyBorder="1" applyAlignment="1">
      <alignment horizontal="left" vertical="top"/>
    </xf>
    <xf numFmtId="0" fontId="0" fillId="0" borderId="46" xfId="0" applyBorder="1" applyAlignment="1">
      <alignment horizontal="left" vertical="top"/>
    </xf>
    <xf numFmtId="0" fontId="0" fillId="0" borderId="47" xfId="0" applyBorder="1" applyAlignment="1">
      <alignment horizontal="left" vertical="top"/>
    </xf>
    <xf numFmtId="0" fontId="0" fillId="0" borderId="43" xfId="0" applyBorder="1" applyAlignment="1">
      <alignment horizontal="left" vertical="top"/>
    </xf>
    <xf numFmtId="0" fontId="35" fillId="2" borderId="53" xfId="0" applyFont="1" applyFill="1" applyBorder="1" applyAlignment="1">
      <alignment vertical="top" wrapText="1"/>
    </xf>
    <xf numFmtId="0" fontId="35" fillId="2" borderId="5" xfId="0" applyFont="1" applyFill="1" applyBorder="1" applyAlignment="1">
      <alignment vertical="top" wrapText="1"/>
    </xf>
    <xf numFmtId="0" fontId="0" fillId="0" borderId="51" xfId="0" applyBorder="1"/>
    <xf numFmtId="0" fontId="35" fillId="2" borderId="50" xfId="0" applyFont="1" applyFill="1" applyBorder="1" applyAlignment="1">
      <alignment vertical="top" wrapText="1"/>
    </xf>
    <xf numFmtId="0" fontId="35" fillId="2" borderId="51" xfId="0" applyFont="1" applyFill="1" applyBorder="1" applyAlignment="1">
      <alignment vertical="top" wrapText="1"/>
    </xf>
    <xf numFmtId="0" fontId="5" fillId="2" borderId="1" xfId="0" applyFont="1" applyFill="1" applyBorder="1" applyAlignment="1">
      <alignment horizontal="left"/>
    </xf>
    <xf numFmtId="0" fontId="24" fillId="2" borderId="53" xfId="0" applyFont="1" applyFill="1" applyBorder="1" applyAlignment="1">
      <alignment vertical="top" wrapText="1"/>
    </xf>
    <xf numFmtId="0" fontId="0" fillId="0" borderId="5" xfId="0" applyBorder="1"/>
    <xf numFmtId="0" fontId="0" fillId="0" borderId="54" xfId="0" applyBorder="1"/>
    <xf numFmtId="0" fontId="24" fillId="2" borderId="52" xfId="0" applyFont="1" applyFill="1" applyBorder="1" applyAlignment="1">
      <alignment vertical="top" wrapText="1"/>
    </xf>
    <xf numFmtId="0" fontId="0" fillId="0" borderId="4" xfId="0" applyBorder="1"/>
    <xf numFmtId="0" fontId="0" fillId="0" borderId="35" xfId="0" applyBorder="1"/>
    <xf numFmtId="0" fontId="15" fillId="3" borderId="1" xfId="0" applyFont="1" applyFill="1" applyBorder="1" applyAlignment="1">
      <alignment horizontal="left"/>
    </xf>
    <xf numFmtId="0" fontId="7" fillId="0" borderId="74" xfId="0" applyFont="1" applyBorder="1" applyAlignment="1">
      <alignment horizontal="left" vertical="center" wrapText="1"/>
    </xf>
    <xf numFmtId="0" fontId="0" fillId="0" borderId="1" xfId="0" applyBorder="1"/>
    <xf numFmtId="0" fontId="0" fillId="0" borderId="62" xfId="0" applyBorder="1"/>
    <xf numFmtId="0" fontId="0" fillId="0" borderId="74" xfId="0" applyBorder="1"/>
    <xf numFmtId="0" fontId="0" fillId="0" borderId="75" xfId="0" applyBorder="1"/>
    <xf numFmtId="0" fontId="0" fillId="0" borderId="55" xfId="0" applyBorder="1"/>
    <xf numFmtId="0" fontId="0" fillId="0" borderId="63" xfId="0" applyBorder="1"/>
    <xf numFmtId="0" fontId="7" fillId="0" borderId="73" xfId="0" applyFont="1" applyBorder="1" applyAlignment="1">
      <alignment horizontal="left" vertical="center" wrapText="1"/>
    </xf>
    <xf numFmtId="0" fontId="0" fillId="0" borderId="60" xfId="0" applyBorder="1"/>
    <xf numFmtId="0" fontId="0" fillId="0" borderId="61" xfId="0" applyBorder="1"/>
  </cellXfs>
  <cellStyles count="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absoluteAnchor>
    <xdr:pos x="2314575" y="1266825"/>
    <xdr:ext cx="7124700" cy="4238625"/>
    <xdr:pic>
      <xdr:nvPicPr>
        <xdr:cNvPr id="2" name="image00.jp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xfrm>
          <a:off x="0" y="0"/>
          <a:ext cx="7124700" cy="4238625"/>
        </a:xfrm>
        <a:prstGeom prst="rect">
          <a:avLst/>
        </a:prstGeom>
        <a:noFill/>
      </xdr:spPr>
    </xdr:pic>
    <xdr:clientData fLocksWithSheet="0"/>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28"/>
  <sheetViews>
    <sheetView workbookViewId="0"/>
  </sheetViews>
  <sheetFormatPr defaultColWidth="17.28515625" defaultRowHeight="15" customHeight="1" x14ac:dyDescent="0.2"/>
  <cols>
    <col min="1" max="11" width="14.140625" customWidth="1"/>
    <col min="12" max="12" width="13.7109375" customWidth="1"/>
  </cols>
  <sheetData>
    <row r="1" spans="1:12" ht="13.5" customHeight="1" x14ac:dyDescent="0.2">
      <c r="A1" s="1"/>
      <c r="B1" s="1"/>
      <c r="C1" s="1"/>
      <c r="D1" s="1"/>
      <c r="E1" s="1"/>
      <c r="F1" s="1"/>
      <c r="G1" s="1"/>
      <c r="H1" s="1"/>
      <c r="I1" s="1"/>
      <c r="J1" s="1"/>
      <c r="K1" s="1"/>
      <c r="L1" s="1"/>
    </row>
    <row r="2" spans="1:12" ht="60" customHeight="1" x14ac:dyDescent="0.9">
      <c r="A2" s="1"/>
      <c r="B2" s="192" t="s">
        <v>0</v>
      </c>
      <c r="C2" s="191"/>
      <c r="D2" s="191"/>
      <c r="E2" s="191"/>
      <c r="F2" s="191"/>
      <c r="G2" s="191"/>
      <c r="H2" s="191"/>
      <c r="I2" s="191"/>
      <c r="J2" s="191"/>
      <c r="K2" s="2"/>
      <c r="L2" s="1"/>
    </row>
    <row r="3" spans="1:12" ht="24.75" customHeight="1" x14ac:dyDescent="0.4">
      <c r="A3" s="1"/>
      <c r="B3" s="190" t="s">
        <v>1</v>
      </c>
      <c r="C3" s="191"/>
      <c r="D3" s="191"/>
      <c r="E3" s="191"/>
      <c r="F3" s="191"/>
      <c r="G3" s="1"/>
      <c r="H3" s="1"/>
      <c r="I3" s="1"/>
      <c r="J3" s="1"/>
      <c r="K3" s="1"/>
      <c r="L3" s="1"/>
    </row>
    <row r="4" spans="1:12" ht="13.5" customHeight="1" x14ac:dyDescent="0.2">
      <c r="A4" s="1"/>
      <c r="B4" s="1"/>
      <c r="C4" s="1"/>
      <c r="D4" s="1"/>
      <c r="E4" s="1"/>
      <c r="F4" s="1"/>
      <c r="G4" s="1"/>
      <c r="H4" s="1"/>
      <c r="I4" s="1"/>
      <c r="J4" s="1"/>
      <c r="K4" s="1"/>
      <c r="L4" s="1"/>
    </row>
    <row r="5" spans="1:12" ht="13.5" customHeight="1" x14ac:dyDescent="0.2">
      <c r="A5" s="1"/>
      <c r="B5" s="1"/>
      <c r="C5" s="1"/>
      <c r="D5" s="1"/>
      <c r="E5" s="1"/>
      <c r="F5" s="1"/>
      <c r="G5" s="1"/>
      <c r="H5" s="1"/>
      <c r="I5" s="1"/>
      <c r="J5" s="1"/>
      <c r="K5" s="1"/>
      <c r="L5" s="1"/>
    </row>
    <row r="6" spans="1:12" ht="13.5" customHeight="1" x14ac:dyDescent="0.2">
      <c r="A6" s="1"/>
      <c r="B6" s="1"/>
      <c r="C6" s="1"/>
      <c r="D6" s="1"/>
      <c r="E6" s="1"/>
      <c r="F6" s="1"/>
      <c r="G6" s="1"/>
      <c r="H6" s="1"/>
      <c r="I6" s="1"/>
      <c r="J6" s="1"/>
      <c r="K6" s="1"/>
      <c r="L6" s="1"/>
    </row>
    <row r="7" spans="1:12" ht="13.5" customHeight="1" x14ac:dyDescent="0.2">
      <c r="A7" s="1"/>
      <c r="B7" s="1"/>
      <c r="C7" s="1"/>
      <c r="D7" s="1"/>
      <c r="E7" s="1"/>
      <c r="F7" s="1"/>
      <c r="G7" s="1"/>
      <c r="H7" s="1"/>
      <c r="I7" s="1"/>
      <c r="J7" s="1"/>
      <c r="K7" s="1"/>
      <c r="L7" s="1"/>
    </row>
    <row r="8" spans="1:12" ht="13.5" customHeight="1" x14ac:dyDescent="0.2">
      <c r="A8" s="1"/>
      <c r="B8" s="1"/>
      <c r="C8" s="1"/>
      <c r="D8" s="1"/>
      <c r="E8" s="1"/>
      <c r="F8" s="1"/>
      <c r="G8" s="1"/>
      <c r="H8" s="1"/>
      <c r="I8" s="1"/>
      <c r="J8" s="1"/>
      <c r="K8" s="1"/>
      <c r="L8" s="1"/>
    </row>
    <row r="9" spans="1:12" ht="13.5" customHeight="1" x14ac:dyDescent="0.2">
      <c r="A9" s="1"/>
      <c r="B9" s="1"/>
      <c r="C9" s="1"/>
      <c r="D9" s="1"/>
      <c r="E9" s="1"/>
      <c r="F9" s="1"/>
      <c r="G9" s="1"/>
      <c r="H9" s="1"/>
      <c r="I9" s="1"/>
      <c r="J9" s="1"/>
      <c r="K9" s="1"/>
      <c r="L9" s="1"/>
    </row>
    <row r="10" spans="1:12" ht="13.5" customHeight="1" x14ac:dyDescent="0.2">
      <c r="A10" s="1"/>
      <c r="B10" s="1"/>
      <c r="C10" s="1"/>
      <c r="D10" s="1"/>
      <c r="E10" s="1"/>
      <c r="F10" s="1"/>
      <c r="G10" s="1"/>
      <c r="H10" s="1"/>
      <c r="I10" s="1"/>
      <c r="J10" s="1"/>
      <c r="K10" s="1"/>
      <c r="L10" s="1"/>
    </row>
    <row r="11" spans="1:12" ht="13.5" customHeight="1" x14ac:dyDescent="0.2">
      <c r="A11" s="1"/>
      <c r="B11" s="1"/>
      <c r="C11" s="1"/>
      <c r="D11" s="1"/>
      <c r="E11" s="1"/>
      <c r="F11" s="1"/>
      <c r="G11" s="1"/>
      <c r="H11" s="1"/>
      <c r="I11" s="1"/>
      <c r="J11" s="1"/>
      <c r="K11" s="1"/>
      <c r="L11" s="1"/>
    </row>
    <row r="12" spans="1:12" ht="13.5" customHeight="1" x14ac:dyDescent="0.2">
      <c r="A12" s="1"/>
      <c r="B12" s="1"/>
      <c r="C12" s="1"/>
      <c r="D12" s="1"/>
      <c r="E12" s="1"/>
      <c r="F12" s="1"/>
      <c r="G12" s="1"/>
      <c r="H12" s="1"/>
      <c r="I12" s="1"/>
      <c r="J12" s="1"/>
      <c r="K12" s="1"/>
      <c r="L12" s="1"/>
    </row>
    <row r="13" spans="1:12" ht="13.5" customHeight="1" x14ac:dyDescent="0.2">
      <c r="A13" s="1"/>
      <c r="B13" s="1"/>
      <c r="C13" s="1"/>
      <c r="D13" s="1"/>
      <c r="E13" s="1"/>
      <c r="F13" s="1"/>
      <c r="G13" s="1"/>
      <c r="H13" s="1"/>
      <c r="I13" s="1"/>
      <c r="J13" s="1"/>
      <c r="K13" s="1"/>
      <c r="L13" s="1"/>
    </row>
    <row r="14" spans="1:12" ht="13.5" customHeight="1" x14ac:dyDescent="0.2">
      <c r="A14" s="1"/>
      <c r="B14" s="1"/>
      <c r="C14" s="1"/>
      <c r="D14" s="1"/>
      <c r="E14" s="1"/>
      <c r="F14" s="1"/>
      <c r="G14" s="1"/>
      <c r="H14" s="1"/>
      <c r="I14" s="1"/>
      <c r="J14" s="1"/>
      <c r="K14" s="1"/>
      <c r="L14" s="1"/>
    </row>
    <row r="15" spans="1:12" ht="13.5" customHeight="1" x14ac:dyDescent="0.2">
      <c r="A15" s="1"/>
      <c r="B15" s="1"/>
      <c r="C15" s="1"/>
      <c r="D15" s="1"/>
      <c r="E15" s="1"/>
      <c r="F15" s="1"/>
      <c r="G15" s="1"/>
      <c r="H15" s="1"/>
      <c r="I15" s="1"/>
      <c r="J15" s="1"/>
      <c r="K15" s="1"/>
      <c r="L15" s="1"/>
    </row>
    <row r="16" spans="1:12" ht="13.5" customHeight="1" x14ac:dyDescent="0.2">
      <c r="A16" s="1"/>
      <c r="B16" s="1"/>
      <c r="C16" s="1"/>
      <c r="D16" s="1"/>
      <c r="E16" s="1"/>
      <c r="F16" s="1"/>
      <c r="G16" s="1"/>
      <c r="H16" s="1"/>
      <c r="I16" s="1"/>
      <c r="J16" s="1"/>
      <c r="K16" s="1"/>
      <c r="L16" s="1"/>
    </row>
    <row r="17" spans="1:12" ht="13.5" customHeight="1" x14ac:dyDescent="0.2">
      <c r="A17" s="1"/>
      <c r="B17" s="1"/>
      <c r="C17" s="1"/>
      <c r="D17" s="1"/>
      <c r="E17" s="1"/>
      <c r="F17" s="1"/>
      <c r="G17" s="1"/>
      <c r="H17" s="1"/>
      <c r="I17" s="1"/>
      <c r="J17" s="1"/>
      <c r="K17" s="1"/>
      <c r="L17" s="1"/>
    </row>
    <row r="18" spans="1:12" ht="13.5" customHeight="1" x14ac:dyDescent="0.2">
      <c r="A18" s="1"/>
      <c r="B18" s="1"/>
      <c r="C18" s="1"/>
      <c r="D18" s="1"/>
      <c r="E18" s="1"/>
      <c r="F18" s="1"/>
      <c r="G18" s="1"/>
      <c r="H18" s="1"/>
      <c r="I18" s="1"/>
      <c r="J18" s="1"/>
      <c r="K18" s="1"/>
      <c r="L18" s="1"/>
    </row>
    <row r="19" spans="1:12" ht="13.5" customHeight="1" x14ac:dyDescent="0.2">
      <c r="A19" s="1"/>
      <c r="B19" s="1"/>
      <c r="C19" s="1"/>
      <c r="D19" s="1"/>
      <c r="E19" s="1"/>
      <c r="F19" s="1"/>
      <c r="G19" s="1"/>
      <c r="H19" s="1"/>
      <c r="I19" s="1"/>
      <c r="J19" s="1"/>
      <c r="K19" s="1"/>
      <c r="L19" s="1"/>
    </row>
    <row r="20" spans="1:12" ht="13.5" customHeight="1" x14ac:dyDescent="0.2">
      <c r="A20" s="1"/>
      <c r="B20" s="1"/>
      <c r="C20" s="1"/>
      <c r="D20" s="1"/>
      <c r="E20" s="1"/>
      <c r="F20" s="1"/>
      <c r="G20" s="1"/>
      <c r="H20" s="1"/>
      <c r="I20" s="1"/>
      <c r="J20" s="1"/>
      <c r="K20" s="1"/>
      <c r="L20" s="1"/>
    </row>
    <row r="21" spans="1:12" ht="13.5" customHeight="1" x14ac:dyDescent="0.2"/>
    <row r="22" spans="1:12" ht="13.5" customHeight="1" x14ac:dyDescent="0.2"/>
    <row r="23" spans="1:12" ht="13.5" customHeight="1" x14ac:dyDescent="0.2"/>
    <row r="24" spans="1:12" ht="13.5" customHeight="1" x14ac:dyDescent="0.2"/>
    <row r="25" spans="1:12" ht="13.5" customHeight="1" x14ac:dyDescent="0.2"/>
    <row r="26" spans="1:12" ht="13.5" customHeight="1" x14ac:dyDescent="0.2"/>
    <row r="27" spans="1:12" ht="13.5" customHeight="1" x14ac:dyDescent="0.2"/>
    <row r="28" spans="1:12" ht="13.5" customHeight="1" x14ac:dyDescent="0.2"/>
  </sheetData>
  <mergeCells count="2">
    <mergeCell ref="B3:F3"/>
    <mergeCell ref="B2:J2"/>
  </mergeCells>
  <pageMargins left="0.75" right="0.75" top="1" bottom="1" header="0.5" footer="0.5"/>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20"/>
  <sheetViews>
    <sheetView zoomScaleNormal="100" workbookViewId="0">
      <selection sqref="A1:C1"/>
    </sheetView>
  </sheetViews>
  <sheetFormatPr defaultColWidth="17.28515625" defaultRowHeight="15" customHeight="1" x14ac:dyDescent="0.2"/>
  <cols>
    <col min="1" max="1" width="13.140625" customWidth="1"/>
    <col min="2" max="2" width="123.140625" customWidth="1"/>
    <col min="3" max="12" width="13.42578125" customWidth="1"/>
  </cols>
  <sheetData>
    <row r="1" spans="1:12" ht="36" customHeight="1" x14ac:dyDescent="0.55000000000000004">
      <c r="A1" s="3" t="s">
        <v>9</v>
      </c>
      <c r="B1" s="4"/>
      <c r="C1" s="4"/>
      <c r="D1" s="1"/>
      <c r="E1" s="1"/>
      <c r="F1" s="1"/>
      <c r="G1" s="1"/>
      <c r="H1" s="1"/>
      <c r="I1" s="1"/>
      <c r="J1" s="1"/>
      <c r="K1" s="1"/>
      <c r="L1" s="1"/>
    </row>
    <row r="2" spans="1:12" ht="18" customHeight="1" x14ac:dyDescent="0.3">
      <c r="A2" s="10" t="s">
        <v>10</v>
      </c>
      <c r="B2" s="11"/>
      <c r="C2" s="5"/>
      <c r="D2" s="1"/>
      <c r="E2" s="1"/>
      <c r="F2" s="1"/>
      <c r="G2" s="1"/>
      <c r="H2" s="1"/>
      <c r="I2" s="1"/>
      <c r="J2" s="1"/>
      <c r="K2" s="1"/>
      <c r="L2" s="1"/>
    </row>
    <row r="3" spans="1:12" ht="19.5" customHeight="1" x14ac:dyDescent="0.35">
      <c r="A3" s="15" t="s">
        <v>17</v>
      </c>
      <c r="B3" s="11"/>
      <c r="C3" s="5"/>
      <c r="D3" s="1"/>
      <c r="E3" s="1"/>
      <c r="F3" s="1"/>
      <c r="G3" s="1"/>
      <c r="H3" s="1"/>
      <c r="I3" s="1"/>
      <c r="J3" s="1"/>
      <c r="K3" s="1"/>
      <c r="L3" s="1"/>
    </row>
    <row r="4" spans="1:12" ht="54" customHeight="1" x14ac:dyDescent="0.35">
      <c r="A4" s="15"/>
      <c r="B4" s="11" t="s">
        <v>34</v>
      </c>
      <c r="C4" s="5"/>
      <c r="D4" s="1"/>
      <c r="E4" s="1"/>
      <c r="F4" s="1"/>
      <c r="G4" s="1"/>
      <c r="H4" s="1"/>
      <c r="I4" s="1"/>
      <c r="J4" s="1"/>
      <c r="K4" s="1"/>
      <c r="L4" s="1"/>
    </row>
    <row r="5" spans="1:12" ht="54" customHeight="1" x14ac:dyDescent="0.3">
      <c r="A5" s="22">
        <v>1</v>
      </c>
      <c r="B5" s="11" t="s">
        <v>51</v>
      </c>
      <c r="C5" s="5"/>
      <c r="D5" s="1"/>
      <c r="E5" s="1"/>
      <c r="F5" s="1"/>
      <c r="G5" s="1"/>
      <c r="H5" s="1"/>
      <c r="I5" s="1"/>
      <c r="J5" s="1"/>
      <c r="K5" s="1"/>
      <c r="L5" s="1"/>
    </row>
    <row r="6" spans="1:12" ht="90" customHeight="1" x14ac:dyDescent="0.25">
      <c r="A6" s="22">
        <v>2</v>
      </c>
      <c r="B6" s="40" t="s">
        <v>296</v>
      </c>
      <c r="C6" s="5"/>
      <c r="D6" s="1"/>
      <c r="E6" s="1"/>
      <c r="F6" s="1"/>
      <c r="G6" s="1"/>
      <c r="H6" s="1"/>
      <c r="I6" s="1"/>
      <c r="J6" s="1"/>
      <c r="K6" s="1"/>
      <c r="L6" s="1"/>
    </row>
    <row r="7" spans="1:12" ht="18" customHeight="1" x14ac:dyDescent="0.3">
      <c r="A7" s="22">
        <v>3</v>
      </c>
      <c r="B7" s="10" t="s">
        <v>53</v>
      </c>
      <c r="C7" s="5"/>
      <c r="D7" s="1"/>
      <c r="E7" s="1"/>
      <c r="F7" s="1"/>
      <c r="G7" s="1"/>
      <c r="H7" s="1"/>
      <c r="I7" s="1"/>
      <c r="J7" s="1"/>
      <c r="K7" s="1"/>
      <c r="L7" s="1"/>
    </row>
    <row r="8" spans="1:12" ht="18" customHeight="1" x14ac:dyDescent="0.3">
      <c r="A8" s="10"/>
      <c r="B8" s="1"/>
      <c r="C8" s="5"/>
      <c r="D8" s="1"/>
      <c r="E8" s="1"/>
      <c r="F8" s="1"/>
      <c r="G8" s="1"/>
      <c r="H8" s="1"/>
      <c r="I8" s="1"/>
      <c r="J8" s="1"/>
      <c r="K8" s="1"/>
      <c r="L8" s="1"/>
    </row>
    <row r="9" spans="1:12" ht="19.5" customHeight="1" x14ac:dyDescent="0.35">
      <c r="A9" s="15" t="s">
        <v>54</v>
      </c>
      <c r="B9" s="10"/>
      <c r="C9" s="5"/>
      <c r="D9" s="1"/>
      <c r="E9" s="1"/>
      <c r="F9" s="1"/>
      <c r="G9" s="1"/>
      <c r="H9" s="1"/>
      <c r="I9" s="1"/>
      <c r="J9" s="1"/>
      <c r="K9" s="1"/>
      <c r="L9" s="1"/>
    </row>
    <row r="10" spans="1:12" ht="54" customHeight="1" x14ac:dyDescent="0.3">
      <c r="A10" s="22">
        <v>1</v>
      </c>
      <c r="B10" s="11" t="s">
        <v>55</v>
      </c>
      <c r="C10" s="5"/>
      <c r="D10" s="1"/>
      <c r="E10" s="1"/>
      <c r="F10" s="1"/>
      <c r="G10" s="1"/>
      <c r="H10" s="1"/>
      <c r="I10" s="1"/>
      <c r="J10" s="1"/>
      <c r="K10" s="1"/>
      <c r="L10" s="1"/>
    </row>
    <row r="11" spans="1:12" ht="18" customHeight="1" x14ac:dyDescent="0.25">
      <c r="A11" s="22">
        <v>2</v>
      </c>
      <c r="B11" s="40" t="s">
        <v>56</v>
      </c>
      <c r="C11" s="5"/>
      <c r="D11" s="1"/>
      <c r="E11" s="1"/>
      <c r="F11" s="1"/>
      <c r="G11" s="1"/>
      <c r="H11" s="1"/>
      <c r="I11" s="1"/>
      <c r="J11" s="1"/>
      <c r="K11" s="1"/>
      <c r="L11" s="1"/>
    </row>
    <row r="12" spans="1:12" ht="72" customHeight="1" x14ac:dyDescent="0.3">
      <c r="A12" s="22">
        <v>3</v>
      </c>
      <c r="B12" s="11" t="s">
        <v>69</v>
      </c>
      <c r="C12" s="5"/>
      <c r="D12" s="1"/>
      <c r="E12" s="1"/>
      <c r="F12" s="1"/>
      <c r="G12" s="1"/>
      <c r="H12" s="1"/>
      <c r="I12" s="1"/>
      <c r="J12" s="1"/>
      <c r="K12" s="1"/>
      <c r="L12" s="1"/>
    </row>
    <row r="13" spans="1:12" ht="36" customHeight="1" x14ac:dyDescent="0.3">
      <c r="A13" s="22">
        <v>4</v>
      </c>
      <c r="B13" s="11" t="s">
        <v>70</v>
      </c>
      <c r="C13" s="5"/>
      <c r="D13" s="1"/>
      <c r="E13" s="1"/>
      <c r="F13" s="1"/>
      <c r="G13" s="1"/>
      <c r="H13" s="1"/>
      <c r="I13" s="1"/>
      <c r="J13" s="1"/>
      <c r="K13" s="1"/>
      <c r="L13" s="1"/>
    </row>
    <row r="14" spans="1:12" ht="13.5" customHeight="1" x14ac:dyDescent="0.25">
      <c r="A14" s="1"/>
      <c r="B14" s="13"/>
      <c r="C14" s="5"/>
      <c r="D14" s="1"/>
      <c r="E14" s="1"/>
      <c r="F14" s="1"/>
      <c r="G14" s="1"/>
      <c r="H14" s="1"/>
      <c r="I14" s="1"/>
      <c r="J14" s="1"/>
      <c r="K14" s="1"/>
      <c r="L14" s="1"/>
    </row>
    <row r="15" spans="1:12" ht="13.5" customHeight="1" x14ac:dyDescent="0.2">
      <c r="A15" s="1"/>
      <c r="B15" s="1"/>
      <c r="C15" s="1"/>
      <c r="D15" s="1"/>
      <c r="E15" s="1"/>
      <c r="F15" s="1"/>
      <c r="G15" s="1"/>
      <c r="H15" s="1"/>
      <c r="I15" s="1"/>
      <c r="J15" s="1"/>
      <c r="K15" s="1"/>
      <c r="L15" s="1"/>
    </row>
    <row r="16" spans="1:12" ht="13.5" customHeight="1" x14ac:dyDescent="0.25">
      <c r="A16" s="39" t="s">
        <v>67</v>
      </c>
      <c r="B16" s="41"/>
      <c r="C16" s="1"/>
      <c r="D16" s="1"/>
      <c r="E16" s="1"/>
      <c r="F16" s="1"/>
      <c r="G16" s="1"/>
      <c r="H16" s="1"/>
      <c r="I16" s="1"/>
      <c r="J16" s="1"/>
      <c r="K16" s="1"/>
      <c r="L16" s="1"/>
    </row>
    <row r="17" spans="1:12" ht="13.5" customHeight="1" x14ac:dyDescent="0.2">
      <c r="A17" s="1"/>
      <c r="B17" s="1"/>
      <c r="C17" s="1"/>
      <c r="D17" s="1"/>
      <c r="E17" s="1"/>
      <c r="F17" s="1"/>
      <c r="G17" s="1"/>
      <c r="H17" s="1"/>
      <c r="I17" s="1"/>
      <c r="J17" s="1"/>
      <c r="K17" s="1"/>
      <c r="L17" s="1"/>
    </row>
    <row r="18" spans="1:12" ht="13.5" customHeight="1" x14ac:dyDescent="0.25">
      <c r="A18" s="1"/>
      <c r="B18" s="13" t="s">
        <v>10</v>
      </c>
      <c r="C18" s="1"/>
      <c r="D18" s="1"/>
      <c r="E18" s="1"/>
      <c r="F18" s="1"/>
      <c r="G18" s="1"/>
      <c r="H18" s="1"/>
      <c r="I18" s="1"/>
      <c r="J18" s="1"/>
      <c r="K18" s="1"/>
      <c r="L18" s="1"/>
    </row>
    <row r="19" spans="1:12" ht="13.5" customHeight="1" x14ac:dyDescent="0.2">
      <c r="A19" s="1"/>
      <c r="B19" s="1"/>
      <c r="C19" s="1"/>
      <c r="D19" s="1"/>
      <c r="E19" s="1"/>
      <c r="F19" s="1"/>
      <c r="G19" s="1"/>
      <c r="H19" s="1"/>
      <c r="I19" s="1"/>
      <c r="J19" s="1"/>
      <c r="K19" s="1"/>
      <c r="L19" s="1"/>
    </row>
    <row r="20" spans="1:12" ht="13.5" customHeight="1" x14ac:dyDescent="0.2">
      <c r="A20" s="1"/>
      <c r="B20" s="1"/>
      <c r="C20" s="1"/>
      <c r="D20" s="1"/>
      <c r="E20" s="1"/>
      <c r="F20" s="1"/>
      <c r="G20" s="1"/>
      <c r="H20" s="1"/>
      <c r="I20" s="1"/>
      <c r="J20" s="1"/>
      <c r="K20" s="1"/>
      <c r="L20" s="1"/>
    </row>
  </sheetData>
  <pageMargins left="0.75" right="0.75" top="1" bottom="1" header="0.5" footer="0.5"/>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O48"/>
  <sheetViews>
    <sheetView showGridLines="0" workbookViewId="0">
      <selection sqref="A1:B1"/>
    </sheetView>
  </sheetViews>
  <sheetFormatPr defaultColWidth="17.28515625" defaultRowHeight="15" customHeight="1" x14ac:dyDescent="0.2"/>
  <cols>
    <col min="1" max="1" width="18" customWidth="1"/>
    <col min="2" max="2" width="29.42578125" customWidth="1"/>
    <col min="3" max="3" width="41.5703125" customWidth="1"/>
    <col min="4" max="4" width="4.42578125" customWidth="1"/>
    <col min="5" max="9" width="13.42578125" customWidth="1"/>
    <col min="10" max="10" width="14.85546875" customWidth="1"/>
    <col min="11" max="11" width="14.42578125" customWidth="1"/>
    <col min="12" max="15" width="13.42578125" customWidth="1"/>
  </cols>
  <sheetData>
    <row r="1" spans="1:15" ht="36" customHeight="1" x14ac:dyDescent="0.55000000000000004">
      <c r="A1" s="3" t="s">
        <v>2</v>
      </c>
      <c r="B1" s="4"/>
      <c r="C1" s="5"/>
      <c r="D1" s="5"/>
      <c r="E1" s="6" t="s">
        <v>114</v>
      </c>
      <c r="F1" s="5"/>
      <c r="G1" s="5"/>
      <c r="H1" s="5"/>
      <c r="I1" s="5"/>
      <c r="J1" s="1"/>
      <c r="K1" s="1"/>
      <c r="L1" s="1"/>
      <c r="M1" s="1"/>
      <c r="N1" s="1"/>
      <c r="O1" s="1"/>
    </row>
    <row r="2" spans="1:15" ht="18.75" x14ac:dyDescent="0.3">
      <c r="A2" s="199" t="s">
        <v>4</v>
      </c>
      <c r="B2" s="200"/>
      <c r="C2" s="115"/>
      <c r="D2" s="1"/>
      <c r="E2" s="8" t="s">
        <v>8</v>
      </c>
      <c r="F2" s="9"/>
      <c r="G2" s="9"/>
      <c r="H2" s="9"/>
      <c r="I2" s="9"/>
      <c r="J2" s="160"/>
      <c r="K2" s="157"/>
      <c r="L2" s="1"/>
      <c r="M2" s="1"/>
      <c r="N2" s="1"/>
      <c r="O2" s="1"/>
    </row>
    <row r="3" spans="1:15" ht="18.75" x14ac:dyDescent="0.3">
      <c r="A3" s="199" t="s">
        <v>15</v>
      </c>
      <c r="B3" s="200"/>
      <c r="C3" s="115"/>
      <c r="D3" s="1"/>
      <c r="E3" s="12" t="s">
        <v>16</v>
      </c>
      <c r="F3" s="5"/>
      <c r="G3" s="5"/>
      <c r="H3" s="5"/>
      <c r="I3" s="5"/>
      <c r="J3" s="16"/>
      <c r="K3" s="156"/>
      <c r="L3" s="1"/>
      <c r="M3" s="1"/>
      <c r="N3" s="1"/>
      <c r="O3" s="1"/>
    </row>
    <row r="4" spans="1:15" ht="18.75" x14ac:dyDescent="0.3">
      <c r="A4" s="199" t="s">
        <v>270</v>
      </c>
      <c r="B4" s="200"/>
      <c r="C4" s="115"/>
      <c r="E4" s="208" t="s">
        <v>271</v>
      </c>
      <c r="F4" s="209"/>
      <c r="G4" s="209"/>
      <c r="H4" s="209"/>
      <c r="I4" s="209"/>
      <c r="J4" s="16"/>
      <c r="K4" s="156"/>
      <c r="L4" s="1"/>
      <c r="M4" s="1"/>
      <c r="N4" s="1"/>
      <c r="O4" s="1"/>
    </row>
    <row r="5" spans="1:15" ht="18.75" x14ac:dyDescent="0.3">
      <c r="A5" s="199" t="s">
        <v>18</v>
      </c>
      <c r="B5" s="200"/>
      <c r="C5" s="115"/>
      <c r="D5" s="97"/>
      <c r="E5" s="155" t="s">
        <v>283</v>
      </c>
      <c r="F5" s="5"/>
      <c r="G5" s="5"/>
      <c r="H5" s="5"/>
      <c r="I5" s="46"/>
      <c r="J5" s="57"/>
      <c r="K5" s="156"/>
      <c r="L5" s="1"/>
      <c r="M5" s="1"/>
      <c r="N5" s="1"/>
      <c r="O5" s="1"/>
    </row>
    <row r="6" spans="1:15" ht="18.75" x14ac:dyDescent="0.3">
      <c r="A6" s="122" t="s">
        <v>19</v>
      </c>
      <c r="B6" s="112"/>
      <c r="C6" s="116">
        <v>1</v>
      </c>
      <c r="D6" s="1"/>
      <c r="E6" s="12" t="s">
        <v>25</v>
      </c>
      <c r="F6" s="5"/>
      <c r="G6" s="5"/>
      <c r="H6" s="5"/>
      <c r="I6" s="5"/>
      <c r="J6" s="16"/>
      <c r="K6" s="156"/>
      <c r="L6" s="1"/>
      <c r="M6" s="1"/>
      <c r="N6" s="1"/>
      <c r="O6" s="1"/>
    </row>
    <row r="7" spans="1:15" ht="18.75" x14ac:dyDescent="0.3">
      <c r="A7" s="122" t="s">
        <v>26</v>
      </c>
      <c r="B7" s="123"/>
      <c r="C7" s="115"/>
      <c r="D7" s="1"/>
      <c r="E7" s="12" t="s">
        <v>27</v>
      </c>
      <c r="F7" s="5"/>
      <c r="G7" s="5"/>
      <c r="H7" s="5"/>
      <c r="I7" s="5"/>
      <c r="J7" s="16"/>
      <c r="K7" s="156"/>
      <c r="L7" s="1"/>
      <c r="M7" s="1"/>
      <c r="N7" s="1"/>
      <c r="O7" s="1"/>
    </row>
    <row r="8" spans="1:15" ht="18.75" x14ac:dyDescent="0.3">
      <c r="A8" s="122" t="s">
        <v>28</v>
      </c>
      <c r="B8" s="123"/>
      <c r="C8" s="115"/>
      <c r="D8" s="1"/>
      <c r="E8" s="12" t="s">
        <v>29</v>
      </c>
      <c r="F8" s="5"/>
      <c r="G8" s="5"/>
      <c r="H8" s="5"/>
      <c r="I8" s="5"/>
      <c r="J8" s="16"/>
      <c r="K8" s="156"/>
      <c r="L8" s="1"/>
      <c r="M8" s="1"/>
      <c r="N8" s="1"/>
      <c r="O8" s="1"/>
    </row>
    <row r="9" spans="1:15" ht="18.75" x14ac:dyDescent="0.3">
      <c r="A9" s="122" t="s">
        <v>30</v>
      </c>
      <c r="B9" s="123"/>
      <c r="C9" s="115"/>
      <c r="D9" s="1"/>
      <c r="E9" s="12" t="s">
        <v>31</v>
      </c>
      <c r="F9" s="5"/>
      <c r="G9" s="5"/>
      <c r="H9" s="5"/>
      <c r="I9" s="5"/>
      <c r="J9" s="16"/>
      <c r="K9" s="156"/>
      <c r="L9" s="1"/>
      <c r="M9" s="1"/>
      <c r="N9" s="1"/>
      <c r="O9" s="1"/>
    </row>
    <row r="10" spans="1:15" ht="18.75" x14ac:dyDescent="0.3">
      <c r="A10" s="113"/>
      <c r="B10" s="114" t="s">
        <v>36</v>
      </c>
      <c r="C10" s="115"/>
      <c r="D10" s="1"/>
      <c r="E10" s="12"/>
      <c r="F10" s="5"/>
      <c r="G10" s="5"/>
      <c r="H10" s="5"/>
      <c r="I10" s="5"/>
      <c r="J10" s="16"/>
      <c r="K10" s="156"/>
      <c r="L10" s="1"/>
      <c r="M10" s="1"/>
      <c r="N10" s="1"/>
      <c r="O10" s="1"/>
    </row>
    <row r="11" spans="1:15" ht="18.75" x14ac:dyDescent="0.3">
      <c r="A11" s="113"/>
      <c r="B11" s="114" t="s">
        <v>37</v>
      </c>
      <c r="C11" s="115"/>
      <c r="D11" s="1"/>
      <c r="E11" s="12"/>
      <c r="F11" s="5"/>
      <c r="G11" s="5"/>
      <c r="H11" s="5"/>
      <c r="I11" s="5"/>
      <c r="J11" s="16"/>
      <c r="K11" s="156"/>
      <c r="L11" s="1"/>
      <c r="M11" s="1"/>
      <c r="N11" s="1"/>
      <c r="O11" s="1"/>
    </row>
    <row r="12" spans="1:15" ht="18.75" x14ac:dyDescent="0.3">
      <c r="A12" s="113"/>
      <c r="B12" s="114" t="s">
        <v>38</v>
      </c>
      <c r="C12" s="115"/>
      <c r="D12" s="1"/>
      <c r="E12" s="12"/>
      <c r="F12" s="5"/>
      <c r="G12" s="5"/>
      <c r="H12" s="5"/>
      <c r="I12" s="5"/>
      <c r="J12" s="16"/>
      <c r="K12" s="156"/>
      <c r="L12" s="1"/>
      <c r="M12" s="1"/>
      <c r="N12" s="1"/>
      <c r="O12" s="1"/>
    </row>
    <row r="13" spans="1:15" ht="18.75" x14ac:dyDescent="0.3">
      <c r="A13" s="113"/>
      <c r="B13" s="114" t="s">
        <v>39</v>
      </c>
      <c r="C13" s="115"/>
      <c r="D13" s="1"/>
      <c r="E13" s="12"/>
      <c r="F13" s="5"/>
      <c r="G13" s="5"/>
      <c r="H13" s="5"/>
      <c r="I13" s="5"/>
      <c r="J13" s="16"/>
      <c r="K13" s="156"/>
      <c r="L13" s="1"/>
      <c r="M13" s="1"/>
      <c r="N13" s="1"/>
      <c r="O13" s="1"/>
    </row>
    <row r="14" spans="1:15" ht="18.75" x14ac:dyDescent="0.3">
      <c r="A14" s="113"/>
      <c r="B14" s="114" t="s">
        <v>40</v>
      </c>
      <c r="C14" s="115"/>
      <c r="D14" s="1"/>
      <c r="E14" s="12"/>
      <c r="F14" s="5"/>
      <c r="G14" s="5"/>
      <c r="H14" s="5"/>
      <c r="I14" s="5"/>
      <c r="J14" s="16"/>
      <c r="K14" s="156"/>
      <c r="L14" s="1"/>
      <c r="M14" s="1"/>
      <c r="N14" s="1"/>
      <c r="O14" s="1"/>
    </row>
    <row r="15" spans="1:15" ht="18.75" x14ac:dyDescent="0.3">
      <c r="A15" s="150" t="s">
        <v>279</v>
      </c>
      <c r="B15" s="114"/>
      <c r="C15" s="115"/>
      <c r="D15" s="1"/>
      <c r="E15" s="155" t="s">
        <v>282</v>
      </c>
      <c r="F15" s="5"/>
      <c r="G15" s="5"/>
      <c r="H15" s="5"/>
      <c r="I15" s="5"/>
      <c r="J15" s="16"/>
      <c r="K15" s="156"/>
      <c r="L15" s="1"/>
      <c r="M15" s="1"/>
      <c r="N15" s="1"/>
      <c r="O15" s="1"/>
    </row>
    <row r="16" spans="1:15" ht="18.75" x14ac:dyDescent="0.3">
      <c r="A16" s="122" t="s">
        <v>41</v>
      </c>
      <c r="B16" s="123"/>
      <c r="C16" s="115"/>
      <c r="D16" s="1"/>
      <c r="E16" s="12" t="s">
        <v>42</v>
      </c>
      <c r="F16" s="5"/>
      <c r="G16" s="5"/>
      <c r="H16" s="5"/>
      <c r="I16" s="5"/>
      <c r="J16" s="16"/>
      <c r="K16" s="156"/>
      <c r="L16" s="1"/>
      <c r="M16" s="1"/>
      <c r="N16" s="1"/>
      <c r="O16" s="1"/>
    </row>
    <row r="17" spans="1:15" ht="18.75" x14ac:dyDescent="0.3">
      <c r="A17" s="122" t="s">
        <v>43</v>
      </c>
      <c r="B17" s="123"/>
      <c r="C17" s="115"/>
      <c r="D17" s="1"/>
      <c r="E17" s="12" t="s">
        <v>44</v>
      </c>
      <c r="F17" s="5"/>
      <c r="G17" s="5"/>
      <c r="H17" s="5"/>
      <c r="I17" s="5"/>
      <c r="J17" s="16"/>
      <c r="K17" s="156"/>
      <c r="L17" s="1"/>
      <c r="M17" s="1"/>
      <c r="N17" s="1"/>
      <c r="O17" s="1"/>
    </row>
    <row r="18" spans="1:15" ht="18.75" x14ac:dyDescent="0.3">
      <c r="A18" s="122" t="s">
        <v>45</v>
      </c>
      <c r="B18" s="123"/>
      <c r="C18" s="124"/>
      <c r="D18" s="1"/>
      <c r="E18" s="20" t="s">
        <v>46</v>
      </c>
      <c r="F18" s="21"/>
      <c r="G18" s="21"/>
      <c r="H18" s="21"/>
      <c r="I18" s="21"/>
      <c r="J18" s="159"/>
      <c r="K18" s="158"/>
      <c r="L18" s="1"/>
      <c r="M18" s="1"/>
      <c r="N18" s="1"/>
      <c r="O18" s="1"/>
    </row>
    <row r="19" spans="1:15" ht="13.5" customHeight="1" x14ac:dyDescent="0.25">
      <c r="A19" s="98"/>
      <c r="D19" s="1"/>
      <c r="E19" s="1"/>
      <c r="F19" s="1"/>
      <c r="G19" s="1"/>
      <c r="H19" s="1"/>
      <c r="I19" s="1"/>
      <c r="J19" s="1"/>
      <c r="K19" s="1"/>
      <c r="L19" s="1"/>
      <c r="M19" s="1"/>
      <c r="N19" s="1"/>
      <c r="O19" s="1"/>
    </row>
    <row r="20" spans="1:15" ht="13.5" customHeight="1" x14ac:dyDescent="0.25">
      <c r="A20" s="98"/>
      <c r="B20" s="201" t="s">
        <v>49</v>
      </c>
      <c r="C20" s="191"/>
      <c r="D20" s="191"/>
      <c r="E20" s="1"/>
      <c r="F20" s="1"/>
      <c r="G20" s="1"/>
      <c r="H20" s="1"/>
      <c r="I20" s="1"/>
      <c r="J20" s="1"/>
      <c r="K20" s="1"/>
      <c r="L20" s="1"/>
      <c r="M20" s="1"/>
      <c r="N20" s="1"/>
      <c r="O20" s="1"/>
    </row>
    <row r="21" spans="1:15" ht="13.5" customHeight="1" x14ac:dyDescent="0.2">
      <c r="A21" s="1"/>
      <c r="B21" s="1"/>
      <c r="C21" s="1"/>
      <c r="D21" s="1"/>
      <c r="E21" s="1"/>
      <c r="F21" s="1"/>
      <c r="G21" s="1"/>
      <c r="H21" s="1"/>
      <c r="I21" s="1"/>
      <c r="J21" s="1"/>
      <c r="K21" s="1"/>
      <c r="L21" s="1"/>
      <c r="M21" s="1"/>
      <c r="N21" s="1"/>
      <c r="O21" s="1"/>
    </row>
    <row r="22" spans="1:15" ht="13.5" customHeight="1" x14ac:dyDescent="0.25">
      <c r="A22" s="1"/>
      <c r="B22" s="151" t="s">
        <v>57</v>
      </c>
      <c r="C22" s="125" t="s">
        <v>270</v>
      </c>
      <c r="D22" s="202" t="s">
        <v>279</v>
      </c>
      <c r="E22" s="203"/>
      <c r="F22" s="204"/>
      <c r="G22" s="202" t="s">
        <v>43</v>
      </c>
      <c r="H22" s="203"/>
      <c r="I22" s="204"/>
      <c r="J22" s="1"/>
      <c r="K22" s="1"/>
      <c r="L22" s="1"/>
      <c r="M22" s="1"/>
      <c r="N22" s="1"/>
      <c r="O22" s="1"/>
    </row>
    <row r="23" spans="1:15" ht="13.5" customHeight="1" x14ac:dyDescent="0.25">
      <c r="A23" s="1"/>
      <c r="B23" s="152" t="s">
        <v>235</v>
      </c>
      <c r="C23" s="126" t="s">
        <v>246</v>
      </c>
      <c r="D23" s="205" t="s">
        <v>280</v>
      </c>
      <c r="E23" s="206"/>
      <c r="F23" s="206"/>
      <c r="G23" s="210"/>
      <c r="H23" s="206"/>
      <c r="I23" s="211"/>
      <c r="J23" s="1"/>
      <c r="K23" s="1"/>
      <c r="L23" s="1"/>
      <c r="M23" s="1"/>
      <c r="N23" s="1"/>
      <c r="O23" s="1"/>
    </row>
    <row r="24" spans="1:15" ht="13.5" customHeight="1" x14ac:dyDescent="0.25">
      <c r="A24" s="1"/>
      <c r="B24" s="153" t="s">
        <v>236</v>
      </c>
      <c r="C24" s="127" t="s">
        <v>247</v>
      </c>
      <c r="D24" s="207" t="s">
        <v>281</v>
      </c>
      <c r="E24" s="197"/>
      <c r="F24" s="198"/>
      <c r="G24" s="193"/>
      <c r="H24" s="194"/>
      <c r="I24" s="195"/>
      <c r="J24" s="1"/>
      <c r="K24" s="1"/>
      <c r="L24" s="1"/>
      <c r="M24" s="1"/>
      <c r="N24" s="1"/>
      <c r="O24" s="1"/>
    </row>
    <row r="25" spans="1:15" ht="13.5" customHeight="1" x14ac:dyDescent="0.25">
      <c r="A25" s="1"/>
      <c r="B25" s="153" t="s">
        <v>237</v>
      </c>
      <c r="C25" s="127" t="s">
        <v>248</v>
      </c>
      <c r="F25" s="108"/>
      <c r="G25" s="193"/>
      <c r="H25" s="194"/>
      <c r="I25" s="195"/>
      <c r="J25" s="1"/>
      <c r="K25" s="1"/>
      <c r="L25" s="1"/>
      <c r="M25" s="1"/>
      <c r="N25" s="1"/>
      <c r="O25" s="1"/>
    </row>
    <row r="26" spans="1:15" ht="13.5" customHeight="1" x14ac:dyDescent="0.25">
      <c r="A26" s="1"/>
      <c r="B26" s="153" t="s">
        <v>238</v>
      </c>
      <c r="C26" s="127" t="s">
        <v>249</v>
      </c>
      <c r="F26" s="108"/>
      <c r="G26" s="193"/>
      <c r="H26" s="194"/>
      <c r="I26" s="195"/>
      <c r="J26" s="1"/>
      <c r="K26" s="1"/>
      <c r="L26" s="1"/>
      <c r="M26" s="1"/>
      <c r="N26" s="1"/>
      <c r="O26" s="1"/>
    </row>
    <row r="27" spans="1:15" ht="13.5" customHeight="1" x14ac:dyDescent="0.25">
      <c r="A27" s="1"/>
      <c r="B27" s="153" t="s">
        <v>239</v>
      </c>
      <c r="C27" s="127" t="s">
        <v>250</v>
      </c>
      <c r="F27" s="108"/>
      <c r="G27" s="193"/>
      <c r="H27" s="194"/>
      <c r="I27" s="195"/>
      <c r="J27" s="1"/>
      <c r="K27" s="1"/>
      <c r="L27" s="1"/>
      <c r="M27" s="1"/>
      <c r="N27" s="1"/>
      <c r="O27" s="1"/>
    </row>
    <row r="28" spans="1:15" ht="13.5" customHeight="1" x14ac:dyDescent="0.25">
      <c r="A28" s="1"/>
      <c r="B28" s="153" t="s">
        <v>240</v>
      </c>
      <c r="C28" s="127" t="s">
        <v>251</v>
      </c>
      <c r="F28" s="108"/>
      <c r="G28" s="193"/>
      <c r="H28" s="194"/>
      <c r="I28" s="195"/>
      <c r="J28" s="1"/>
      <c r="K28" s="1"/>
      <c r="L28" s="1"/>
      <c r="M28" s="1"/>
      <c r="N28" s="1"/>
      <c r="O28" s="1"/>
    </row>
    <row r="29" spans="1:15" ht="13.5" customHeight="1" x14ac:dyDescent="0.25">
      <c r="A29" s="1"/>
      <c r="B29" s="153" t="s">
        <v>60</v>
      </c>
      <c r="C29" s="127" t="s">
        <v>252</v>
      </c>
      <c r="F29" s="108"/>
      <c r="G29" s="193"/>
      <c r="H29" s="194"/>
      <c r="I29" s="195"/>
      <c r="J29" s="1"/>
      <c r="K29" s="1"/>
      <c r="L29" s="1"/>
      <c r="M29" s="1"/>
      <c r="N29" s="1"/>
      <c r="O29" s="1"/>
    </row>
    <row r="30" spans="1:15" ht="13.5" customHeight="1" x14ac:dyDescent="0.25">
      <c r="A30" s="1"/>
      <c r="B30" s="153" t="s">
        <v>59</v>
      </c>
      <c r="C30" s="127" t="s">
        <v>253</v>
      </c>
      <c r="F30" s="108"/>
      <c r="G30" s="193"/>
      <c r="H30" s="194"/>
      <c r="I30" s="195"/>
      <c r="J30" s="1"/>
      <c r="K30" s="1"/>
      <c r="L30" s="1"/>
      <c r="M30" s="1"/>
      <c r="N30" s="1"/>
      <c r="O30" s="1"/>
    </row>
    <row r="31" spans="1:15" ht="13.5" customHeight="1" x14ac:dyDescent="0.25">
      <c r="A31" s="1"/>
      <c r="B31" s="153" t="s">
        <v>87</v>
      </c>
      <c r="C31" s="127" t="s">
        <v>254</v>
      </c>
      <c r="F31" s="108"/>
      <c r="G31" s="193"/>
      <c r="H31" s="194"/>
      <c r="I31" s="195"/>
      <c r="J31" s="1"/>
      <c r="K31" s="1"/>
      <c r="L31" s="1"/>
      <c r="M31" s="1"/>
      <c r="N31" s="1"/>
      <c r="O31" s="1"/>
    </row>
    <row r="32" spans="1:15" ht="13.5" customHeight="1" x14ac:dyDescent="0.25">
      <c r="A32" s="1"/>
      <c r="B32" s="153" t="s">
        <v>241</v>
      </c>
      <c r="C32" s="127" t="s">
        <v>255</v>
      </c>
      <c r="F32" s="108"/>
      <c r="G32" s="193"/>
      <c r="H32" s="194"/>
      <c r="I32" s="195"/>
      <c r="J32" s="1"/>
      <c r="K32" s="1"/>
      <c r="L32" s="1"/>
      <c r="M32" s="1"/>
      <c r="N32" s="1"/>
      <c r="O32" s="1"/>
    </row>
    <row r="33" spans="1:15" ht="13.5" customHeight="1" x14ac:dyDescent="0.25">
      <c r="A33" s="1"/>
      <c r="B33" s="153" t="s">
        <v>242</v>
      </c>
      <c r="C33" s="127" t="s">
        <v>256</v>
      </c>
      <c r="F33" s="108"/>
      <c r="G33" s="193"/>
      <c r="H33" s="194"/>
      <c r="I33" s="195"/>
      <c r="J33" s="1"/>
      <c r="K33" s="1"/>
      <c r="L33" s="1"/>
      <c r="M33" s="1"/>
      <c r="N33" s="1"/>
      <c r="O33" s="1"/>
    </row>
    <row r="34" spans="1:15" ht="13.5" customHeight="1" x14ac:dyDescent="0.25">
      <c r="A34" s="1"/>
      <c r="B34" s="153" t="s">
        <v>61</v>
      </c>
      <c r="C34" s="127" t="s">
        <v>257</v>
      </c>
      <c r="F34" s="108"/>
      <c r="G34" s="193"/>
      <c r="H34" s="194"/>
      <c r="I34" s="195"/>
      <c r="J34" s="1"/>
      <c r="K34" s="1"/>
      <c r="L34" s="1"/>
      <c r="M34" s="1"/>
      <c r="N34" s="1"/>
      <c r="O34" s="1"/>
    </row>
    <row r="35" spans="1:15" ht="13.5" customHeight="1" x14ac:dyDescent="0.25">
      <c r="A35" s="1"/>
      <c r="B35" s="153" t="s">
        <v>243</v>
      </c>
      <c r="C35" s="127" t="s">
        <v>258</v>
      </c>
      <c r="F35" s="108"/>
      <c r="G35" s="193"/>
      <c r="H35" s="194"/>
      <c r="I35" s="195"/>
      <c r="J35" s="1"/>
      <c r="K35" s="1"/>
      <c r="L35" s="1"/>
      <c r="M35" s="1"/>
      <c r="N35" s="1"/>
      <c r="O35" s="1"/>
    </row>
    <row r="36" spans="1:15" ht="13.5" customHeight="1" x14ac:dyDescent="0.25">
      <c r="A36" s="1"/>
      <c r="B36" s="153" t="s">
        <v>244</v>
      </c>
      <c r="C36" s="127" t="s">
        <v>259</v>
      </c>
      <c r="F36" s="108"/>
      <c r="G36" s="193"/>
      <c r="H36" s="194"/>
      <c r="I36" s="195"/>
      <c r="J36" s="1"/>
      <c r="K36" s="1"/>
      <c r="L36" s="1"/>
      <c r="M36" s="1"/>
      <c r="N36" s="1"/>
      <c r="O36" s="1"/>
    </row>
    <row r="37" spans="1:15" ht="13.5" customHeight="1" x14ac:dyDescent="0.25">
      <c r="A37" s="1"/>
      <c r="B37" s="154" t="s">
        <v>245</v>
      </c>
      <c r="C37" s="127" t="s">
        <v>260</v>
      </c>
      <c r="F37" s="108"/>
      <c r="G37" s="196"/>
      <c r="H37" s="197"/>
      <c r="I37" s="198"/>
      <c r="J37" s="1"/>
      <c r="K37" s="1"/>
      <c r="L37" s="1"/>
      <c r="M37" s="1"/>
      <c r="N37" s="1"/>
      <c r="O37" s="1"/>
    </row>
    <row r="38" spans="1:15" ht="13.5" customHeight="1" x14ac:dyDescent="0.2">
      <c r="A38" s="1"/>
      <c r="B38" s="1"/>
      <c r="C38" s="127" t="s">
        <v>261</v>
      </c>
      <c r="D38" s="1"/>
      <c r="E38" s="1"/>
      <c r="F38" s="1"/>
      <c r="G38" s="1"/>
      <c r="H38" s="1"/>
      <c r="I38" s="1"/>
      <c r="J38" s="1"/>
      <c r="K38" s="1"/>
      <c r="L38" s="1"/>
      <c r="M38" s="1"/>
      <c r="N38" s="1"/>
      <c r="O38" s="1"/>
    </row>
    <row r="39" spans="1:15" ht="13.5" customHeight="1" x14ac:dyDescent="0.2">
      <c r="B39" s="1"/>
      <c r="C39" s="127" t="s">
        <v>262</v>
      </c>
      <c r="D39" s="1"/>
      <c r="E39" s="1"/>
      <c r="F39" s="1"/>
      <c r="G39" s="1"/>
      <c r="H39" s="1"/>
      <c r="I39" s="1"/>
      <c r="J39" s="1"/>
      <c r="K39" s="1"/>
      <c r="L39" s="1"/>
      <c r="M39" s="1"/>
      <c r="N39" s="1"/>
      <c r="O39" s="1"/>
    </row>
    <row r="40" spans="1:15" ht="15" customHeight="1" x14ac:dyDescent="0.2">
      <c r="C40" s="127" t="s">
        <v>263</v>
      </c>
      <c r="D40" s="108"/>
    </row>
    <row r="41" spans="1:15" ht="15" customHeight="1" x14ac:dyDescent="0.2">
      <c r="C41" s="127" t="s">
        <v>264</v>
      </c>
      <c r="D41" s="108"/>
    </row>
    <row r="42" spans="1:15" ht="15" customHeight="1" x14ac:dyDescent="0.2">
      <c r="C42" s="127" t="s">
        <v>265</v>
      </c>
      <c r="D42" s="108"/>
    </row>
    <row r="43" spans="1:15" ht="15" customHeight="1" x14ac:dyDescent="0.2">
      <c r="C43" s="127" t="s">
        <v>266</v>
      </c>
      <c r="D43" s="108"/>
    </row>
    <row r="44" spans="1:15" ht="15" customHeight="1" x14ac:dyDescent="0.2">
      <c r="C44" s="127" t="s">
        <v>267</v>
      </c>
      <c r="D44" s="108"/>
    </row>
    <row r="45" spans="1:15" ht="15" customHeight="1" x14ac:dyDescent="0.2">
      <c r="C45" s="127" t="s">
        <v>268</v>
      </c>
      <c r="D45" s="108"/>
    </row>
    <row r="46" spans="1:15" ht="15" customHeight="1" x14ac:dyDescent="0.2">
      <c r="C46" s="128" t="s">
        <v>269</v>
      </c>
      <c r="D46" s="108"/>
    </row>
    <row r="48" spans="1:15" ht="15" customHeight="1" x14ac:dyDescent="0.25">
      <c r="A48" s="39" t="s">
        <v>67</v>
      </c>
    </row>
  </sheetData>
  <mergeCells count="25">
    <mergeCell ref="G26:I26"/>
    <mergeCell ref="A5:B5"/>
    <mergeCell ref="A3:B3"/>
    <mergeCell ref="A2:B2"/>
    <mergeCell ref="B20:D20"/>
    <mergeCell ref="D22:F22"/>
    <mergeCell ref="D23:F23"/>
    <mergeCell ref="D24:F24"/>
    <mergeCell ref="G22:I22"/>
    <mergeCell ref="A4:B4"/>
    <mergeCell ref="E4:I4"/>
    <mergeCell ref="G23:I23"/>
    <mergeCell ref="G25:I25"/>
    <mergeCell ref="G24:I24"/>
    <mergeCell ref="G34:I34"/>
    <mergeCell ref="G35:I35"/>
    <mergeCell ref="G36:I36"/>
    <mergeCell ref="G37:I37"/>
    <mergeCell ref="G31:I31"/>
    <mergeCell ref="G27:I27"/>
    <mergeCell ref="G28:I28"/>
    <mergeCell ref="G30:I30"/>
    <mergeCell ref="G32:I32"/>
    <mergeCell ref="G33:I33"/>
    <mergeCell ref="G29:I29"/>
  </mergeCells>
  <dataValidations count="4">
    <dataValidation type="list" allowBlank="1" showInputMessage="1" showErrorMessage="1" sqref="C3" xr:uid="{00000000-0002-0000-0200-000000000000}">
      <formula1>contentType</formula1>
    </dataValidation>
    <dataValidation type="date" operator="greaterThan" allowBlank="1" showInputMessage="1" showErrorMessage="1" sqref="C18" xr:uid="{00000000-0002-0000-0200-000001000000}">
      <formula1>25569</formula1>
    </dataValidation>
    <dataValidation type="list" allowBlank="1" showInputMessage="1" showErrorMessage="1" sqref="C4" xr:uid="{00000000-0002-0000-0200-000002000000}">
      <formula1>Sector</formula1>
    </dataValidation>
    <dataValidation type="list" allowBlank="1" showInputMessage="1" showErrorMessage="1" sqref="C15" xr:uid="{00000000-0002-0000-0200-000003000000}">
      <formula1>QualityLevel</formula1>
    </dataValidation>
  </dataValidations>
  <pageMargins left="0.75" right="0.75" top="1" bottom="1" header="0.5" footer="0.5"/>
  <pageSetup paperSize="9" orientation="portrait"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C114"/>
  <sheetViews>
    <sheetView showGridLines="0" tabSelected="1" topLeftCell="D1" workbookViewId="0">
      <selection activeCell="F1" sqref="F1"/>
    </sheetView>
  </sheetViews>
  <sheetFormatPr defaultColWidth="17.28515625" defaultRowHeight="15" customHeight="1" x14ac:dyDescent="0.2"/>
  <cols>
    <col min="1" max="1" width="4.42578125" customWidth="1"/>
    <col min="2" max="2" width="28.140625" customWidth="1"/>
    <col min="3" max="4" width="31.85546875" customWidth="1"/>
    <col min="5" max="5" width="31.85546875" style="166" customWidth="1"/>
    <col min="6" max="6" width="23.85546875" customWidth="1"/>
    <col min="7" max="7" width="28.28515625" customWidth="1"/>
    <col min="8" max="8" width="22" customWidth="1"/>
    <col min="9" max="9" width="13.85546875" customWidth="1"/>
    <col min="10" max="10" width="18.28515625" customWidth="1"/>
    <col min="11" max="11" width="3.140625" hidden="1" customWidth="1"/>
    <col min="12" max="12" width="5.28515625" customWidth="1"/>
    <col min="13" max="16" width="13.42578125" customWidth="1"/>
    <col min="17" max="17" width="18.28515625" customWidth="1"/>
    <col min="18" max="18" width="13.42578125" customWidth="1"/>
    <col min="19" max="19" width="27.85546875" customWidth="1"/>
    <col min="20" max="29" width="13.42578125" customWidth="1"/>
  </cols>
  <sheetData>
    <row r="1" spans="1:29" ht="36" x14ac:dyDescent="0.3">
      <c r="A1" s="168" t="s">
        <v>5</v>
      </c>
      <c r="B1" s="168"/>
      <c r="C1" s="169"/>
      <c r="D1" s="169"/>
      <c r="E1" s="170"/>
      <c r="F1" s="169"/>
      <c r="G1" s="169"/>
      <c r="H1" s="169"/>
      <c r="I1" s="169"/>
      <c r="J1" s="169"/>
      <c r="K1" s="169"/>
      <c r="L1" s="1"/>
      <c r="M1" s="7" t="s">
        <v>3</v>
      </c>
      <c r="N1" s="1"/>
      <c r="O1" s="1"/>
      <c r="P1" s="1"/>
      <c r="Q1" s="1"/>
      <c r="R1" s="1"/>
      <c r="S1" s="7" t="s">
        <v>6</v>
      </c>
      <c r="T1" s="7"/>
      <c r="U1" s="1"/>
      <c r="V1" s="1"/>
      <c r="W1" s="1"/>
      <c r="X1" s="1"/>
      <c r="Y1" s="1"/>
      <c r="Z1" s="1"/>
      <c r="AA1" s="1"/>
      <c r="AB1" s="1"/>
      <c r="AC1" s="1"/>
    </row>
    <row r="2" spans="1:29" ht="42" x14ac:dyDescent="0.25">
      <c r="A2" s="171" t="s">
        <v>7</v>
      </c>
      <c r="B2" s="172" t="s">
        <v>11</v>
      </c>
      <c r="C2" s="172" t="s">
        <v>12</v>
      </c>
      <c r="D2" s="172" t="s">
        <v>13</v>
      </c>
      <c r="E2" s="172" t="s">
        <v>14</v>
      </c>
      <c r="F2" s="173" t="s">
        <v>20</v>
      </c>
      <c r="G2" s="173" t="s">
        <v>21</v>
      </c>
      <c r="H2" s="173" t="s">
        <v>22</v>
      </c>
      <c r="I2" s="173" t="s">
        <v>23</v>
      </c>
      <c r="J2" s="174" t="s">
        <v>24</v>
      </c>
      <c r="K2" s="169"/>
      <c r="L2" s="1"/>
      <c r="M2" s="215" t="s">
        <v>32</v>
      </c>
      <c r="N2" s="216"/>
      <c r="O2" s="216"/>
      <c r="P2" s="216"/>
      <c r="Q2" s="217"/>
      <c r="R2" s="13"/>
      <c r="S2" s="111" t="s">
        <v>33</v>
      </c>
      <c r="T2" s="1"/>
      <c r="U2" s="1"/>
      <c r="V2" s="1"/>
      <c r="W2" s="1"/>
      <c r="X2" s="1"/>
      <c r="Y2" s="1"/>
      <c r="Z2" s="1"/>
      <c r="AA2" s="1"/>
      <c r="AB2" s="1"/>
      <c r="AC2" s="1"/>
    </row>
    <row r="3" spans="1:29" ht="31.5" x14ac:dyDescent="0.25">
      <c r="A3" s="175">
        <v>1</v>
      </c>
      <c r="B3" s="176">
        <v>1</v>
      </c>
      <c r="C3" s="177" t="s">
        <v>298</v>
      </c>
      <c r="D3" s="177" t="s">
        <v>300</v>
      </c>
      <c r="E3" s="177" t="s">
        <v>302</v>
      </c>
      <c r="F3" s="178" t="s">
        <v>139</v>
      </c>
      <c r="G3" s="179" t="s">
        <v>143</v>
      </c>
      <c r="H3" s="178"/>
      <c r="I3" s="178" t="s">
        <v>294</v>
      </c>
      <c r="J3" s="180"/>
      <c r="K3" s="181" t="str">
        <f t="shared" ref="K3:K31" si="0">CONCATENATE(F3,I3)</f>
        <v>FluencyMinor</v>
      </c>
      <c r="L3" s="1"/>
      <c r="M3" s="212" t="s">
        <v>71</v>
      </c>
      <c r="N3" s="213"/>
      <c r="O3" s="213"/>
      <c r="P3" s="213"/>
      <c r="Q3" s="214"/>
      <c r="R3" s="13"/>
      <c r="S3" s="146" t="s">
        <v>273</v>
      </c>
      <c r="T3" s="1"/>
      <c r="U3" s="1"/>
      <c r="V3" s="1"/>
      <c r="W3" s="1"/>
      <c r="X3" s="1"/>
      <c r="Y3" s="1"/>
      <c r="Z3" s="1"/>
      <c r="AA3" s="1"/>
      <c r="AB3" s="1"/>
      <c r="AC3" s="1"/>
    </row>
    <row r="4" spans="1:29" ht="31.5" x14ac:dyDescent="0.25">
      <c r="A4" s="182">
        <f t="shared" ref="A4:A76" si="1">A3+1</f>
        <v>2</v>
      </c>
      <c r="B4" s="183">
        <v>1</v>
      </c>
      <c r="C4" s="184"/>
      <c r="D4" s="184" t="s">
        <v>297</v>
      </c>
      <c r="E4" s="184" t="s">
        <v>301</v>
      </c>
      <c r="F4" s="185" t="s">
        <v>139</v>
      </c>
      <c r="G4" s="185" t="s">
        <v>140</v>
      </c>
      <c r="H4" s="185"/>
      <c r="I4" s="185" t="s">
        <v>294</v>
      </c>
      <c r="J4" s="186"/>
      <c r="K4" s="181" t="str">
        <f t="shared" si="0"/>
        <v>FluencyMinor</v>
      </c>
      <c r="L4" s="1"/>
      <c r="M4" s="212" t="s">
        <v>95</v>
      </c>
      <c r="N4" s="213"/>
      <c r="O4" s="213"/>
      <c r="P4" s="213"/>
      <c r="Q4" s="214"/>
      <c r="R4" s="13"/>
      <c r="S4" s="14" t="s">
        <v>50</v>
      </c>
      <c r="T4" s="1"/>
      <c r="U4" s="1"/>
      <c r="V4" s="1"/>
      <c r="W4" s="1"/>
      <c r="X4" s="1"/>
      <c r="Y4" s="1"/>
      <c r="Z4" s="1"/>
      <c r="AA4" s="1"/>
      <c r="AB4" s="1"/>
      <c r="AC4" s="1"/>
    </row>
    <row r="5" spans="1:29" ht="31.5" x14ac:dyDescent="0.25">
      <c r="A5" s="182">
        <f t="shared" si="1"/>
        <v>3</v>
      </c>
      <c r="B5" s="183">
        <v>2</v>
      </c>
      <c r="C5" s="184" t="s">
        <v>299</v>
      </c>
      <c r="D5" s="184" t="s">
        <v>303</v>
      </c>
      <c r="E5" s="184" t="s">
        <v>304</v>
      </c>
      <c r="F5" s="185"/>
      <c r="G5" s="185"/>
      <c r="H5" s="185"/>
      <c r="I5" s="185"/>
      <c r="J5" s="186"/>
      <c r="K5" s="181" t="str">
        <f t="shared" si="0"/>
        <v/>
      </c>
      <c r="L5" s="1"/>
      <c r="M5" s="212" t="s">
        <v>96</v>
      </c>
      <c r="N5" s="213"/>
      <c r="O5" s="213"/>
      <c r="P5" s="213"/>
      <c r="Q5" s="214"/>
      <c r="R5" s="74"/>
      <c r="S5" s="14" t="s">
        <v>97</v>
      </c>
      <c r="T5" s="1"/>
      <c r="U5" s="1"/>
      <c r="V5" s="1"/>
      <c r="W5" s="1"/>
      <c r="X5" s="1"/>
      <c r="Y5" s="1"/>
      <c r="Z5" s="1"/>
      <c r="AA5" s="1"/>
      <c r="AB5" s="1"/>
      <c r="AC5" s="1"/>
    </row>
    <row r="6" spans="1:29" ht="31.5" x14ac:dyDescent="0.25">
      <c r="A6" s="182">
        <f t="shared" si="1"/>
        <v>4</v>
      </c>
      <c r="B6" s="183">
        <v>3</v>
      </c>
      <c r="C6" s="184" t="s">
        <v>305</v>
      </c>
      <c r="D6" s="184" t="s">
        <v>306</v>
      </c>
      <c r="E6" s="184" t="s">
        <v>308</v>
      </c>
      <c r="F6" s="185"/>
      <c r="G6" s="185"/>
      <c r="H6" s="185"/>
      <c r="I6" s="185"/>
      <c r="J6" s="186"/>
      <c r="K6" s="181" t="str">
        <f t="shared" si="0"/>
        <v/>
      </c>
      <c r="L6" s="1"/>
      <c r="M6" s="212" t="s">
        <v>99</v>
      </c>
      <c r="N6" s="213"/>
      <c r="O6" s="213"/>
      <c r="P6" s="213"/>
      <c r="Q6" s="214"/>
      <c r="R6" s="1"/>
      <c r="S6" s="146" t="s">
        <v>275</v>
      </c>
      <c r="T6" s="1"/>
      <c r="U6" s="1"/>
      <c r="V6" s="1"/>
      <c r="W6" s="1"/>
      <c r="X6" s="1"/>
      <c r="Y6" s="1"/>
      <c r="Z6" s="1"/>
      <c r="AA6" s="1"/>
      <c r="AB6" s="1"/>
      <c r="AC6" s="1"/>
    </row>
    <row r="7" spans="1:29" ht="63" x14ac:dyDescent="0.25">
      <c r="A7" s="182">
        <f t="shared" si="1"/>
        <v>5</v>
      </c>
      <c r="B7" s="183">
        <v>4</v>
      </c>
      <c r="C7" s="184" t="s">
        <v>307</v>
      </c>
      <c r="D7" s="184" t="s">
        <v>309</v>
      </c>
      <c r="E7" s="184" t="s">
        <v>310</v>
      </c>
      <c r="F7" s="185" t="s">
        <v>83</v>
      </c>
      <c r="G7" s="185" t="s">
        <v>121</v>
      </c>
      <c r="H7" s="185"/>
      <c r="I7" s="185" t="s">
        <v>293</v>
      </c>
      <c r="J7" s="186"/>
      <c r="K7" s="181" t="str">
        <f t="shared" si="0"/>
        <v>AccuracyNeutral</v>
      </c>
      <c r="L7" s="1"/>
      <c r="M7" s="221"/>
      <c r="N7" s="213"/>
      <c r="O7" s="213"/>
      <c r="P7" s="213"/>
      <c r="Q7" s="214"/>
      <c r="R7" s="74"/>
      <c r="S7" s="146" t="s">
        <v>276</v>
      </c>
      <c r="T7" s="1"/>
      <c r="U7" s="1"/>
      <c r="V7" s="1"/>
      <c r="W7" s="1"/>
      <c r="X7" s="1"/>
      <c r="Y7" s="1"/>
      <c r="Z7" s="1"/>
      <c r="AA7" s="1"/>
      <c r="AB7" s="1"/>
      <c r="AC7" s="1"/>
    </row>
    <row r="8" spans="1:29" ht="47.25" x14ac:dyDescent="0.25">
      <c r="A8" s="182"/>
      <c r="B8" s="183">
        <v>5</v>
      </c>
      <c r="C8" s="184" t="s">
        <v>386</v>
      </c>
      <c r="D8" s="184" t="s">
        <v>390</v>
      </c>
      <c r="E8" s="187" t="s">
        <v>388</v>
      </c>
      <c r="F8" s="185" t="s">
        <v>164</v>
      </c>
      <c r="G8" s="185"/>
      <c r="H8" s="185"/>
      <c r="I8" s="185" t="s">
        <v>293</v>
      </c>
      <c r="J8" s="186"/>
      <c r="K8" s="181" t="str">
        <f t="shared" si="0"/>
        <v>Locale conventionNeutral</v>
      </c>
      <c r="L8" s="1"/>
      <c r="M8" s="212" t="s">
        <v>100</v>
      </c>
      <c r="N8" s="213"/>
      <c r="O8" s="213"/>
      <c r="P8" s="213"/>
      <c r="Q8" s="214"/>
      <c r="R8" s="74"/>
      <c r="S8" s="146" t="s">
        <v>277</v>
      </c>
      <c r="T8" s="1"/>
      <c r="U8" s="1"/>
      <c r="V8" s="1"/>
      <c r="W8" s="1"/>
      <c r="X8" s="1"/>
      <c r="Y8" s="1"/>
      <c r="Z8" s="1"/>
      <c r="AA8" s="1"/>
      <c r="AB8" s="1"/>
      <c r="AC8" s="1"/>
    </row>
    <row r="9" spans="1:29" ht="47.25" x14ac:dyDescent="0.25">
      <c r="A9" s="182"/>
      <c r="B9" s="183">
        <v>5</v>
      </c>
      <c r="C9" s="184"/>
      <c r="D9" s="184" t="s">
        <v>389</v>
      </c>
      <c r="E9" s="187" t="s">
        <v>387</v>
      </c>
      <c r="F9" s="185" t="s">
        <v>83</v>
      </c>
      <c r="G9" s="185" t="s">
        <v>121</v>
      </c>
      <c r="H9" s="185"/>
      <c r="I9" s="185" t="s">
        <v>294</v>
      </c>
      <c r="J9" s="186"/>
      <c r="K9" s="181"/>
      <c r="L9" s="1"/>
      <c r="M9" s="212"/>
      <c r="N9" s="213"/>
      <c r="O9" s="213"/>
      <c r="P9" s="213"/>
      <c r="Q9" s="214"/>
      <c r="R9" s="74"/>
      <c r="S9" s="146"/>
      <c r="T9" s="1"/>
      <c r="U9" s="1"/>
      <c r="V9" s="1"/>
      <c r="W9" s="1"/>
      <c r="X9" s="1"/>
      <c r="Y9" s="1"/>
      <c r="Z9" s="1"/>
      <c r="AA9" s="1"/>
      <c r="AB9" s="1"/>
      <c r="AC9" s="1"/>
    </row>
    <row r="10" spans="1:29" ht="63" x14ac:dyDescent="0.25">
      <c r="A10" s="182"/>
      <c r="B10" s="183">
        <v>6</v>
      </c>
      <c r="C10" s="184" t="s">
        <v>385</v>
      </c>
      <c r="D10" s="184" t="s">
        <v>391</v>
      </c>
      <c r="E10" s="184" t="s">
        <v>311</v>
      </c>
      <c r="F10" s="185"/>
      <c r="G10" s="185"/>
      <c r="H10" s="185"/>
      <c r="I10" s="185"/>
      <c r="J10" s="186"/>
      <c r="K10" s="181"/>
      <c r="L10" s="1"/>
      <c r="M10" s="212"/>
      <c r="N10" s="213"/>
      <c r="O10" s="213"/>
      <c r="P10" s="213"/>
      <c r="Q10" s="214"/>
      <c r="R10" s="74"/>
      <c r="S10" s="146"/>
      <c r="T10" s="1"/>
      <c r="U10" s="1"/>
      <c r="V10" s="1"/>
      <c r="W10" s="1"/>
      <c r="X10" s="1"/>
      <c r="Y10" s="1"/>
      <c r="Z10" s="1"/>
      <c r="AA10" s="1"/>
      <c r="AB10" s="1"/>
      <c r="AC10" s="1"/>
    </row>
    <row r="11" spans="1:29" ht="31.5" x14ac:dyDescent="0.25">
      <c r="A11" s="182">
        <f>A8+1</f>
        <v>1</v>
      </c>
      <c r="B11" s="183">
        <v>7</v>
      </c>
      <c r="C11" s="184" t="s">
        <v>342</v>
      </c>
      <c r="D11" s="184" t="s">
        <v>392</v>
      </c>
      <c r="E11" s="184" t="s">
        <v>393</v>
      </c>
      <c r="F11" s="185" t="s">
        <v>139</v>
      </c>
      <c r="G11" s="185" t="s">
        <v>140</v>
      </c>
      <c r="H11" s="185"/>
      <c r="I11" s="185" t="s">
        <v>293</v>
      </c>
      <c r="J11" s="186"/>
      <c r="K11" s="181" t="str">
        <f t="shared" si="0"/>
        <v>FluencyNeutral</v>
      </c>
      <c r="L11" s="1"/>
      <c r="M11" s="221"/>
      <c r="N11" s="213"/>
      <c r="O11" s="213"/>
      <c r="P11" s="213"/>
      <c r="Q11" s="214"/>
      <c r="R11" s="1"/>
      <c r="S11" s="147" t="s">
        <v>109</v>
      </c>
      <c r="T11" s="1"/>
      <c r="U11" s="1"/>
      <c r="V11" s="1"/>
      <c r="W11" s="1"/>
      <c r="X11" s="1"/>
      <c r="Y11" s="1"/>
      <c r="Z11" s="1"/>
      <c r="AA11" s="1"/>
      <c r="AB11" s="1"/>
      <c r="AC11" s="1"/>
    </row>
    <row r="12" spans="1:29" ht="31.5" x14ac:dyDescent="0.25">
      <c r="A12" s="182"/>
      <c r="B12" s="183">
        <v>7</v>
      </c>
      <c r="C12" s="184"/>
      <c r="D12" s="184" t="s">
        <v>394</v>
      </c>
      <c r="E12" s="184" t="s">
        <v>312</v>
      </c>
      <c r="F12" s="185" t="s">
        <v>139</v>
      </c>
      <c r="G12" s="185" t="s">
        <v>142</v>
      </c>
      <c r="H12" s="185"/>
      <c r="I12" s="185" t="s">
        <v>291</v>
      </c>
      <c r="J12" s="186"/>
      <c r="K12" s="181"/>
      <c r="L12" s="1"/>
      <c r="M12" s="165"/>
      <c r="N12" s="163"/>
      <c r="O12" s="163"/>
      <c r="P12" s="163"/>
      <c r="Q12" s="164"/>
      <c r="R12" s="1"/>
      <c r="S12" s="167"/>
      <c r="T12" s="1"/>
      <c r="U12" s="1"/>
      <c r="V12" s="1"/>
      <c r="W12" s="1"/>
      <c r="X12" s="1"/>
      <c r="Y12" s="1"/>
      <c r="Z12" s="1"/>
      <c r="AA12" s="1"/>
      <c r="AB12" s="1"/>
      <c r="AC12" s="1"/>
    </row>
    <row r="13" spans="1:29" ht="31.5" x14ac:dyDescent="0.25">
      <c r="A13" s="182">
        <f>A11+1</f>
        <v>2</v>
      </c>
      <c r="B13" s="183">
        <v>8</v>
      </c>
      <c r="C13" s="184" t="s">
        <v>343</v>
      </c>
      <c r="D13" s="187" t="s">
        <v>399</v>
      </c>
      <c r="E13" s="184" t="s">
        <v>313</v>
      </c>
      <c r="F13" s="185"/>
      <c r="G13" s="185"/>
      <c r="H13" s="185"/>
      <c r="I13" s="185"/>
      <c r="J13" s="186"/>
      <c r="K13" s="181" t="str">
        <f t="shared" si="0"/>
        <v/>
      </c>
      <c r="L13" s="1"/>
      <c r="M13" s="212" t="s">
        <v>104</v>
      </c>
      <c r="N13" s="213"/>
      <c r="O13" s="213"/>
      <c r="P13" s="213"/>
      <c r="Q13" s="214"/>
      <c r="R13" s="13"/>
      <c r="S13" s="16"/>
      <c r="T13" s="1"/>
      <c r="U13" s="1"/>
      <c r="V13" s="1"/>
      <c r="W13" s="1"/>
      <c r="X13" s="1"/>
      <c r="Y13" s="1"/>
      <c r="Z13" s="1"/>
      <c r="AA13" s="1"/>
      <c r="AB13" s="1"/>
      <c r="AC13" s="1"/>
    </row>
    <row r="14" spans="1:29" ht="47.25" x14ac:dyDescent="0.25">
      <c r="A14" s="182">
        <f t="shared" si="1"/>
        <v>3</v>
      </c>
      <c r="B14" s="183">
        <v>9</v>
      </c>
      <c r="C14" s="184" t="s">
        <v>344</v>
      </c>
      <c r="D14" s="184" t="s">
        <v>395</v>
      </c>
      <c r="E14" s="184" t="s">
        <v>398</v>
      </c>
      <c r="F14" s="185" t="s">
        <v>139</v>
      </c>
      <c r="G14" s="185" t="s">
        <v>142</v>
      </c>
      <c r="H14" s="185"/>
      <c r="I14" s="185" t="s">
        <v>294</v>
      </c>
      <c r="J14" s="186"/>
      <c r="K14" s="181" t="str">
        <f t="shared" si="0"/>
        <v>FluencyMinor</v>
      </c>
      <c r="L14" s="1"/>
      <c r="M14" s="221"/>
      <c r="N14" s="213"/>
      <c r="O14" s="213"/>
      <c r="P14" s="213"/>
      <c r="Q14" s="214"/>
      <c r="R14" s="13"/>
      <c r="S14" s="16"/>
      <c r="T14" s="1"/>
      <c r="U14" s="1"/>
      <c r="V14" s="1"/>
      <c r="W14" s="1"/>
      <c r="X14" s="1"/>
      <c r="Y14" s="1"/>
      <c r="Z14" s="1"/>
      <c r="AA14" s="1"/>
      <c r="AB14" s="1"/>
      <c r="AC14" s="1"/>
    </row>
    <row r="15" spans="1:29" ht="47.25" x14ac:dyDescent="0.25">
      <c r="A15" s="182"/>
      <c r="B15" s="183">
        <v>9</v>
      </c>
      <c r="C15" s="184"/>
      <c r="D15" s="184" t="s">
        <v>396</v>
      </c>
      <c r="E15" s="184" t="s">
        <v>397</v>
      </c>
      <c r="F15" s="185" t="s">
        <v>139</v>
      </c>
      <c r="G15" s="185" t="s">
        <v>142</v>
      </c>
      <c r="H15" s="185"/>
      <c r="I15" s="185" t="s">
        <v>293</v>
      </c>
      <c r="J15" s="186"/>
      <c r="K15" s="181"/>
      <c r="L15" s="1"/>
      <c r="M15" s="165"/>
      <c r="N15" s="163"/>
      <c r="O15" s="163"/>
      <c r="P15" s="163"/>
      <c r="Q15" s="164"/>
      <c r="R15" s="13"/>
      <c r="S15" s="16"/>
      <c r="T15" s="1"/>
      <c r="U15" s="1"/>
      <c r="V15" s="1"/>
      <c r="W15" s="1"/>
      <c r="X15" s="1"/>
      <c r="Y15" s="1"/>
      <c r="Z15" s="1"/>
      <c r="AA15" s="1"/>
      <c r="AB15" s="1"/>
      <c r="AC15" s="1"/>
    </row>
    <row r="16" spans="1:29" ht="31.5" x14ac:dyDescent="0.25">
      <c r="A16" s="182">
        <f>A14+1</f>
        <v>4</v>
      </c>
      <c r="B16" s="183">
        <v>10</v>
      </c>
      <c r="C16" s="184" t="s">
        <v>345</v>
      </c>
      <c r="D16" s="184" t="s">
        <v>400</v>
      </c>
      <c r="E16" s="184" t="s">
        <v>401</v>
      </c>
      <c r="F16" s="185" t="s">
        <v>83</v>
      </c>
      <c r="G16" s="185" t="s">
        <v>121</v>
      </c>
      <c r="H16" s="185"/>
      <c r="I16" s="185" t="s">
        <v>294</v>
      </c>
      <c r="J16" s="186"/>
      <c r="K16" s="181" t="str">
        <f t="shared" si="0"/>
        <v>AccuracyMinor</v>
      </c>
      <c r="L16" s="1"/>
      <c r="M16" s="212" t="s">
        <v>108</v>
      </c>
      <c r="N16" s="213"/>
      <c r="O16" s="213"/>
      <c r="P16" s="213"/>
      <c r="Q16" s="214"/>
      <c r="R16" s="74"/>
      <c r="S16" s="16"/>
      <c r="T16" s="1"/>
      <c r="U16" s="1"/>
      <c r="V16" s="1"/>
      <c r="W16" s="1"/>
      <c r="X16" s="1"/>
      <c r="Y16" s="1"/>
      <c r="Z16" s="1"/>
      <c r="AA16" s="1"/>
      <c r="AB16" s="1"/>
      <c r="AC16" s="1"/>
    </row>
    <row r="17" spans="1:29" ht="47.25" x14ac:dyDescent="0.2">
      <c r="A17" s="182">
        <f t="shared" si="1"/>
        <v>5</v>
      </c>
      <c r="B17" s="183">
        <v>11</v>
      </c>
      <c r="C17" s="184" t="s">
        <v>346</v>
      </c>
      <c r="D17" s="184" t="s">
        <v>402</v>
      </c>
      <c r="E17" s="184" t="s">
        <v>403</v>
      </c>
      <c r="F17" s="185" t="s">
        <v>83</v>
      </c>
      <c r="G17" s="185" t="s">
        <v>121</v>
      </c>
      <c r="H17" s="185"/>
      <c r="I17" s="185" t="s">
        <v>291</v>
      </c>
      <c r="J17" s="186"/>
      <c r="K17" s="181" t="str">
        <f t="shared" si="0"/>
        <v>AccuracyMajor</v>
      </c>
      <c r="L17" s="1"/>
      <c r="M17" s="218"/>
      <c r="N17" s="219"/>
      <c r="O17" s="219"/>
      <c r="P17" s="219"/>
      <c r="Q17" s="220"/>
      <c r="R17" s="1"/>
      <c r="S17" s="1"/>
      <c r="T17" s="1"/>
      <c r="U17" s="1"/>
      <c r="V17" s="1"/>
      <c r="W17" s="1"/>
      <c r="X17" s="1"/>
      <c r="Y17" s="1"/>
      <c r="Z17" s="1"/>
      <c r="AA17" s="1"/>
      <c r="AB17" s="1"/>
      <c r="AC17" s="1"/>
    </row>
    <row r="18" spans="1:29" ht="47.25" x14ac:dyDescent="0.2">
      <c r="A18" s="182">
        <f t="shared" si="1"/>
        <v>6</v>
      </c>
      <c r="B18" s="183">
        <v>12</v>
      </c>
      <c r="C18" s="184" t="s">
        <v>347</v>
      </c>
      <c r="D18" s="184" t="s">
        <v>404</v>
      </c>
      <c r="E18" s="184" t="s">
        <v>405</v>
      </c>
      <c r="F18" s="185" t="s">
        <v>83</v>
      </c>
      <c r="G18" s="185" t="s">
        <v>119</v>
      </c>
      <c r="H18" s="185"/>
      <c r="I18" s="185" t="s">
        <v>294</v>
      </c>
      <c r="J18" s="186"/>
      <c r="K18" s="181" t="str">
        <f t="shared" si="0"/>
        <v>AccuracyMinor</v>
      </c>
      <c r="L18" s="1"/>
      <c r="M18" s="1"/>
      <c r="N18" s="1"/>
      <c r="O18" s="1"/>
      <c r="P18" s="1"/>
      <c r="Q18" s="1"/>
      <c r="R18" s="1"/>
      <c r="S18" s="1"/>
      <c r="T18" s="1"/>
      <c r="U18" s="1"/>
      <c r="V18" s="1"/>
      <c r="W18" s="1"/>
      <c r="X18" s="1"/>
      <c r="Y18" s="1"/>
      <c r="Z18" s="1"/>
      <c r="AA18" s="1"/>
      <c r="AB18" s="1"/>
      <c r="AC18" s="1"/>
    </row>
    <row r="19" spans="1:29" ht="47.25" x14ac:dyDescent="0.2">
      <c r="A19" s="182"/>
      <c r="B19" s="183">
        <v>12</v>
      </c>
      <c r="C19" s="184"/>
      <c r="D19" s="184" t="s">
        <v>406</v>
      </c>
      <c r="E19" s="184" t="s">
        <v>407</v>
      </c>
      <c r="F19" s="185" t="s">
        <v>83</v>
      </c>
      <c r="G19" s="185" t="s">
        <v>121</v>
      </c>
      <c r="H19" s="185"/>
      <c r="I19" s="185" t="s">
        <v>290</v>
      </c>
      <c r="J19" s="186"/>
      <c r="K19" s="181"/>
      <c r="L19" s="1"/>
      <c r="M19" s="1"/>
      <c r="N19" s="1"/>
      <c r="O19" s="1"/>
      <c r="P19" s="1"/>
      <c r="Q19" s="1"/>
      <c r="R19" s="1"/>
      <c r="S19" s="1"/>
      <c r="T19" s="1"/>
      <c r="U19" s="1"/>
      <c r="V19" s="1"/>
      <c r="W19" s="1"/>
      <c r="X19" s="1"/>
      <c r="Y19" s="1"/>
      <c r="Z19" s="1"/>
      <c r="AA19" s="1"/>
      <c r="AB19" s="1"/>
      <c r="AC19" s="1"/>
    </row>
    <row r="20" spans="1:29" ht="31.5" x14ac:dyDescent="0.2">
      <c r="A20" s="182">
        <f>A18+1</f>
        <v>7</v>
      </c>
      <c r="B20" s="183">
        <v>13</v>
      </c>
      <c r="C20" s="184" t="s">
        <v>348</v>
      </c>
      <c r="D20" s="184" t="s">
        <v>408</v>
      </c>
      <c r="E20" s="184" t="s">
        <v>409</v>
      </c>
      <c r="F20" s="185"/>
      <c r="G20" s="185"/>
      <c r="H20" s="185"/>
      <c r="I20" s="185"/>
      <c r="J20" s="186"/>
      <c r="K20" s="181" t="str">
        <f t="shared" si="0"/>
        <v/>
      </c>
      <c r="L20" s="1"/>
      <c r="M20" s="1"/>
      <c r="N20" s="1"/>
      <c r="O20" s="1"/>
      <c r="P20" s="1"/>
      <c r="Q20" s="1"/>
      <c r="R20" s="1"/>
      <c r="S20" s="1"/>
      <c r="T20" s="1"/>
      <c r="U20" s="1"/>
      <c r="V20" s="1"/>
      <c r="W20" s="1"/>
      <c r="X20" s="1"/>
      <c r="Y20" s="1"/>
      <c r="Z20" s="1"/>
      <c r="AA20" s="1"/>
      <c r="AB20" s="1"/>
      <c r="AC20" s="1"/>
    </row>
    <row r="21" spans="1:29" ht="47.25" x14ac:dyDescent="0.2">
      <c r="A21" s="182">
        <f t="shared" si="1"/>
        <v>8</v>
      </c>
      <c r="B21" s="183">
        <v>14</v>
      </c>
      <c r="C21" s="184" t="s">
        <v>349</v>
      </c>
      <c r="D21" s="184" t="s">
        <v>410</v>
      </c>
      <c r="E21" s="184" t="s">
        <v>411</v>
      </c>
      <c r="F21" s="185" t="s">
        <v>83</v>
      </c>
      <c r="G21" s="185" t="s">
        <v>121</v>
      </c>
      <c r="H21" s="185"/>
      <c r="I21" s="185" t="s">
        <v>294</v>
      </c>
      <c r="J21" s="186"/>
      <c r="K21" s="181" t="str">
        <f t="shared" si="0"/>
        <v>AccuracyMinor</v>
      </c>
      <c r="L21" s="1"/>
      <c r="M21" s="1"/>
      <c r="N21" s="1"/>
      <c r="O21" s="1"/>
      <c r="P21" s="1"/>
      <c r="Q21" s="1"/>
      <c r="R21" s="1"/>
      <c r="S21" s="1"/>
      <c r="T21" s="1"/>
      <c r="U21" s="1"/>
      <c r="V21" s="1"/>
      <c r="W21" s="1"/>
      <c r="X21" s="1"/>
      <c r="Y21" s="1"/>
      <c r="Z21" s="1"/>
      <c r="AA21" s="1"/>
      <c r="AB21" s="1"/>
      <c r="AC21" s="1"/>
    </row>
    <row r="22" spans="1:29" ht="47.25" x14ac:dyDescent="0.2">
      <c r="A22" s="182">
        <f t="shared" si="1"/>
        <v>9</v>
      </c>
      <c r="B22" s="183">
        <v>15</v>
      </c>
      <c r="C22" s="184" t="s">
        <v>350</v>
      </c>
      <c r="D22" s="184" t="s">
        <v>412</v>
      </c>
      <c r="E22" s="184" t="s">
        <v>413</v>
      </c>
      <c r="F22" s="185" t="s">
        <v>83</v>
      </c>
      <c r="G22" s="185" t="s">
        <v>121</v>
      </c>
      <c r="H22" s="185"/>
      <c r="I22" s="185" t="s">
        <v>294</v>
      </c>
      <c r="J22" s="186"/>
      <c r="K22" s="181" t="str">
        <f t="shared" si="0"/>
        <v>AccuracyMinor</v>
      </c>
      <c r="L22" s="1"/>
      <c r="M22" s="1"/>
      <c r="N22" s="1"/>
      <c r="O22" s="1"/>
      <c r="P22" s="1"/>
      <c r="Q22" s="1"/>
      <c r="R22" s="1"/>
      <c r="S22" s="1"/>
      <c r="T22" s="1"/>
      <c r="U22" s="1"/>
      <c r="V22" s="1"/>
      <c r="W22" s="1"/>
      <c r="X22" s="1"/>
      <c r="Y22" s="1"/>
      <c r="Z22" s="1"/>
      <c r="AA22" s="1"/>
      <c r="AB22" s="1"/>
      <c r="AC22" s="1"/>
    </row>
    <row r="23" spans="1:29" ht="31.5" x14ac:dyDescent="0.2">
      <c r="A23" s="182">
        <f t="shared" si="1"/>
        <v>10</v>
      </c>
      <c r="B23" s="183">
        <v>16</v>
      </c>
      <c r="C23" s="184" t="s">
        <v>351</v>
      </c>
      <c r="D23" s="184" t="s">
        <v>414</v>
      </c>
      <c r="E23" s="184" t="s">
        <v>314</v>
      </c>
      <c r="F23" s="185"/>
      <c r="G23" s="185"/>
      <c r="H23" s="185"/>
      <c r="I23" s="185"/>
      <c r="J23" s="186"/>
      <c r="K23" s="181" t="str">
        <f t="shared" si="0"/>
        <v/>
      </c>
      <c r="L23" s="1"/>
      <c r="M23" s="1"/>
      <c r="N23" s="1"/>
      <c r="O23" s="1"/>
      <c r="P23" s="1"/>
      <c r="Q23" s="1"/>
      <c r="R23" s="1"/>
      <c r="S23" s="1"/>
      <c r="T23" s="1"/>
      <c r="U23" s="1"/>
      <c r="V23" s="1"/>
      <c r="W23" s="1"/>
      <c r="X23" s="1"/>
      <c r="Y23" s="1"/>
      <c r="Z23" s="1"/>
      <c r="AA23" s="1"/>
      <c r="AB23" s="1"/>
      <c r="AC23" s="1"/>
    </row>
    <row r="24" spans="1:29" ht="31.5" x14ac:dyDescent="0.2">
      <c r="A24" s="182">
        <f t="shared" si="1"/>
        <v>11</v>
      </c>
      <c r="B24" s="183">
        <v>17</v>
      </c>
      <c r="C24" s="184" t="s">
        <v>352</v>
      </c>
      <c r="D24" s="184" t="s">
        <v>415</v>
      </c>
      <c r="E24" s="184" t="s">
        <v>418</v>
      </c>
      <c r="F24" s="185" t="s">
        <v>83</v>
      </c>
      <c r="G24" s="185" t="s">
        <v>121</v>
      </c>
      <c r="H24" s="185"/>
      <c r="I24" s="185" t="s">
        <v>294</v>
      </c>
      <c r="J24" s="186"/>
      <c r="K24" s="181" t="str">
        <f t="shared" si="0"/>
        <v>AccuracyMinor</v>
      </c>
      <c r="L24" s="1"/>
      <c r="M24" s="1"/>
      <c r="N24" s="1"/>
      <c r="O24" s="1"/>
      <c r="P24" s="1"/>
      <c r="Q24" s="1"/>
      <c r="R24" s="1"/>
      <c r="S24" s="1"/>
      <c r="T24" s="1"/>
      <c r="U24" s="1"/>
      <c r="V24" s="1"/>
      <c r="W24" s="1"/>
      <c r="X24" s="1"/>
      <c r="Y24" s="1"/>
      <c r="Z24" s="1"/>
      <c r="AA24" s="1"/>
      <c r="AB24" s="1"/>
      <c r="AC24" s="1"/>
    </row>
    <row r="25" spans="1:29" ht="31.5" x14ac:dyDescent="0.2">
      <c r="A25" s="182"/>
      <c r="B25" s="183">
        <v>17</v>
      </c>
      <c r="C25" s="184"/>
      <c r="D25" s="184" t="s">
        <v>416</v>
      </c>
      <c r="E25" s="184" t="s">
        <v>417</v>
      </c>
      <c r="F25" s="185" t="s">
        <v>83</v>
      </c>
      <c r="G25" s="185" t="s">
        <v>121</v>
      </c>
      <c r="H25" s="185"/>
      <c r="I25" s="185" t="s">
        <v>291</v>
      </c>
      <c r="J25" s="186"/>
      <c r="K25" s="181"/>
      <c r="L25" s="1"/>
      <c r="M25" s="1"/>
      <c r="N25" s="1"/>
      <c r="O25" s="1"/>
      <c r="P25" s="1"/>
      <c r="Q25" s="1"/>
      <c r="R25" s="1"/>
      <c r="S25" s="1"/>
      <c r="T25" s="1"/>
      <c r="U25" s="1"/>
      <c r="V25" s="1"/>
      <c r="W25" s="1"/>
      <c r="X25" s="1"/>
      <c r="Y25" s="1"/>
      <c r="Z25" s="1"/>
      <c r="AA25" s="1"/>
      <c r="AB25" s="1"/>
      <c r="AC25" s="1"/>
    </row>
    <row r="26" spans="1:29" ht="47.25" x14ac:dyDescent="0.2">
      <c r="A26" s="182">
        <f>A24+1</f>
        <v>12</v>
      </c>
      <c r="B26" s="183">
        <v>18</v>
      </c>
      <c r="C26" s="184" t="s">
        <v>353</v>
      </c>
      <c r="D26" s="184" t="s">
        <v>419</v>
      </c>
      <c r="E26" s="184" t="s">
        <v>315</v>
      </c>
      <c r="F26" s="185"/>
      <c r="G26" s="185"/>
      <c r="H26" s="185"/>
      <c r="I26" s="185"/>
      <c r="J26" s="186"/>
      <c r="K26" s="181" t="str">
        <f t="shared" si="0"/>
        <v/>
      </c>
      <c r="L26" s="1"/>
      <c r="M26" s="1"/>
      <c r="N26" s="1"/>
      <c r="O26" s="1"/>
      <c r="P26" s="1"/>
      <c r="Q26" s="1"/>
      <c r="R26" s="1"/>
      <c r="S26" s="1"/>
      <c r="T26" s="1"/>
      <c r="U26" s="1"/>
      <c r="V26" s="1"/>
      <c r="W26" s="1"/>
      <c r="X26" s="1"/>
      <c r="Y26" s="1"/>
      <c r="Z26" s="1"/>
      <c r="AA26" s="1"/>
      <c r="AB26" s="1"/>
      <c r="AC26" s="1"/>
    </row>
    <row r="27" spans="1:29" ht="31.5" x14ac:dyDescent="0.2">
      <c r="A27" s="182">
        <f t="shared" si="1"/>
        <v>13</v>
      </c>
      <c r="B27" s="183">
        <v>19</v>
      </c>
      <c r="C27" s="184" t="s">
        <v>354</v>
      </c>
      <c r="D27" s="184" t="s">
        <v>420</v>
      </c>
      <c r="E27" s="184" t="s">
        <v>316</v>
      </c>
      <c r="F27" s="185"/>
      <c r="G27" s="185"/>
      <c r="H27" s="185"/>
      <c r="I27" s="185"/>
      <c r="J27" s="186"/>
      <c r="K27" s="181" t="str">
        <f t="shared" si="0"/>
        <v/>
      </c>
      <c r="L27" s="1"/>
      <c r="M27" s="1"/>
      <c r="N27" s="1"/>
      <c r="O27" s="1"/>
      <c r="P27" s="1"/>
      <c r="Q27" s="1"/>
      <c r="R27" s="1"/>
      <c r="S27" s="1"/>
      <c r="T27" s="1"/>
      <c r="U27" s="1"/>
      <c r="V27" s="1"/>
      <c r="W27" s="1"/>
      <c r="X27" s="1"/>
      <c r="Y27" s="1"/>
      <c r="Z27" s="1"/>
      <c r="AA27" s="1"/>
      <c r="AB27" s="1"/>
      <c r="AC27" s="1"/>
    </row>
    <row r="28" spans="1:29" ht="31.5" x14ac:dyDescent="0.2">
      <c r="A28" s="182">
        <f t="shared" si="1"/>
        <v>14</v>
      </c>
      <c r="B28" s="183">
        <v>20</v>
      </c>
      <c r="C28" s="184" t="s">
        <v>355</v>
      </c>
      <c r="D28" s="184" t="s">
        <v>421</v>
      </c>
      <c r="E28" s="184" t="s">
        <v>422</v>
      </c>
      <c r="F28" s="185" t="s">
        <v>83</v>
      </c>
      <c r="G28" s="185" t="s">
        <v>121</v>
      </c>
      <c r="H28" s="185"/>
      <c r="I28" s="185" t="s">
        <v>294</v>
      </c>
      <c r="J28" s="186"/>
      <c r="K28" s="181" t="str">
        <f t="shared" si="0"/>
        <v>AccuracyMinor</v>
      </c>
      <c r="L28" s="1"/>
      <c r="M28" s="1"/>
      <c r="N28" s="1"/>
      <c r="O28" s="1"/>
      <c r="P28" s="1"/>
      <c r="Q28" s="1"/>
      <c r="R28" s="1"/>
      <c r="S28" s="1"/>
      <c r="T28" s="1"/>
      <c r="U28" s="1"/>
      <c r="V28" s="1"/>
      <c r="W28" s="1"/>
      <c r="X28" s="1"/>
      <c r="Y28" s="1"/>
      <c r="Z28" s="1"/>
      <c r="AA28" s="1"/>
      <c r="AB28" s="1"/>
      <c r="AC28" s="1"/>
    </row>
    <row r="29" spans="1:29" ht="63" x14ac:dyDescent="0.2">
      <c r="A29" s="182">
        <f t="shared" si="1"/>
        <v>15</v>
      </c>
      <c r="B29" s="183">
        <v>21</v>
      </c>
      <c r="C29" s="184" t="s">
        <v>356</v>
      </c>
      <c r="D29" s="184" t="s">
        <v>423</v>
      </c>
      <c r="E29" s="184" t="s">
        <v>317</v>
      </c>
      <c r="F29" s="185"/>
      <c r="G29" s="185"/>
      <c r="H29" s="185"/>
      <c r="I29" s="185"/>
      <c r="J29" s="186"/>
      <c r="K29" s="181" t="str">
        <f t="shared" si="0"/>
        <v/>
      </c>
      <c r="L29" s="1"/>
      <c r="M29" s="1"/>
      <c r="N29" s="1"/>
      <c r="O29" s="1"/>
      <c r="P29" s="1"/>
      <c r="Q29" s="1"/>
      <c r="R29" s="1"/>
      <c r="S29" s="1"/>
      <c r="T29" s="1"/>
      <c r="U29" s="1"/>
      <c r="V29" s="1"/>
      <c r="W29" s="1"/>
      <c r="X29" s="1"/>
      <c r="Y29" s="1"/>
      <c r="Z29" s="1"/>
      <c r="AA29" s="1"/>
      <c r="AB29" s="1"/>
      <c r="AC29" s="1"/>
    </row>
    <row r="30" spans="1:29" ht="31.5" x14ac:dyDescent="0.2">
      <c r="A30" s="182">
        <f t="shared" si="1"/>
        <v>16</v>
      </c>
      <c r="B30" s="183">
        <v>22</v>
      </c>
      <c r="C30" s="184" t="s">
        <v>357</v>
      </c>
      <c r="D30" s="187" t="s">
        <v>443</v>
      </c>
      <c r="E30" s="184" t="s">
        <v>444</v>
      </c>
      <c r="F30" s="185"/>
      <c r="G30" s="185"/>
      <c r="H30" s="185"/>
      <c r="I30" s="185"/>
      <c r="J30" s="186"/>
      <c r="K30" s="181" t="str">
        <f t="shared" si="0"/>
        <v/>
      </c>
      <c r="L30" s="1"/>
      <c r="M30" s="1"/>
      <c r="N30" s="1"/>
      <c r="O30" s="1"/>
      <c r="P30" s="1"/>
      <c r="Q30" s="1"/>
      <c r="R30" s="1"/>
      <c r="S30" s="1"/>
      <c r="T30" s="1"/>
      <c r="U30" s="1"/>
      <c r="V30" s="1"/>
      <c r="W30" s="1"/>
      <c r="X30" s="1"/>
      <c r="Y30" s="1"/>
      <c r="Z30" s="1"/>
      <c r="AA30" s="1"/>
      <c r="AB30" s="1"/>
      <c r="AC30" s="1"/>
    </row>
    <row r="31" spans="1:29" ht="63" x14ac:dyDescent="0.2">
      <c r="A31" s="182">
        <f t="shared" si="1"/>
        <v>17</v>
      </c>
      <c r="B31" s="183">
        <v>23</v>
      </c>
      <c r="C31" s="184" t="s">
        <v>358</v>
      </c>
      <c r="D31" s="184" t="s">
        <v>424</v>
      </c>
      <c r="E31" s="184" t="s">
        <v>425</v>
      </c>
      <c r="F31" s="185" t="s">
        <v>83</v>
      </c>
      <c r="G31" s="185" t="s">
        <v>121</v>
      </c>
      <c r="H31" s="185"/>
      <c r="I31" s="185" t="s">
        <v>294</v>
      </c>
      <c r="J31" s="186"/>
      <c r="K31" s="181" t="str">
        <f t="shared" si="0"/>
        <v>AccuracyMinor</v>
      </c>
      <c r="L31" s="1"/>
      <c r="M31" s="1"/>
      <c r="N31" s="1"/>
      <c r="O31" s="1"/>
      <c r="P31" s="1"/>
      <c r="Q31" s="1"/>
      <c r="R31" s="1"/>
      <c r="S31" s="1"/>
      <c r="T31" s="1"/>
      <c r="U31" s="1"/>
      <c r="V31" s="1"/>
      <c r="W31" s="1"/>
      <c r="X31" s="1"/>
      <c r="Y31" s="1"/>
      <c r="Z31" s="1"/>
      <c r="AA31" s="1"/>
      <c r="AB31" s="1"/>
      <c r="AC31" s="1"/>
    </row>
    <row r="32" spans="1:29" ht="63" x14ac:dyDescent="0.2">
      <c r="A32" s="182"/>
      <c r="B32" s="183">
        <v>23</v>
      </c>
      <c r="C32" s="184"/>
      <c r="D32" s="184" t="s">
        <v>427</v>
      </c>
      <c r="E32" s="184" t="s">
        <v>426</v>
      </c>
      <c r="F32" s="185" t="s">
        <v>83</v>
      </c>
      <c r="G32" s="185" t="s">
        <v>121</v>
      </c>
      <c r="H32" s="185"/>
      <c r="I32" s="185" t="s">
        <v>291</v>
      </c>
      <c r="J32" s="186"/>
      <c r="K32" s="181"/>
      <c r="L32" s="1"/>
      <c r="M32" s="1"/>
      <c r="N32" s="1"/>
      <c r="O32" s="1"/>
      <c r="P32" s="1"/>
      <c r="Q32" s="1"/>
      <c r="R32" s="1"/>
      <c r="S32" s="1"/>
      <c r="T32" s="1"/>
      <c r="U32" s="1"/>
      <c r="V32" s="1"/>
      <c r="W32" s="1"/>
      <c r="X32" s="1"/>
      <c r="Y32" s="1"/>
      <c r="Z32" s="1"/>
      <c r="AA32" s="1"/>
      <c r="AB32" s="1"/>
      <c r="AC32" s="1"/>
    </row>
    <row r="33" spans="1:29" ht="47.25" x14ac:dyDescent="0.25">
      <c r="A33" s="182">
        <f>A31+1</f>
        <v>18</v>
      </c>
      <c r="B33" s="183">
        <v>24</v>
      </c>
      <c r="C33" s="184" t="s">
        <v>428</v>
      </c>
      <c r="D33" s="184" t="s">
        <v>430</v>
      </c>
      <c r="E33" s="184" t="s">
        <v>429</v>
      </c>
      <c r="F33" s="185" t="s">
        <v>83</v>
      </c>
      <c r="G33" s="185" t="s">
        <v>121</v>
      </c>
      <c r="H33" s="185"/>
      <c r="I33" s="185" t="s">
        <v>294</v>
      </c>
      <c r="J33" s="186"/>
      <c r="K33" s="181" t="str">
        <f t="shared" ref="K33:K78" si="2">CONCATENATE(F33,I33)</f>
        <v>AccuracyMinor</v>
      </c>
      <c r="L33" s="1"/>
      <c r="M33" s="212" t="s">
        <v>95</v>
      </c>
      <c r="N33" s="213"/>
      <c r="O33" s="213"/>
      <c r="P33" s="213"/>
      <c r="Q33" s="214"/>
      <c r="R33" s="13"/>
      <c r="S33" s="14" t="s">
        <v>50</v>
      </c>
      <c r="T33" s="1"/>
      <c r="U33" s="1"/>
      <c r="V33" s="1"/>
      <c r="W33" s="1"/>
      <c r="X33" s="1"/>
      <c r="Y33" s="1"/>
      <c r="Z33" s="1"/>
      <c r="AA33" s="1"/>
      <c r="AB33" s="1"/>
      <c r="AC33" s="1"/>
    </row>
    <row r="34" spans="1:29" ht="47.25" x14ac:dyDescent="0.25">
      <c r="A34" s="182"/>
      <c r="B34" s="183">
        <v>24</v>
      </c>
      <c r="C34" s="184"/>
      <c r="D34" s="184" t="s">
        <v>431</v>
      </c>
      <c r="E34" s="184" t="s">
        <v>432</v>
      </c>
      <c r="F34" s="185" t="s">
        <v>83</v>
      </c>
      <c r="G34" s="185" t="s">
        <v>121</v>
      </c>
      <c r="H34" s="185"/>
      <c r="I34" s="185" t="s">
        <v>291</v>
      </c>
      <c r="J34" s="186"/>
      <c r="K34" s="181"/>
      <c r="L34" s="1"/>
      <c r="M34" s="162"/>
      <c r="N34" s="163"/>
      <c r="O34" s="163"/>
      <c r="P34" s="163"/>
      <c r="Q34" s="164"/>
      <c r="R34" s="13"/>
      <c r="S34" s="14"/>
      <c r="T34" s="1"/>
      <c r="U34" s="1"/>
      <c r="V34" s="1"/>
      <c r="W34" s="1"/>
      <c r="X34" s="1"/>
      <c r="Y34" s="1"/>
      <c r="Z34" s="1"/>
      <c r="AA34" s="1"/>
      <c r="AB34" s="1"/>
      <c r="AC34" s="1"/>
    </row>
    <row r="35" spans="1:29" ht="47.25" x14ac:dyDescent="0.25">
      <c r="A35" s="182">
        <f>A33+1</f>
        <v>19</v>
      </c>
      <c r="B35" s="183">
        <v>25</v>
      </c>
      <c r="C35" s="184" t="s">
        <v>359</v>
      </c>
      <c r="D35" s="184" t="s">
        <v>434</v>
      </c>
      <c r="E35" s="184" t="s">
        <v>433</v>
      </c>
      <c r="F35" s="185" t="s">
        <v>83</v>
      </c>
      <c r="G35" s="185" t="s">
        <v>121</v>
      </c>
      <c r="H35" s="185"/>
      <c r="I35" s="185" t="s">
        <v>294</v>
      </c>
      <c r="J35" s="186"/>
      <c r="K35" s="181" t="str">
        <f t="shared" si="2"/>
        <v>AccuracyMinor</v>
      </c>
      <c r="L35" s="1"/>
      <c r="M35" s="212" t="s">
        <v>96</v>
      </c>
      <c r="N35" s="213"/>
      <c r="O35" s="213"/>
      <c r="P35" s="213"/>
      <c r="Q35" s="214"/>
      <c r="R35" s="74"/>
      <c r="S35" s="14" t="s">
        <v>97</v>
      </c>
      <c r="T35" s="1"/>
      <c r="U35" s="1"/>
      <c r="V35" s="1"/>
      <c r="W35" s="1"/>
      <c r="X35" s="1"/>
      <c r="Y35" s="1"/>
      <c r="Z35" s="1"/>
      <c r="AA35" s="1"/>
      <c r="AB35" s="1"/>
      <c r="AC35" s="1"/>
    </row>
    <row r="36" spans="1:29" ht="47.25" x14ac:dyDescent="0.25">
      <c r="A36" s="182"/>
      <c r="B36" s="183">
        <v>25</v>
      </c>
      <c r="C36" s="184"/>
      <c r="D36" s="184" t="s">
        <v>435</v>
      </c>
      <c r="E36" s="184" t="s">
        <v>436</v>
      </c>
      <c r="F36" s="185" t="s">
        <v>83</v>
      </c>
      <c r="G36" s="185" t="s">
        <v>121</v>
      </c>
      <c r="H36" s="185"/>
      <c r="I36" s="185" t="s">
        <v>294</v>
      </c>
      <c r="J36" s="186"/>
      <c r="K36" s="181"/>
      <c r="L36" s="1"/>
      <c r="M36" s="162"/>
      <c r="N36" s="163"/>
      <c r="O36" s="163"/>
      <c r="P36" s="163"/>
      <c r="Q36" s="164"/>
      <c r="R36" s="74"/>
      <c r="S36" s="14"/>
      <c r="T36" s="1"/>
      <c r="U36" s="1"/>
      <c r="V36" s="1"/>
      <c r="W36" s="1"/>
      <c r="X36" s="1"/>
      <c r="Y36" s="1"/>
      <c r="Z36" s="1"/>
      <c r="AA36" s="1"/>
      <c r="AB36" s="1"/>
      <c r="AC36" s="1"/>
    </row>
    <row r="37" spans="1:29" ht="31.5" x14ac:dyDescent="0.25">
      <c r="A37" s="182">
        <f>A35+1</f>
        <v>20</v>
      </c>
      <c r="B37" s="183">
        <v>26</v>
      </c>
      <c r="C37" s="184" t="s">
        <v>360</v>
      </c>
      <c r="D37" s="184" t="s">
        <v>437</v>
      </c>
      <c r="E37" s="184" t="s">
        <v>318</v>
      </c>
      <c r="F37" s="185" t="s">
        <v>139</v>
      </c>
      <c r="G37" s="185" t="s">
        <v>141</v>
      </c>
      <c r="H37" s="185"/>
      <c r="I37" s="185" t="s">
        <v>294</v>
      </c>
      <c r="J37" s="186"/>
      <c r="K37" s="181" t="str">
        <f t="shared" si="2"/>
        <v>FluencyMinor</v>
      </c>
      <c r="L37" s="1"/>
      <c r="M37" s="212" t="s">
        <v>99</v>
      </c>
      <c r="N37" s="213"/>
      <c r="O37" s="213"/>
      <c r="P37" s="213"/>
      <c r="Q37" s="214"/>
      <c r="R37" s="1"/>
      <c r="S37" s="146" t="s">
        <v>275</v>
      </c>
      <c r="T37" s="1"/>
      <c r="U37" s="1"/>
      <c r="V37" s="1"/>
      <c r="W37" s="1"/>
      <c r="X37" s="1"/>
      <c r="Y37" s="1"/>
      <c r="Z37" s="1"/>
      <c r="AA37" s="1"/>
      <c r="AB37" s="1"/>
      <c r="AC37" s="1"/>
    </row>
    <row r="38" spans="1:29" ht="63" x14ac:dyDescent="0.25">
      <c r="A38" s="182">
        <f t="shared" si="1"/>
        <v>21</v>
      </c>
      <c r="B38" s="183">
        <v>27</v>
      </c>
      <c r="C38" s="184" t="s">
        <v>361</v>
      </c>
      <c r="D38" s="184" t="s">
        <v>438</v>
      </c>
      <c r="E38" s="184" t="s">
        <v>319</v>
      </c>
      <c r="F38" s="185" t="s">
        <v>139</v>
      </c>
      <c r="G38" s="185" t="s">
        <v>142</v>
      </c>
      <c r="H38" s="185"/>
      <c r="I38" s="185" t="s">
        <v>294</v>
      </c>
      <c r="J38" s="186"/>
      <c r="K38" s="181" t="str">
        <f t="shared" si="2"/>
        <v>FluencyMinor</v>
      </c>
      <c r="L38" s="1"/>
      <c r="M38" s="221"/>
      <c r="N38" s="213"/>
      <c r="O38" s="213"/>
      <c r="P38" s="213"/>
      <c r="Q38" s="214"/>
      <c r="R38" s="74"/>
      <c r="S38" s="146" t="s">
        <v>276</v>
      </c>
      <c r="T38" s="1"/>
      <c r="U38" s="1"/>
      <c r="V38" s="1"/>
      <c r="W38" s="1"/>
      <c r="X38" s="1"/>
      <c r="Y38" s="1"/>
      <c r="Z38" s="1"/>
      <c r="AA38" s="1"/>
      <c r="AB38" s="1"/>
      <c r="AC38" s="1"/>
    </row>
    <row r="39" spans="1:29" ht="31.5" x14ac:dyDescent="0.25">
      <c r="A39" s="182">
        <f t="shared" si="1"/>
        <v>22</v>
      </c>
      <c r="B39" s="183">
        <v>28</v>
      </c>
      <c r="C39" s="184" t="s">
        <v>362</v>
      </c>
      <c r="D39" s="184" t="s">
        <v>439</v>
      </c>
      <c r="E39" s="184" t="s">
        <v>442</v>
      </c>
      <c r="F39" s="185" t="s">
        <v>83</v>
      </c>
      <c r="G39" s="185" t="s">
        <v>119</v>
      </c>
      <c r="H39" s="185"/>
      <c r="I39" s="185" t="s">
        <v>294</v>
      </c>
      <c r="J39" s="186"/>
      <c r="K39" s="181" t="str">
        <f t="shared" si="2"/>
        <v>AccuracyMinor</v>
      </c>
      <c r="L39" s="1"/>
      <c r="M39" s="212" t="s">
        <v>100</v>
      </c>
      <c r="N39" s="213"/>
      <c r="O39" s="213"/>
      <c r="P39" s="213"/>
      <c r="Q39" s="214"/>
      <c r="R39" s="74"/>
      <c r="S39" s="146" t="s">
        <v>277</v>
      </c>
      <c r="T39" s="1"/>
      <c r="U39" s="1"/>
      <c r="V39" s="1"/>
      <c r="W39" s="1"/>
      <c r="X39" s="1"/>
      <c r="Y39" s="1"/>
      <c r="Z39" s="1"/>
      <c r="AA39" s="1"/>
      <c r="AB39" s="1"/>
      <c r="AC39" s="1"/>
    </row>
    <row r="40" spans="1:29" ht="31.5" x14ac:dyDescent="0.25">
      <c r="A40" s="182">
        <f t="shared" si="1"/>
        <v>23</v>
      </c>
      <c r="B40" s="183">
        <v>29</v>
      </c>
      <c r="C40" s="184" t="s">
        <v>363</v>
      </c>
      <c r="D40" s="184" t="s">
        <v>440</v>
      </c>
      <c r="E40" s="184" t="s">
        <v>320</v>
      </c>
      <c r="F40" s="185"/>
      <c r="G40" s="185"/>
      <c r="H40" s="185"/>
      <c r="I40" s="185"/>
      <c r="J40" s="186"/>
      <c r="K40" s="181" t="str">
        <f t="shared" si="2"/>
        <v/>
      </c>
      <c r="L40" s="1"/>
      <c r="M40" s="221"/>
      <c r="N40" s="213"/>
      <c r="O40" s="213"/>
      <c r="P40" s="213"/>
      <c r="Q40" s="214"/>
      <c r="R40" s="1"/>
      <c r="S40" s="147" t="s">
        <v>109</v>
      </c>
      <c r="T40" s="1"/>
      <c r="U40" s="1"/>
      <c r="V40" s="1"/>
      <c r="W40" s="1"/>
      <c r="X40" s="1"/>
      <c r="Y40" s="1"/>
      <c r="Z40" s="1"/>
      <c r="AA40" s="1"/>
      <c r="AB40" s="1"/>
      <c r="AC40" s="1"/>
    </row>
    <row r="41" spans="1:29" ht="63" x14ac:dyDescent="0.25">
      <c r="A41" s="182">
        <f t="shared" si="1"/>
        <v>24</v>
      </c>
      <c r="B41" s="183"/>
      <c r="C41" s="184" t="s">
        <v>364</v>
      </c>
      <c r="D41" s="184" t="s">
        <v>441</v>
      </c>
      <c r="E41" s="184" t="s">
        <v>321</v>
      </c>
      <c r="F41" s="185" t="s">
        <v>83</v>
      </c>
      <c r="G41" s="185" t="s">
        <v>121</v>
      </c>
      <c r="H41" s="185"/>
      <c r="I41" s="185" t="s">
        <v>291</v>
      </c>
      <c r="J41" s="186"/>
      <c r="K41" s="181" t="str">
        <f t="shared" si="2"/>
        <v>AccuracyMajor</v>
      </c>
      <c r="L41" s="1"/>
      <c r="M41" s="212" t="s">
        <v>104</v>
      </c>
      <c r="N41" s="213"/>
      <c r="O41" s="213"/>
      <c r="P41" s="213"/>
      <c r="Q41" s="214"/>
      <c r="R41" s="13"/>
      <c r="S41" s="16"/>
      <c r="T41" s="1"/>
      <c r="U41" s="1"/>
      <c r="V41" s="1"/>
      <c r="W41" s="1"/>
      <c r="X41" s="1"/>
      <c r="Y41" s="1"/>
      <c r="Z41" s="1"/>
      <c r="AA41" s="1"/>
      <c r="AB41" s="1"/>
      <c r="AC41" s="1"/>
    </row>
    <row r="42" spans="1:29" ht="31.5" x14ac:dyDescent="0.25">
      <c r="A42" s="182">
        <f t="shared" si="1"/>
        <v>25</v>
      </c>
      <c r="B42" s="183"/>
      <c r="C42" s="184" t="s">
        <v>365</v>
      </c>
      <c r="D42" s="184"/>
      <c r="E42" s="184" t="s">
        <v>322</v>
      </c>
      <c r="F42" s="185"/>
      <c r="G42" s="185"/>
      <c r="H42" s="185"/>
      <c r="I42" s="185"/>
      <c r="J42" s="186"/>
      <c r="K42" s="181" t="str">
        <f t="shared" si="2"/>
        <v/>
      </c>
      <c r="L42" s="1"/>
      <c r="M42" s="221"/>
      <c r="N42" s="213"/>
      <c r="O42" s="213"/>
      <c r="P42" s="213"/>
      <c r="Q42" s="214"/>
      <c r="R42" s="13"/>
      <c r="S42" s="16"/>
      <c r="T42" s="1"/>
      <c r="U42" s="1"/>
      <c r="V42" s="1"/>
      <c r="W42" s="1"/>
      <c r="X42" s="1"/>
      <c r="Y42" s="1"/>
      <c r="Z42" s="1"/>
      <c r="AA42" s="1"/>
      <c r="AB42" s="1"/>
      <c r="AC42" s="1"/>
    </row>
    <row r="43" spans="1:29" ht="31.5" x14ac:dyDescent="0.25">
      <c r="A43" s="182">
        <f t="shared" si="1"/>
        <v>26</v>
      </c>
      <c r="B43" s="183"/>
      <c r="C43" s="184" t="s">
        <v>366</v>
      </c>
      <c r="D43" s="184"/>
      <c r="E43" s="184" t="s">
        <v>323</v>
      </c>
      <c r="F43" s="185"/>
      <c r="G43" s="185"/>
      <c r="H43" s="185"/>
      <c r="I43" s="185"/>
      <c r="J43" s="186"/>
      <c r="K43" s="181" t="str">
        <f t="shared" si="2"/>
        <v/>
      </c>
      <c r="L43" s="1"/>
      <c r="M43" s="212" t="s">
        <v>108</v>
      </c>
      <c r="N43" s="213"/>
      <c r="O43" s="213"/>
      <c r="P43" s="213"/>
      <c r="Q43" s="214"/>
      <c r="R43" s="74"/>
      <c r="S43" s="16"/>
      <c r="T43" s="1"/>
      <c r="U43" s="1"/>
      <c r="V43" s="1"/>
      <c r="W43" s="1"/>
      <c r="X43" s="1"/>
      <c r="Y43" s="1"/>
      <c r="Z43" s="1"/>
      <c r="AA43" s="1"/>
      <c r="AB43" s="1"/>
      <c r="AC43" s="1"/>
    </row>
    <row r="44" spans="1:29" ht="15.75" x14ac:dyDescent="0.2">
      <c r="A44" s="182">
        <f t="shared" si="1"/>
        <v>27</v>
      </c>
      <c r="B44" s="183"/>
      <c r="C44" s="184" t="s">
        <v>367</v>
      </c>
      <c r="D44" s="184"/>
      <c r="E44" s="184" t="s">
        <v>324</v>
      </c>
      <c r="F44" s="185"/>
      <c r="G44" s="185"/>
      <c r="H44" s="185"/>
      <c r="I44" s="185"/>
      <c r="J44" s="186"/>
      <c r="K44" s="181" t="str">
        <f t="shared" si="2"/>
        <v/>
      </c>
      <c r="L44" s="1"/>
      <c r="M44" s="218"/>
      <c r="N44" s="219"/>
      <c r="O44" s="219"/>
      <c r="P44" s="219"/>
      <c r="Q44" s="220"/>
      <c r="R44" s="1"/>
      <c r="S44" s="1"/>
      <c r="T44" s="1"/>
      <c r="U44" s="1"/>
      <c r="V44" s="1"/>
      <c r="W44" s="1"/>
      <c r="X44" s="1"/>
      <c r="Y44" s="1"/>
      <c r="Z44" s="1"/>
      <c r="AA44" s="1"/>
      <c r="AB44" s="1"/>
      <c r="AC44" s="1"/>
    </row>
    <row r="45" spans="1:29" ht="47.25" x14ac:dyDescent="0.2">
      <c r="A45" s="182">
        <f t="shared" si="1"/>
        <v>28</v>
      </c>
      <c r="B45" s="183"/>
      <c r="C45" s="184" t="s">
        <v>368</v>
      </c>
      <c r="D45" s="184"/>
      <c r="E45" s="184" t="s">
        <v>325</v>
      </c>
      <c r="F45" s="185"/>
      <c r="G45" s="185"/>
      <c r="H45" s="185"/>
      <c r="I45" s="185"/>
      <c r="J45" s="186"/>
      <c r="K45" s="181" t="str">
        <f t="shared" si="2"/>
        <v/>
      </c>
      <c r="L45" s="1"/>
      <c r="M45" s="1"/>
      <c r="N45" s="1"/>
      <c r="O45" s="1"/>
      <c r="P45" s="1"/>
      <c r="Q45" s="1"/>
      <c r="R45" s="1"/>
      <c r="S45" s="1"/>
      <c r="T45" s="1"/>
      <c r="U45" s="1"/>
      <c r="V45" s="1"/>
      <c r="W45" s="1"/>
      <c r="X45" s="1"/>
      <c r="Y45" s="1"/>
      <c r="Z45" s="1"/>
      <c r="AA45" s="1"/>
      <c r="AB45" s="1"/>
      <c r="AC45" s="1"/>
    </row>
    <row r="46" spans="1:29" ht="15.75" x14ac:dyDescent="0.2">
      <c r="A46" s="182">
        <f t="shared" si="1"/>
        <v>29</v>
      </c>
      <c r="B46" s="183"/>
      <c r="C46" s="184" t="s">
        <v>369</v>
      </c>
      <c r="D46" s="184"/>
      <c r="E46" s="184" t="s">
        <v>326</v>
      </c>
      <c r="F46" s="185"/>
      <c r="G46" s="185"/>
      <c r="H46" s="185"/>
      <c r="I46" s="185"/>
      <c r="J46" s="186"/>
      <c r="K46" s="181" t="str">
        <f t="shared" si="2"/>
        <v/>
      </c>
      <c r="L46" s="1"/>
      <c r="M46" s="1"/>
      <c r="N46" s="1"/>
      <c r="O46" s="1"/>
      <c r="P46" s="1"/>
      <c r="Q46" s="1"/>
      <c r="R46" s="1"/>
      <c r="S46" s="1"/>
      <c r="T46" s="1"/>
      <c r="U46" s="1"/>
      <c r="V46" s="1"/>
      <c r="W46" s="1"/>
      <c r="X46" s="1"/>
      <c r="Y46" s="1"/>
      <c r="Z46" s="1"/>
      <c r="AA46" s="1"/>
      <c r="AB46" s="1"/>
      <c r="AC46" s="1"/>
    </row>
    <row r="47" spans="1:29" ht="31.5" x14ac:dyDescent="0.2">
      <c r="A47" s="182">
        <f t="shared" si="1"/>
        <v>30</v>
      </c>
      <c r="B47" s="183"/>
      <c r="C47" s="184" t="s">
        <v>370</v>
      </c>
      <c r="D47" s="184"/>
      <c r="E47" s="184" t="s">
        <v>327</v>
      </c>
      <c r="F47" s="185"/>
      <c r="G47" s="185"/>
      <c r="H47" s="185"/>
      <c r="I47" s="185"/>
      <c r="J47" s="186"/>
      <c r="K47" s="181" t="str">
        <f t="shared" si="2"/>
        <v/>
      </c>
      <c r="L47" s="1"/>
      <c r="M47" s="1"/>
      <c r="N47" s="1"/>
      <c r="O47" s="1"/>
      <c r="P47" s="1"/>
      <c r="Q47" s="1"/>
      <c r="R47" s="1"/>
      <c r="S47" s="1"/>
      <c r="T47" s="1"/>
      <c r="U47" s="1"/>
      <c r="V47" s="1"/>
      <c r="W47" s="1"/>
      <c r="X47" s="1"/>
      <c r="Y47" s="1"/>
      <c r="Z47" s="1"/>
      <c r="AA47" s="1"/>
      <c r="AB47" s="1"/>
      <c r="AC47" s="1"/>
    </row>
    <row r="48" spans="1:29" ht="31.5" x14ac:dyDescent="0.2">
      <c r="A48" s="182">
        <f t="shared" si="1"/>
        <v>31</v>
      </c>
      <c r="B48" s="183"/>
      <c r="C48" s="184" t="s">
        <v>371</v>
      </c>
      <c r="D48" s="184"/>
      <c r="E48" s="184" t="s">
        <v>328</v>
      </c>
      <c r="F48" s="185"/>
      <c r="G48" s="185"/>
      <c r="H48" s="185"/>
      <c r="I48" s="185"/>
      <c r="J48" s="186"/>
      <c r="K48" s="181" t="str">
        <f t="shared" si="2"/>
        <v/>
      </c>
      <c r="L48" s="1"/>
      <c r="M48" s="1"/>
      <c r="N48" s="1"/>
      <c r="O48" s="1"/>
      <c r="P48" s="1"/>
      <c r="Q48" s="1"/>
      <c r="R48" s="1"/>
      <c r="S48" s="1"/>
      <c r="T48" s="1"/>
      <c r="U48" s="1"/>
      <c r="V48" s="1"/>
      <c r="W48" s="1"/>
      <c r="X48" s="1"/>
      <c r="Y48" s="1"/>
      <c r="Z48" s="1"/>
      <c r="AA48" s="1"/>
      <c r="AB48" s="1"/>
      <c r="AC48" s="1"/>
    </row>
    <row r="49" spans="1:29" ht="31.5" x14ac:dyDescent="0.2">
      <c r="A49" s="182">
        <f t="shared" si="1"/>
        <v>32</v>
      </c>
      <c r="B49" s="183"/>
      <c r="C49" s="184" t="s">
        <v>372</v>
      </c>
      <c r="D49" s="184"/>
      <c r="E49" s="184" t="s">
        <v>329</v>
      </c>
      <c r="F49" s="185"/>
      <c r="G49" s="185"/>
      <c r="H49" s="185"/>
      <c r="I49" s="185"/>
      <c r="J49" s="186"/>
      <c r="K49" s="181" t="str">
        <f t="shared" si="2"/>
        <v/>
      </c>
      <c r="L49" s="1"/>
      <c r="M49" s="1"/>
      <c r="N49" s="1"/>
      <c r="O49" s="1"/>
      <c r="P49" s="1"/>
      <c r="Q49" s="1"/>
      <c r="R49" s="1"/>
      <c r="S49" s="1"/>
      <c r="T49" s="1"/>
      <c r="U49" s="1"/>
      <c r="V49" s="1"/>
      <c r="W49" s="1"/>
      <c r="X49" s="1"/>
      <c r="Y49" s="1"/>
      <c r="Z49" s="1"/>
      <c r="AA49" s="1"/>
      <c r="AB49" s="1"/>
      <c r="AC49" s="1"/>
    </row>
    <row r="50" spans="1:29" ht="47.25" x14ac:dyDescent="0.2">
      <c r="A50" s="182">
        <f t="shared" si="1"/>
        <v>33</v>
      </c>
      <c r="B50" s="183"/>
      <c r="C50" s="184" t="s">
        <v>373</v>
      </c>
      <c r="D50" s="184"/>
      <c r="E50" s="184" t="s">
        <v>330</v>
      </c>
      <c r="F50" s="185"/>
      <c r="G50" s="185"/>
      <c r="H50" s="185"/>
      <c r="I50" s="185"/>
      <c r="J50" s="186"/>
      <c r="K50" s="181" t="str">
        <f t="shared" si="2"/>
        <v/>
      </c>
      <c r="L50" s="1"/>
      <c r="M50" s="1"/>
      <c r="N50" s="1"/>
      <c r="O50" s="1"/>
      <c r="P50" s="1"/>
      <c r="Q50" s="1"/>
      <c r="R50" s="1"/>
      <c r="S50" s="1"/>
      <c r="T50" s="1"/>
      <c r="U50" s="1"/>
      <c r="V50" s="1"/>
      <c r="W50" s="1"/>
      <c r="X50" s="1"/>
      <c r="Y50" s="1"/>
      <c r="Z50" s="1"/>
      <c r="AA50" s="1"/>
      <c r="AB50" s="1"/>
      <c r="AC50" s="1"/>
    </row>
    <row r="51" spans="1:29" ht="47.25" x14ac:dyDescent="0.2">
      <c r="A51" s="182">
        <f t="shared" si="1"/>
        <v>34</v>
      </c>
      <c r="B51" s="183"/>
      <c r="C51" s="184" t="s">
        <v>374</v>
      </c>
      <c r="D51" s="184"/>
      <c r="E51" s="184" t="s">
        <v>331</v>
      </c>
      <c r="F51" s="185"/>
      <c r="G51" s="185"/>
      <c r="H51" s="185"/>
      <c r="I51" s="185"/>
      <c r="J51" s="186"/>
      <c r="K51" s="181" t="str">
        <f t="shared" si="2"/>
        <v/>
      </c>
      <c r="L51" s="1"/>
      <c r="M51" s="1"/>
      <c r="N51" s="1"/>
      <c r="O51" s="1"/>
      <c r="P51" s="1"/>
      <c r="Q51" s="1"/>
      <c r="R51" s="1"/>
      <c r="S51" s="1"/>
      <c r="T51" s="1"/>
      <c r="U51" s="1"/>
      <c r="V51" s="1"/>
      <c r="W51" s="1"/>
      <c r="X51" s="1"/>
      <c r="Y51" s="1"/>
      <c r="Z51" s="1"/>
      <c r="AA51" s="1"/>
      <c r="AB51" s="1"/>
      <c r="AC51" s="1"/>
    </row>
    <row r="52" spans="1:29" ht="31.5" x14ac:dyDescent="0.2">
      <c r="A52" s="182">
        <f t="shared" si="1"/>
        <v>35</v>
      </c>
      <c r="B52" s="183"/>
      <c r="C52" s="184" t="s">
        <v>375</v>
      </c>
      <c r="D52" s="184"/>
      <c r="E52" s="184" t="s">
        <v>332</v>
      </c>
      <c r="F52" s="185"/>
      <c r="G52" s="185"/>
      <c r="H52" s="185"/>
      <c r="I52" s="185"/>
      <c r="J52" s="186"/>
      <c r="K52" s="181" t="str">
        <f t="shared" si="2"/>
        <v/>
      </c>
      <c r="L52" s="1"/>
      <c r="M52" s="1"/>
      <c r="N52" s="1"/>
      <c r="O52" s="1"/>
      <c r="P52" s="1"/>
      <c r="Q52" s="1"/>
      <c r="R52" s="1"/>
      <c r="S52" s="1"/>
      <c r="T52" s="1"/>
      <c r="U52" s="1"/>
      <c r="V52" s="1"/>
      <c r="W52" s="1"/>
      <c r="X52" s="1"/>
      <c r="Y52" s="1"/>
      <c r="Z52" s="1"/>
      <c r="AA52" s="1"/>
      <c r="AB52" s="1"/>
      <c r="AC52" s="1"/>
    </row>
    <row r="53" spans="1:29" ht="63" x14ac:dyDescent="0.2">
      <c r="A53" s="182">
        <f t="shared" si="1"/>
        <v>36</v>
      </c>
      <c r="B53" s="183"/>
      <c r="C53" s="184" t="s">
        <v>376</v>
      </c>
      <c r="D53" s="184"/>
      <c r="E53" s="184" t="s">
        <v>333</v>
      </c>
      <c r="F53" s="185"/>
      <c r="G53" s="185"/>
      <c r="H53" s="185"/>
      <c r="I53" s="185"/>
      <c r="J53" s="186"/>
      <c r="K53" s="181" t="str">
        <f t="shared" si="2"/>
        <v/>
      </c>
      <c r="L53" s="1"/>
      <c r="M53" s="1"/>
      <c r="N53" s="1"/>
      <c r="O53" s="1"/>
      <c r="P53" s="1"/>
      <c r="Q53" s="1"/>
      <c r="R53" s="1"/>
      <c r="S53" s="1"/>
      <c r="T53" s="1"/>
      <c r="U53" s="1"/>
      <c r="V53" s="1"/>
      <c r="W53" s="1"/>
      <c r="X53" s="1"/>
      <c r="Y53" s="1"/>
      <c r="Z53" s="1"/>
      <c r="AA53" s="1"/>
      <c r="AB53" s="1"/>
      <c r="AC53" s="1"/>
    </row>
    <row r="54" spans="1:29" ht="63" x14ac:dyDescent="0.2">
      <c r="A54" s="182">
        <f t="shared" si="1"/>
        <v>37</v>
      </c>
      <c r="B54" s="183"/>
      <c r="C54" s="184" t="s">
        <v>377</v>
      </c>
      <c r="D54" s="184"/>
      <c r="E54" s="184" t="s">
        <v>334</v>
      </c>
      <c r="F54" s="185"/>
      <c r="G54" s="185"/>
      <c r="H54" s="185"/>
      <c r="I54" s="185"/>
      <c r="J54" s="186"/>
      <c r="K54" s="181" t="str">
        <f t="shared" si="2"/>
        <v/>
      </c>
      <c r="L54" s="1"/>
      <c r="M54" s="1"/>
      <c r="N54" s="1"/>
      <c r="O54" s="1"/>
      <c r="P54" s="1"/>
      <c r="Q54" s="1"/>
      <c r="R54" s="1"/>
      <c r="S54" s="1"/>
      <c r="T54" s="1"/>
      <c r="U54" s="1"/>
      <c r="V54" s="1"/>
      <c r="W54" s="1"/>
      <c r="X54" s="1"/>
      <c r="Y54" s="1"/>
      <c r="Z54" s="1"/>
      <c r="AA54" s="1"/>
      <c r="AB54" s="1"/>
      <c r="AC54" s="1"/>
    </row>
    <row r="55" spans="1:29" ht="31.5" x14ac:dyDescent="0.2">
      <c r="A55" s="182">
        <f t="shared" si="1"/>
        <v>38</v>
      </c>
      <c r="B55" s="183"/>
      <c r="C55" s="184" t="s">
        <v>378</v>
      </c>
      <c r="D55" s="184"/>
      <c r="E55" s="184" t="s">
        <v>335</v>
      </c>
      <c r="F55" s="185"/>
      <c r="G55" s="185"/>
      <c r="H55" s="185"/>
      <c r="I55" s="185"/>
      <c r="J55" s="186"/>
      <c r="K55" s="181" t="str">
        <f t="shared" si="2"/>
        <v/>
      </c>
      <c r="L55" s="1"/>
      <c r="M55" s="1"/>
      <c r="N55" s="1"/>
      <c r="O55" s="1"/>
      <c r="P55" s="1"/>
      <c r="Q55" s="1"/>
      <c r="R55" s="1"/>
      <c r="S55" s="1"/>
      <c r="T55" s="1"/>
      <c r="U55" s="1"/>
      <c r="V55" s="1"/>
      <c r="W55" s="1"/>
      <c r="X55" s="1"/>
      <c r="Y55" s="1"/>
      <c r="Z55" s="1"/>
      <c r="AA55" s="1"/>
      <c r="AB55" s="1"/>
      <c r="AC55" s="1"/>
    </row>
    <row r="56" spans="1:29" ht="47.25" x14ac:dyDescent="0.2">
      <c r="A56" s="182">
        <f t="shared" si="1"/>
        <v>39</v>
      </c>
      <c r="B56" s="183"/>
      <c r="C56" s="184" t="s">
        <v>379</v>
      </c>
      <c r="D56" s="184"/>
      <c r="E56" s="184" t="s">
        <v>336</v>
      </c>
      <c r="F56" s="185"/>
      <c r="G56" s="185"/>
      <c r="H56" s="185"/>
      <c r="I56" s="185"/>
      <c r="J56" s="186"/>
      <c r="K56" s="181" t="str">
        <f t="shared" si="2"/>
        <v/>
      </c>
      <c r="L56" s="1"/>
      <c r="M56" s="1"/>
      <c r="N56" s="1"/>
      <c r="O56" s="1"/>
      <c r="P56" s="1"/>
      <c r="Q56" s="1"/>
      <c r="R56" s="1"/>
      <c r="S56" s="1"/>
      <c r="T56" s="1"/>
      <c r="U56" s="1"/>
      <c r="V56" s="1"/>
      <c r="W56" s="1"/>
      <c r="X56" s="1"/>
      <c r="Y56" s="1"/>
      <c r="Z56" s="1"/>
      <c r="AA56" s="1"/>
      <c r="AB56" s="1"/>
      <c r="AC56" s="1"/>
    </row>
    <row r="57" spans="1:29" ht="31.5" x14ac:dyDescent="0.25">
      <c r="A57" s="182">
        <f t="shared" si="1"/>
        <v>40</v>
      </c>
      <c r="B57" s="183"/>
      <c r="C57" s="184" t="s">
        <v>380</v>
      </c>
      <c r="D57" s="184"/>
      <c r="E57" s="184" t="s">
        <v>337</v>
      </c>
      <c r="F57" s="185"/>
      <c r="G57" s="185"/>
      <c r="H57" s="185"/>
      <c r="I57" s="185"/>
      <c r="J57" s="186"/>
      <c r="K57" s="181" t="str">
        <f t="shared" si="2"/>
        <v/>
      </c>
      <c r="L57" s="1"/>
      <c r="M57" s="212" t="s">
        <v>95</v>
      </c>
      <c r="N57" s="213"/>
      <c r="O57" s="213"/>
      <c r="P57" s="213"/>
      <c r="Q57" s="214"/>
      <c r="R57" s="13"/>
      <c r="S57" s="14" t="s">
        <v>50</v>
      </c>
      <c r="T57" s="1"/>
      <c r="U57" s="1"/>
      <c r="V57" s="1"/>
      <c r="W57" s="1"/>
      <c r="X57" s="1"/>
      <c r="Y57" s="1"/>
      <c r="Z57" s="1"/>
      <c r="AA57" s="1"/>
      <c r="AB57" s="1"/>
      <c r="AC57" s="1"/>
    </row>
    <row r="58" spans="1:29" ht="63" x14ac:dyDescent="0.25">
      <c r="A58" s="182">
        <f t="shared" si="1"/>
        <v>41</v>
      </c>
      <c r="B58" s="183"/>
      <c r="C58" s="184" t="s">
        <v>381</v>
      </c>
      <c r="D58" s="184"/>
      <c r="E58" s="184" t="s">
        <v>338</v>
      </c>
      <c r="F58" s="185"/>
      <c r="G58" s="185"/>
      <c r="H58" s="185"/>
      <c r="I58" s="185"/>
      <c r="J58" s="186"/>
      <c r="K58" s="181" t="str">
        <f t="shared" si="2"/>
        <v/>
      </c>
      <c r="L58" s="1"/>
      <c r="M58" s="212" t="s">
        <v>96</v>
      </c>
      <c r="N58" s="213"/>
      <c r="O58" s="213"/>
      <c r="P58" s="213"/>
      <c r="Q58" s="214"/>
      <c r="R58" s="74"/>
      <c r="S58" s="14" t="s">
        <v>97</v>
      </c>
      <c r="T58" s="1"/>
      <c r="U58" s="1"/>
      <c r="V58" s="1"/>
      <c r="W58" s="1"/>
      <c r="X58" s="1"/>
      <c r="Y58" s="1"/>
      <c r="Z58" s="1"/>
      <c r="AA58" s="1"/>
      <c r="AB58" s="1"/>
      <c r="AC58" s="1"/>
    </row>
    <row r="59" spans="1:29" ht="47.25" x14ac:dyDescent="0.25">
      <c r="A59" s="182">
        <f t="shared" si="1"/>
        <v>42</v>
      </c>
      <c r="B59" s="183"/>
      <c r="C59" s="184" t="s">
        <v>382</v>
      </c>
      <c r="D59" s="184"/>
      <c r="E59" s="184" t="s">
        <v>339</v>
      </c>
      <c r="F59" s="185"/>
      <c r="G59" s="185"/>
      <c r="H59" s="185"/>
      <c r="I59" s="185"/>
      <c r="J59" s="186"/>
      <c r="K59" s="181" t="str">
        <f t="shared" si="2"/>
        <v/>
      </c>
      <c r="L59" s="1"/>
      <c r="M59" s="212" t="s">
        <v>99</v>
      </c>
      <c r="N59" s="213"/>
      <c r="O59" s="213"/>
      <c r="P59" s="213"/>
      <c r="Q59" s="214"/>
      <c r="R59" s="1"/>
      <c r="S59" s="146" t="s">
        <v>275</v>
      </c>
      <c r="T59" s="1"/>
      <c r="U59" s="1"/>
      <c r="V59" s="1"/>
      <c r="W59" s="1"/>
      <c r="X59" s="1"/>
      <c r="Y59" s="1"/>
      <c r="Z59" s="1"/>
      <c r="AA59" s="1"/>
      <c r="AB59" s="1"/>
      <c r="AC59" s="1"/>
    </row>
    <row r="60" spans="1:29" ht="47.25" x14ac:dyDescent="0.25">
      <c r="A60" s="182">
        <f t="shared" si="1"/>
        <v>43</v>
      </c>
      <c r="B60" s="183"/>
      <c r="C60" s="184" t="s">
        <v>383</v>
      </c>
      <c r="D60" s="184"/>
      <c r="E60" s="184" t="s">
        <v>340</v>
      </c>
      <c r="F60" s="185"/>
      <c r="G60" s="185"/>
      <c r="H60" s="185"/>
      <c r="I60" s="185"/>
      <c r="J60" s="186"/>
      <c r="K60" s="181" t="str">
        <f t="shared" si="2"/>
        <v/>
      </c>
      <c r="L60" s="1"/>
      <c r="M60" s="221"/>
      <c r="N60" s="213"/>
      <c r="O60" s="213"/>
      <c r="P60" s="213"/>
      <c r="Q60" s="214"/>
      <c r="R60" s="74"/>
      <c r="S60" s="146" t="s">
        <v>276</v>
      </c>
      <c r="T60" s="1"/>
      <c r="U60" s="1"/>
      <c r="V60" s="1"/>
      <c r="W60" s="1"/>
      <c r="X60" s="1"/>
      <c r="Y60" s="1"/>
      <c r="Z60" s="1"/>
      <c r="AA60" s="1"/>
      <c r="AB60" s="1"/>
      <c r="AC60" s="1"/>
    </row>
    <row r="61" spans="1:29" ht="47.25" x14ac:dyDescent="0.25">
      <c r="A61" s="182">
        <f t="shared" si="1"/>
        <v>44</v>
      </c>
      <c r="B61" s="183"/>
      <c r="C61" s="184" t="s">
        <v>384</v>
      </c>
      <c r="D61" s="184"/>
      <c r="E61" s="184" t="s">
        <v>341</v>
      </c>
      <c r="F61" s="185"/>
      <c r="G61" s="185"/>
      <c r="H61" s="185"/>
      <c r="I61" s="185"/>
      <c r="J61" s="186"/>
      <c r="K61" s="181" t="str">
        <f t="shared" si="2"/>
        <v/>
      </c>
      <c r="L61" s="1"/>
      <c r="M61" s="212" t="s">
        <v>100</v>
      </c>
      <c r="N61" s="213"/>
      <c r="O61" s="213"/>
      <c r="P61" s="213"/>
      <c r="Q61" s="214"/>
      <c r="R61" s="74"/>
      <c r="S61" s="146" t="s">
        <v>277</v>
      </c>
      <c r="T61" s="1"/>
      <c r="U61" s="1"/>
      <c r="V61" s="1"/>
      <c r="W61" s="1"/>
      <c r="X61" s="1"/>
      <c r="Y61" s="1"/>
      <c r="Z61" s="1"/>
      <c r="AA61" s="1"/>
      <c r="AB61" s="1"/>
      <c r="AC61" s="1"/>
    </row>
    <row r="62" spans="1:29" ht="15.75" x14ac:dyDescent="0.25">
      <c r="A62" s="182">
        <f t="shared" si="1"/>
        <v>45</v>
      </c>
      <c r="B62" s="183"/>
      <c r="C62" s="188"/>
      <c r="D62" s="184"/>
      <c r="E62" s="189"/>
      <c r="F62" s="185"/>
      <c r="G62" s="185"/>
      <c r="H62" s="185"/>
      <c r="I62" s="185"/>
      <c r="J62" s="186"/>
      <c r="K62" s="181" t="str">
        <f t="shared" si="2"/>
        <v/>
      </c>
      <c r="L62" s="1"/>
      <c r="M62" s="221"/>
      <c r="N62" s="213"/>
      <c r="O62" s="213"/>
      <c r="P62" s="213"/>
      <c r="Q62" s="214"/>
      <c r="R62" s="1"/>
      <c r="S62" s="147" t="s">
        <v>109</v>
      </c>
      <c r="T62" s="1"/>
      <c r="U62" s="1"/>
      <c r="V62" s="1"/>
      <c r="W62" s="1"/>
      <c r="X62" s="1"/>
      <c r="Y62" s="1"/>
      <c r="Z62" s="1"/>
      <c r="AA62" s="1"/>
      <c r="AB62" s="1"/>
      <c r="AC62" s="1"/>
    </row>
    <row r="63" spans="1:29" ht="15.75" x14ac:dyDescent="0.25">
      <c r="A63" s="182">
        <f t="shared" si="1"/>
        <v>46</v>
      </c>
      <c r="B63" s="183"/>
      <c r="C63" s="184"/>
      <c r="D63" s="184"/>
      <c r="E63" s="184"/>
      <c r="F63" s="185"/>
      <c r="G63" s="185"/>
      <c r="H63" s="185"/>
      <c r="I63" s="185"/>
      <c r="J63" s="186"/>
      <c r="K63" s="181" t="str">
        <f t="shared" si="2"/>
        <v/>
      </c>
      <c r="L63" s="1"/>
      <c r="M63" s="212" t="s">
        <v>104</v>
      </c>
      <c r="N63" s="213"/>
      <c r="O63" s="213"/>
      <c r="P63" s="213"/>
      <c r="Q63" s="214"/>
      <c r="R63" s="13"/>
      <c r="S63" s="16"/>
      <c r="T63" s="1"/>
      <c r="U63" s="1"/>
      <c r="V63" s="1"/>
      <c r="W63" s="1"/>
      <c r="X63" s="1"/>
      <c r="Y63" s="1"/>
      <c r="Z63" s="1"/>
      <c r="AA63" s="1"/>
      <c r="AB63" s="1"/>
      <c r="AC63" s="1"/>
    </row>
    <row r="64" spans="1:29" ht="15.75" x14ac:dyDescent="0.25">
      <c r="A64" s="182">
        <f t="shared" si="1"/>
        <v>47</v>
      </c>
      <c r="B64" s="183"/>
      <c r="C64" s="184"/>
      <c r="D64" s="184"/>
      <c r="E64" s="184"/>
      <c r="F64" s="185"/>
      <c r="G64" s="185"/>
      <c r="H64" s="185"/>
      <c r="I64" s="185"/>
      <c r="J64" s="186"/>
      <c r="K64" s="181" t="str">
        <f t="shared" si="2"/>
        <v/>
      </c>
      <c r="L64" s="1"/>
      <c r="M64" s="221"/>
      <c r="N64" s="213"/>
      <c r="O64" s="213"/>
      <c r="P64" s="213"/>
      <c r="Q64" s="214"/>
      <c r="R64" s="13"/>
      <c r="S64" s="16"/>
      <c r="T64" s="1"/>
      <c r="U64" s="1"/>
      <c r="V64" s="1"/>
      <c r="W64" s="1"/>
      <c r="X64" s="1"/>
      <c r="Y64" s="1"/>
      <c r="Z64" s="1"/>
      <c r="AA64" s="1"/>
      <c r="AB64" s="1"/>
      <c r="AC64" s="1"/>
    </row>
    <row r="65" spans="1:29" ht="15.75" x14ac:dyDescent="0.25">
      <c r="A65" s="182">
        <f t="shared" si="1"/>
        <v>48</v>
      </c>
      <c r="B65" s="183"/>
      <c r="C65" s="184"/>
      <c r="D65" s="184"/>
      <c r="E65" s="184"/>
      <c r="F65" s="185"/>
      <c r="G65" s="185"/>
      <c r="H65" s="185"/>
      <c r="I65" s="185"/>
      <c r="J65" s="186"/>
      <c r="K65" s="181" t="str">
        <f t="shared" si="2"/>
        <v/>
      </c>
      <c r="L65" s="1"/>
      <c r="M65" s="212" t="s">
        <v>108</v>
      </c>
      <c r="N65" s="213"/>
      <c r="O65" s="213"/>
      <c r="P65" s="213"/>
      <c r="Q65" s="214"/>
      <c r="R65" s="74"/>
      <c r="S65" s="16"/>
      <c r="T65" s="1"/>
      <c r="U65" s="1"/>
      <c r="V65" s="1"/>
      <c r="W65" s="1"/>
      <c r="X65" s="1"/>
      <c r="Y65" s="1"/>
      <c r="Z65" s="1"/>
      <c r="AA65" s="1"/>
      <c r="AB65" s="1"/>
      <c r="AC65" s="1"/>
    </row>
    <row r="66" spans="1:29" ht="15.75" x14ac:dyDescent="0.2">
      <c r="A66" s="182">
        <f t="shared" si="1"/>
        <v>49</v>
      </c>
      <c r="B66" s="183"/>
      <c r="C66" s="184"/>
      <c r="D66" s="184"/>
      <c r="E66" s="184"/>
      <c r="F66" s="185"/>
      <c r="G66" s="185"/>
      <c r="H66" s="185"/>
      <c r="I66" s="185"/>
      <c r="J66" s="186"/>
      <c r="K66" s="181" t="str">
        <f t="shared" si="2"/>
        <v/>
      </c>
      <c r="L66" s="1"/>
      <c r="M66" s="218"/>
      <c r="N66" s="219"/>
      <c r="O66" s="219"/>
      <c r="P66" s="219"/>
      <c r="Q66" s="220"/>
      <c r="R66" s="1"/>
      <c r="S66" s="1"/>
      <c r="T66" s="1"/>
      <c r="U66" s="1"/>
      <c r="V66" s="1"/>
      <c r="W66" s="1"/>
      <c r="X66" s="1"/>
      <c r="Y66" s="1"/>
      <c r="Z66" s="1"/>
      <c r="AA66" s="1"/>
      <c r="AB66" s="1"/>
      <c r="AC66" s="1"/>
    </row>
    <row r="67" spans="1:29" ht="15.75" x14ac:dyDescent="0.2">
      <c r="A67" s="182">
        <f t="shared" si="1"/>
        <v>50</v>
      </c>
      <c r="B67" s="183"/>
      <c r="C67" s="184"/>
      <c r="D67" s="184"/>
      <c r="E67" s="184"/>
      <c r="F67" s="185"/>
      <c r="G67" s="185"/>
      <c r="H67" s="185"/>
      <c r="I67" s="185"/>
      <c r="J67" s="186"/>
      <c r="K67" s="181" t="str">
        <f t="shared" si="2"/>
        <v/>
      </c>
      <c r="L67" s="1"/>
      <c r="M67" s="1"/>
      <c r="N67" s="1"/>
      <c r="O67" s="1"/>
      <c r="P67" s="1"/>
      <c r="Q67" s="1"/>
      <c r="R67" s="1"/>
      <c r="S67" s="1"/>
      <c r="T67" s="1"/>
      <c r="U67" s="1"/>
      <c r="V67" s="1"/>
      <c r="W67" s="1"/>
      <c r="X67" s="1"/>
      <c r="Y67" s="1"/>
      <c r="Z67" s="1"/>
      <c r="AA67" s="1"/>
      <c r="AB67" s="1"/>
      <c r="AC67" s="1"/>
    </row>
    <row r="68" spans="1:29" ht="15.75" x14ac:dyDescent="0.2">
      <c r="A68" s="182">
        <f t="shared" si="1"/>
        <v>51</v>
      </c>
      <c r="B68" s="183"/>
      <c r="C68" s="184"/>
      <c r="D68" s="184"/>
      <c r="E68" s="184"/>
      <c r="F68" s="185"/>
      <c r="G68" s="185"/>
      <c r="H68" s="185"/>
      <c r="I68" s="185"/>
      <c r="J68" s="186"/>
      <c r="K68" s="181" t="str">
        <f t="shared" si="2"/>
        <v/>
      </c>
      <c r="L68" s="1"/>
      <c r="M68" s="1"/>
      <c r="N68" s="1"/>
      <c r="O68" s="1"/>
      <c r="P68" s="1"/>
      <c r="Q68" s="1"/>
      <c r="R68" s="1"/>
      <c r="S68" s="1"/>
      <c r="T68" s="1"/>
      <c r="U68" s="1"/>
      <c r="V68" s="1"/>
      <c r="W68" s="1"/>
      <c r="X68" s="1"/>
      <c r="Y68" s="1"/>
      <c r="Z68" s="1"/>
      <c r="AA68" s="1"/>
      <c r="AB68" s="1"/>
      <c r="AC68" s="1"/>
    </row>
    <row r="69" spans="1:29" ht="15.75" x14ac:dyDescent="0.2">
      <c r="A69" s="182">
        <f t="shared" si="1"/>
        <v>52</v>
      </c>
      <c r="B69" s="183"/>
      <c r="C69" s="184"/>
      <c r="D69" s="184"/>
      <c r="E69" s="184"/>
      <c r="F69" s="185"/>
      <c r="G69" s="185"/>
      <c r="H69" s="185"/>
      <c r="I69" s="185"/>
      <c r="J69" s="186"/>
      <c r="K69" s="181" t="str">
        <f t="shared" si="2"/>
        <v/>
      </c>
      <c r="L69" s="1"/>
      <c r="M69" s="1"/>
      <c r="N69" s="1"/>
      <c r="O69" s="1"/>
      <c r="P69" s="1"/>
      <c r="Q69" s="1"/>
      <c r="R69" s="1"/>
      <c r="S69" s="1"/>
      <c r="T69" s="1"/>
      <c r="U69" s="1"/>
      <c r="V69" s="1"/>
      <c r="W69" s="1"/>
      <c r="X69" s="1"/>
      <c r="Y69" s="1"/>
      <c r="Z69" s="1"/>
      <c r="AA69" s="1"/>
      <c r="AB69" s="1"/>
      <c r="AC69" s="1"/>
    </row>
    <row r="70" spans="1:29" ht="15.75" x14ac:dyDescent="0.2">
      <c r="A70" s="182">
        <f t="shared" si="1"/>
        <v>53</v>
      </c>
      <c r="B70" s="183"/>
      <c r="C70" s="184"/>
      <c r="D70" s="184"/>
      <c r="E70" s="184"/>
      <c r="F70" s="185"/>
      <c r="G70" s="185"/>
      <c r="H70" s="185"/>
      <c r="I70" s="185"/>
      <c r="J70" s="186"/>
      <c r="K70" s="181" t="str">
        <f t="shared" si="2"/>
        <v/>
      </c>
      <c r="L70" s="1"/>
      <c r="M70" s="1"/>
      <c r="N70" s="1"/>
      <c r="O70" s="1"/>
      <c r="P70" s="1"/>
      <c r="Q70" s="1"/>
      <c r="R70" s="1"/>
      <c r="S70" s="1"/>
      <c r="T70" s="1"/>
      <c r="U70" s="1"/>
      <c r="V70" s="1"/>
      <c r="W70" s="1"/>
      <c r="X70" s="1"/>
      <c r="Y70" s="1"/>
      <c r="Z70" s="1"/>
      <c r="AA70" s="1"/>
      <c r="AB70" s="1"/>
      <c r="AC70" s="1"/>
    </row>
    <row r="71" spans="1:29" ht="15.75" x14ac:dyDescent="0.2">
      <c r="A71" s="182">
        <f t="shared" si="1"/>
        <v>54</v>
      </c>
      <c r="B71" s="183"/>
      <c r="C71" s="184"/>
      <c r="D71" s="184"/>
      <c r="E71" s="184"/>
      <c r="F71" s="185"/>
      <c r="G71" s="185"/>
      <c r="H71" s="185"/>
      <c r="I71" s="185"/>
      <c r="J71" s="186"/>
      <c r="K71" s="181" t="str">
        <f t="shared" si="2"/>
        <v/>
      </c>
      <c r="L71" s="1"/>
      <c r="M71" s="1"/>
      <c r="N71" s="1"/>
      <c r="O71" s="1"/>
      <c r="P71" s="1"/>
      <c r="Q71" s="1"/>
      <c r="R71" s="1"/>
      <c r="S71" s="1"/>
      <c r="T71" s="1"/>
      <c r="U71" s="1"/>
      <c r="V71" s="1"/>
      <c r="W71" s="1"/>
      <c r="X71" s="1"/>
      <c r="Y71" s="1"/>
      <c r="Z71" s="1"/>
      <c r="AA71" s="1"/>
      <c r="AB71" s="1"/>
      <c r="AC71" s="1"/>
    </row>
    <row r="72" spans="1:29" ht="15.75" x14ac:dyDescent="0.2">
      <c r="A72" s="182">
        <f t="shared" si="1"/>
        <v>55</v>
      </c>
      <c r="B72" s="183"/>
      <c r="C72" s="184"/>
      <c r="D72" s="184"/>
      <c r="E72" s="184"/>
      <c r="F72" s="185"/>
      <c r="G72" s="185"/>
      <c r="H72" s="185"/>
      <c r="I72" s="185"/>
      <c r="J72" s="186"/>
      <c r="K72" s="181" t="str">
        <f t="shared" si="2"/>
        <v/>
      </c>
      <c r="L72" s="1"/>
      <c r="M72" s="1"/>
      <c r="N72" s="1"/>
      <c r="O72" s="1"/>
      <c r="P72" s="1"/>
      <c r="Q72" s="1"/>
      <c r="R72" s="1"/>
      <c r="S72" s="1"/>
      <c r="T72" s="1"/>
      <c r="U72" s="1"/>
      <c r="V72" s="1"/>
      <c r="W72" s="1"/>
      <c r="X72" s="1"/>
      <c r="Y72" s="1"/>
      <c r="Z72" s="1"/>
      <c r="AA72" s="1"/>
      <c r="AB72" s="1"/>
      <c r="AC72" s="1"/>
    </row>
    <row r="73" spans="1:29" ht="15.75" x14ac:dyDescent="0.2">
      <c r="A73" s="182">
        <f t="shared" si="1"/>
        <v>56</v>
      </c>
      <c r="B73" s="183"/>
      <c r="C73" s="184"/>
      <c r="D73" s="184"/>
      <c r="E73" s="184"/>
      <c r="F73" s="185"/>
      <c r="G73" s="185"/>
      <c r="H73" s="185"/>
      <c r="I73" s="185"/>
      <c r="J73" s="186"/>
      <c r="K73" s="181" t="str">
        <f t="shared" si="2"/>
        <v/>
      </c>
      <c r="L73" s="1"/>
      <c r="M73" s="1"/>
      <c r="N73" s="1"/>
      <c r="O73" s="1"/>
      <c r="P73" s="1"/>
      <c r="Q73" s="1"/>
      <c r="R73" s="1"/>
      <c r="S73" s="1"/>
      <c r="T73" s="1"/>
      <c r="U73" s="1"/>
      <c r="V73" s="1"/>
      <c r="W73" s="1"/>
      <c r="X73" s="1"/>
      <c r="Y73" s="1"/>
      <c r="Z73" s="1"/>
      <c r="AA73" s="1"/>
      <c r="AB73" s="1"/>
      <c r="AC73" s="1"/>
    </row>
    <row r="74" spans="1:29" ht="15.75" x14ac:dyDescent="0.2">
      <c r="A74" s="182">
        <f t="shared" si="1"/>
        <v>57</v>
      </c>
      <c r="B74" s="183"/>
      <c r="C74" s="184"/>
      <c r="D74" s="184"/>
      <c r="E74" s="184"/>
      <c r="F74" s="185"/>
      <c r="G74" s="185"/>
      <c r="H74" s="185"/>
      <c r="I74" s="185"/>
      <c r="J74" s="186"/>
      <c r="K74" s="181" t="str">
        <f t="shared" si="2"/>
        <v/>
      </c>
      <c r="L74" s="1"/>
      <c r="M74" s="1"/>
      <c r="N74" s="1"/>
      <c r="O74" s="1"/>
      <c r="P74" s="1"/>
      <c r="Q74" s="1"/>
      <c r="R74" s="1"/>
      <c r="S74" s="1"/>
      <c r="T74" s="1"/>
      <c r="U74" s="1"/>
      <c r="V74" s="1"/>
      <c r="W74" s="1"/>
      <c r="X74" s="1"/>
      <c r="Y74" s="1"/>
      <c r="Z74" s="1"/>
      <c r="AA74" s="1"/>
      <c r="AB74" s="1"/>
      <c r="AC74" s="1"/>
    </row>
    <row r="75" spans="1:29" ht="15.75" x14ac:dyDescent="0.2">
      <c r="A75" s="182">
        <f t="shared" si="1"/>
        <v>58</v>
      </c>
      <c r="B75" s="183"/>
      <c r="C75" s="184"/>
      <c r="D75" s="184"/>
      <c r="E75" s="184"/>
      <c r="F75" s="185"/>
      <c r="G75" s="185"/>
      <c r="H75" s="185"/>
      <c r="I75" s="185"/>
      <c r="J75" s="186"/>
      <c r="K75" s="181" t="str">
        <f t="shared" si="2"/>
        <v/>
      </c>
      <c r="L75" s="1"/>
      <c r="M75" s="1"/>
      <c r="N75" s="1"/>
      <c r="O75" s="1"/>
      <c r="P75" s="1"/>
      <c r="Q75" s="1"/>
      <c r="R75" s="1"/>
      <c r="S75" s="1"/>
      <c r="T75" s="1"/>
      <c r="U75" s="1"/>
      <c r="V75" s="1"/>
      <c r="W75" s="1"/>
      <c r="X75" s="1"/>
      <c r="Y75" s="1"/>
      <c r="Z75" s="1"/>
      <c r="AA75" s="1"/>
      <c r="AB75" s="1"/>
      <c r="AC75" s="1"/>
    </row>
    <row r="76" spans="1:29" ht="15.75" x14ac:dyDescent="0.2">
      <c r="A76" s="182">
        <f t="shared" si="1"/>
        <v>59</v>
      </c>
      <c r="B76" s="183"/>
      <c r="C76" s="184"/>
      <c r="D76" s="184"/>
      <c r="E76" s="184"/>
      <c r="F76" s="185"/>
      <c r="G76" s="185"/>
      <c r="H76" s="185"/>
      <c r="I76" s="185"/>
      <c r="J76" s="186"/>
      <c r="K76" s="181" t="str">
        <f t="shared" si="2"/>
        <v/>
      </c>
      <c r="L76" s="1"/>
      <c r="M76" s="1"/>
      <c r="N76" s="1"/>
      <c r="O76" s="1"/>
      <c r="P76" s="1"/>
      <c r="Q76" s="1"/>
      <c r="R76" s="1"/>
      <c r="S76" s="1"/>
      <c r="T76" s="1"/>
      <c r="U76" s="1"/>
      <c r="V76" s="1"/>
      <c r="W76" s="1"/>
      <c r="X76" s="1"/>
      <c r="Y76" s="1"/>
      <c r="Z76" s="1"/>
      <c r="AA76" s="1"/>
      <c r="AB76" s="1"/>
      <c r="AC76" s="1"/>
    </row>
    <row r="77" spans="1:29" ht="15.75" x14ac:dyDescent="0.2">
      <c r="A77" s="182">
        <f t="shared" ref="A77:A111" si="3">A76+1</f>
        <v>60</v>
      </c>
      <c r="B77" s="183"/>
      <c r="C77" s="184"/>
      <c r="D77" s="184"/>
      <c r="E77" s="184"/>
      <c r="F77" s="185"/>
      <c r="G77" s="185"/>
      <c r="H77" s="185"/>
      <c r="I77" s="185"/>
      <c r="J77" s="186"/>
      <c r="K77" s="181" t="str">
        <f t="shared" si="2"/>
        <v/>
      </c>
      <c r="L77" s="1"/>
      <c r="M77" s="1"/>
      <c r="N77" s="1"/>
      <c r="O77" s="1"/>
      <c r="P77" s="1"/>
      <c r="Q77" s="1"/>
      <c r="R77" s="1"/>
      <c r="S77" s="1"/>
      <c r="T77" s="1"/>
      <c r="U77" s="1"/>
      <c r="V77" s="1"/>
      <c r="W77" s="1"/>
      <c r="X77" s="1"/>
      <c r="Y77" s="1"/>
      <c r="Z77" s="1"/>
      <c r="AA77" s="1"/>
      <c r="AB77" s="1"/>
      <c r="AC77" s="1"/>
    </row>
    <row r="78" spans="1:29" ht="15.75" x14ac:dyDescent="0.2">
      <c r="A78" s="182">
        <f t="shared" si="3"/>
        <v>61</v>
      </c>
      <c r="B78" s="183"/>
      <c r="C78" s="184"/>
      <c r="D78" s="184"/>
      <c r="E78" s="184"/>
      <c r="F78" s="185"/>
      <c r="G78" s="185"/>
      <c r="H78" s="185"/>
      <c r="I78" s="185"/>
      <c r="J78" s="186"/>
      <c r="K78" s="181" t="str">
        <f t="shared" si="2"/>
        <v/>
      </c>
      <c r="L78" s="1"/>
      <c r="M78" s="1"/>
      <c r="N78" s="1"/>
      <c r="O78" s="1"/>
      <c r="P78" s="1"/>
      <c r="Q78" s="1"/>
      <c r="R78" s="1"/>
      <c r="S78" s="1"/>
      <c r="T78" s="1"/>
      <c r="U78" s="1"/>
      <c r="V78" s="1"/>
      <c r="W78" s="1"/>
      <c r="X78" s="1"/>
      <c r="Y78" s="1"/>
      <c r="Z78" s="1"/>
      <c r="AA78" s="1"/>
      <c r="AB78" s="1"/>
      <c r="AC78" s="1"/>
    </row>
    <row r="79" spans="1:29" ht="15.75" x14ac:dyDescent="0.25">
      <c r="A79" s="182">
        <f t="shared" si="3"/>
        <v>62</v>
      </c>
      <c r="B79" s="183"/>
      <c r="C79" s="184"/>
      <c r="D79" s="184"/>
      <c r="E79" s="184"/>
      <c r="F79" s="185"/>
      <c r="G79" s="185"/>
      <c r="H79" s="185"/>
      <c r="I79" s="185"/>
      <c r="J79" s="186"/>
      <c r="K79" s="181" t="str">
        <f t="shared" ref="K79:K94" si="4">CONCATENATE(F79,I79)</f>
        <v/>
      </c>
      <c r="L79" s="1"/>
      <c r="M79" s="212" t="s">
        <v>104</v>
      </c>
      <c r="N79" s="213"/>
      <c r="O79" s="213"/>
      <c r="P79" s="213"/>
      <c r="Q79" s="214"/>
      <c r="R79" s="13"/>
      <c r="S79" s="16"/>
      <c r="T79" s="1"/>
      <c r="U79" s="1"/>
      <c r="V79" s="1"/>
      <c r="W79" s="1"/>
      <c r="X79" s="1"/>
      <c r="Y79" s="1"/>
      <c r="Z79" s="1"/>
      <c r="AA79" s="1"/>
      <c r="AB79" s="1"/>
      <c r="AC79" s="1"/>
    </row>
    <row r="80" spans="1:29" ht="15.75" x14ac:dyDescent="0.25">
      <c r="A80" s="182">
        <f t="shared" si="3"/>
        <v>63</v>
      </c>
      <c r="B80" s="183"/>
      <c r="C80" s="184"/>
      <c r="D80" s="184"/>
      <c r="E80" s="184"/>
      <c r="F80" s="185"/>
      <c r="G80" s="185"/>
      <c r="H80" s="185"/>
      <c r="I80" s="185"/>
      <c r="J80" s="186"/>
      <c r="K80" s="181" t="str">
        <f t="shared" si="4"/>
        <v/>
      </c>
      <c r="L80" s="1"/>
      <c r="M80" s="221"/>
      <c r="N80" s="213"/>
      <c r="O80" s="213"/>
      <c r="P80" s="213"/>
      <c r="Q80" s="214"/>
      <c r="R80" s="13"/>
      <c r="S80" s="16"/>
      <c r="T80" s="1"/>
      <c r="U80" s="1"/>
      <c r="V80" s="1"/>
      <c r="W80" s="1"/>
      <c r="X80" s="1"/>
      <c r="Y80" s="1"/>
      <c r="Z80" s="1"/>
      <c r="AA80" s="1"/>
      <c r="AB80" s="1"/>
      <c r="AC80" s="1"/>
    </row>
    <row r="81" spans="1:29" ht="15.75" x14ac:dyDescent="0.25">
      <c r="A81" s="182">
        <f t="shared" si="3"/>
        <v>64</v>
      </c>
      <c r="B81" s="183"/>
      <c r="C81" s="184"/>
      <c r="D81" s="184"/>
      <c r="E81" s="184"/>
      <c r="F81" s="185"/>
      <c r="G81" s="185"/>
      <c r="H81" s="185"/>
      <c r="I81" s="185"/>
      <c r="J81" s="186"/>
      <c r="K81" s="181" t="str">
        <f t="shared" si="4"/>
        <v/>
      </c>
      <c r="L81" s="1"/>
      <c r="M81" s="212" t="s">
        <v>108</v>
      </c>
      <c r="N81" s="213"/>
      <c r="O81" s="213"/>
      <c r="P81" s="213"/>
      <c r="Q81" s="214"/>
      <c r="R81" s="74"/>
      <c r="S81" s="16"/>
      <c r="T81" s="1"/>
      <c r="U81" s="1"/>
      <c r="V81" s="1"/>
      <c r="W81" s="1"/>
      <c r="X81" s="1"/>
      <c r="Y81" s="1"/>
      <c r="Z81" s="1"/>
      <c r="AA81" s="1"/>
      <c r="AB81" s="1"/>
      <c r="AC81" s="1"/>
    </row>
    <row r="82" spans="1:29" ht="15.75" x14ac:dyDescent="0.2">
      <c r="A82" s="182">
        <f t="shared" si="3"/>
        <v>65</v>
      </c>
      <c r="B82" s="183"/>
      <c r="C82" s="184"/>
      <c r="D82" s="184"/>
      <c r="E82" s="184"/>
      <c r="F82" s="185"/>
      <c r="G82" s="185"/>
      <c r="H82" s="185"/>
      <c r="I82" s="185"/>
      <c r="J82" s="186"/>
      <c r="K82" s="181" t="str">
        <f t="shared" si="4"/>
        <v/>
      </c>
      <c r="L82" s="1"/>
      <c r="M82" s="218"/>
      <c r="N82" s="219"/>
      <c r="O82" s="219"/>
      <c r="P82" s="219"/>
      <c r="Q82" s="220"/>
      <c r="R82" s="1"/>
      <c r="S82" s="1"/>
      <c r="T82" s="1"/>
      <c r="U82" s="1"/>
      <c r="V82" s="1"/>
      <c r="W82" s="1"/>
      <c r="X82" s="1"/>
      <c r="Y82" s="1"/>
      <c r="Z82" s="1"/>
      <c r="AA82" s="1"/>
      <c r="AB82" s="1"/>
      <c r="AC82" s="1"/>
    </row>
    <row r="83" spans="1:29" ht="15.75" x14ac:dyDescent="0.2">
      <c r="A83" s="182">
        <f t="shared" si="3"/>
        <v>66</v>
      </c>
      <c r="B83" s="183"/>
      <c r="C83" s="184"/>
      <c r="D83" s="184"/>
      <c r="E83" s="184"/>
      <c r="F83" s="185"/>
      <c r="G83" s="185"/>
      <c r="H83" s="185"/>
      <c r="I83" s="185"/>
      <c r="J83" s="186"/>
      <c r="K83" s="181" t="str">
        <f t="shared" si="4"/>
        <v/>
      </c>
      <c r="L83" s="1"/>
      <c r="M83" s="1"/>
      <c r="N83" s="1"/>
      <c r="O83" s="1"/>
      <c r="P83" s="1"/>
      <c r="Q83" s="1"/>
      <c r="R83" s="1"/>
      <c r="S83" s="1"/>
      <c r="T83" s="1"/>
      <c r="U83" s="1"/>
      <c r="V83" s="1"/>
      <c r="W83" s="1"/>
      <c r="X83" s="1"/>
      <c r="Y83" s="1"/>
      <c r="Z83" s="1"/>
      <c r="AA83" s="1"/>
      <c r="AB83" s="1"/>
      <c r="AC83" s="1"/>
    </row>
    <row r="84" spans="1:29" ht="15.75" x14ac:dyDescent="0.2">
      <c r="A84" s="182">
        <f t="shared" si="3"/>
        <v>67</v>
      </c>
      <c r="B84" s="183"/>
      <c r="C84" s="184"/>
      <c r="D84" s="184"/>
      <c r="E84" s="184"/>
      <c r="F84" s="185"/>
      <c r="G84" s="185"/>
      <c r="H84" s="185"/>
      <c r="I84" s="185"/>
      <c r="J84" s="186"/>
      <c r="K84" s="181" t="str">
        <f t="shared" si="4"/>
        <v/>
      </c>
      <c r="L84" s="1"/>
      <c r="M84" s="1"/>
      <c r="N84" s="1"/>
      <c r="O84" s="1"/>
      <c r="P84" s="1"/>
      <c r="Q84" s="1"/>
      <c r="R84" s="1"/>
      <c r="S84" s="1"/>
      <c r="T84" s="1"/>
      <c r="U84" s="1"/>
      <c r="V84" s="1"/>
      <c r="W84" s="1"/>
      <c r="X84" s="1"/>
      <c r="Y84" s="1"/>
      <c r="Z84" s="1"/>
      <c r="AA84" s="1"/>
      <c r="AB84" s="1"/>
      <c r="AC84" s="1"/>
    </row>
    <row r="85" spans="1:29" ht="15.75" x14ac:dyDescent="0.2">
      <c r="A85" s="182">
        <f t="shared" si="3"/>
        <v>68</v>
      </c>
      <c r="B85" s="183"/>
      <c r="C85" s="184"/>
      <c r="D85" s="184"/>
      <c r="E85" s="184"/>
      <c r="F85" s="185"/>
      <c r="G85" s="185"/>
      <c r="H85" s="185"/>
      <c r="I85" s="185"/>
      <c r="J85" s="186"/>
      <c r="K85" s="181" t="str">
        <f t="shared" si="4"/>
        <v/>
      </c>
      <c r="L85" s="1"/>
      <c r="M85" s="1"/>
      <c r="N85" s="1"/>
      <c r="O85" s="1"/>
      <c r="P85" s="1"/>
      <c r="Q85" s="1"/>
      <c r="R85" s="1"/>
      <c r="S85" s="1"/>
      <c r="T85" s="1"/>
      <c r="U85" s="1"/>
      <c r="V85" s="1"/>
      <c r="W85" s="1"/>
      <c r="X85" s="1"/>
      <c r="Y85" s="1"/>
      <c r="Z85" s="1"/>
      <c r="AA85" s="1"/>
      <c r="AB85" s="1"/>
      <c r="AC85" s="1"/>
    </row>
    <row r="86" spans="1:29" ht="15.75" x14ac:dyDescent="0.2">
      <c r="A86" s="182">
        <f t="shared" si="3"/>
        <v>69</v>
      </c>
      <c r="B86" s="183"/>
      <c r="C86" s="184"/>
      <c r="D86" s="184"/>
      <c r="E86" s="184"/>
      <c r="F86" s="185"/>
      <c r="G86" s="185"/>
      <c r="H86" s="185"/>
      <c r="I86" s="185"/>
      <c r="J86" s="186"/>
      <c r="K86" s="181" t="str">
        <f t="shared" si="4"/>
        <v/>
      </c>
      <c r="L86" s="1"/>
      <c r="M86" s="1"/>
      <c r="N86" s="1"/>
      <c r="O86" s="1"/>
      <c r="P86" s="1"/>
      <c r="Q86" s="1"/>
      <c r="R86" s="1"/>
      <c r="S86" s="1"/>
      <c r="T86" s="1"/>
      <c r="U86" s="1"/>
      <c r="V86" s="1"/>
      <c r="W86" s="1"/>
      <c r="X86" s="1"/>
      <c r="Y86" s="1"/>
      <c r="Z86" s="1"/>
      <c r="AA86" s="1"/>
      <c r="AB86" s="1"/>
      <c r="AC86" s="1"/>
    </row>
    <row r="87" spans="1:29" ht="15.75" x14ac:dyDescent="0.2">
      <c r="A87" s="182">
        <f t="shared" si="3"/>
        <v>70</v>
      </c>
      <c r="B87" s="183"/>
      <c r="C87" s="184"/>
      <c r="D87" s="184"/>
      <c r="E87" s="184"/>
      <c r="F87" s="185"/>
      <c r="G87" s="185"/>
      <c r="H87" s="185"/>
      <c r="I87" s="185"/>
      <c r="J87" s="186"/>
      <c r="K87" s="181" t="str">
        <f t="shared" si="4"/>
        <v/>
      </c>
      <c r="L87" s="1"/>
      <c r="M87" s="1"/>
      <c r="N87" s="1"/>
      <c r="O87" s="1"/>
      <c r="P87" s="1"/>
      <c r="Q87" s="1"/>
      <c r="R87" s="1"/>
      <c r="S87" s="1"/>
      <c r="T87" s="1"/>
      <c r="U87" s="1"/>
      <c r="V87" s="1"/>
      <c r="W87" s="1"/>
      <c r="X87" s="1"/>
      <c r="Y87" s="1"/>
      <c r="Z87" s="1"/>
      <c r="AA87" s="1"/>
      <c r="AB87" s="1"/>
      <c r="AC87" s="1"/>
    </row>
    <row r="88" spans="1:29" ht="15.75" x14ac:dyDescent="0.2">
      <c r="A88" s="182">
        <f t="shared" si="3"/>
        <v>71</v>
      </c>
      <c r="B88" s="183"/>
      <c r="C88" s="184"/>
      <c r="D88" s="184"/>
      <c r="E88" s="184"/>
      <c r="F88" s="185"/>
      <c r="G88" s="185"/>
      <c r="H88" s="185"/>
      <c r="I88" s="185"/>
      <c r="J88" s="186"/>
      <c r="K88" s="181" t="str">
        <f t="shared" si="4"/>
        <v/>
      </c>
      <c r="L88" s="1"/>
      <c r="M88" s="1"/>
      <c r="N88" s="1"/>
      <c r="O88" s="1"/>
      <c r="P88" s="1"/>
      <c r="Q88" s="1"/>
      <c r="R88" s="1"/>
      <c r="S88" s="1"/>
      <c r="T88" s="1"/>
      <c r="U88" s="1"/>
      <c r="V88" s="1"/>
      <c r="W88" s="1"/>
      <c r="X88" s="1"/>
      <c r="Y88" s="1"/>
      <c r="Z88" s="1"/>
      <c r="AA88" s="1"/>
      <c r="AB88" s="1"/>
      <c r="AC88" s="1"/>
    </row>
    <row r="89" spans="1:29" ht="15.75" x14ac:dyDescent="0.2">
      <c r="A89" s="182">
        <f t="shared" si="3"/>
        <v>72</v>
      </c>
      <c r="B89" s="183"/>
      <c r="C89" s="184"/>
      <c r="D89" s="184"/>
      <c r="E89" s="184"/>
      <c r="F89" s="185"/>
      <c r="G89" s="185"/>
      <c r="H89" s="185"/>
      <c r="I89" s="185"/>
      <c r="J89" s="186"/>
      <c r="K89" s="181" t="str">
        <f t="shared" si="4"/>
        <v/>
      </c>
      <c r="L89" s="1"/>
      <c r="M89" s="1"/>
      <c r="N89" s="1"/>
      <c r="O89" s="1"/>
      <c r="P89" s="1"/>
      <c r="Q89" s="1"/>
      <c r="R89" s="1"/>
      <c r="S89" s="1"/>
      <c r="T89" s="1"/>
      <c r="U89" s="1"/>
      <c r="V89" s="1"/>
      <c r="W89" s="1"/>
      <c r="X89" s="1"/>
      <c r="Y89" s="1"/>
      <c r="Z89" s="1"/>
      <c r="AA89" s="1"/>
      <c r="AB89" s="1"/>
      <c r="AC89" s="1"/>
    </row>
    <row r="90" spans="1:29" ht="15.75" x14ac:dyDescent="0.2">
      <c r="A90" s="182">
        <f t="shared" si="3"/>
        <v>73</v>
      </c>
      <c r="B90" s="183"/>
      <c r="C90" s="184"/>
      <c r="D90" s="184"/>
      <c r="E90" s="184"/>
      <c r="F90" s="185"/>
      <c r="G90" s="185"/>
      <c r="H90" s="185"/>
      <c r="I90" s="185"/>
      <c r="J90" s="186"/>
      <c r="K90" s="181" t="str">
        <f t="shared" si="4"/>
        <v/>
      </c>
      <c r="L90" s="1"/>
      <c r="M90" s="1"/>
      <c r="N90" s="1"/>
      <c r="O90" s="1"/>
      <c r="P90" s="1"/>
      <c r="Q90" s="1"/>
      <c r="R90" s="1"/>
      <c r="S90" s="1"/>
      <c r="T90" s="1"/>
      <c r="U90" s="1"/>
      <c r="V90" s="1"/>
      <c r="W90" s="1"/>
      <c r="X90" s="1"/>
      <c r="Y90" s="1"/>
      <c r="Z90" s="1"/>
      <c r="AA90" s="1"/>
      <c r="AB90" s="1"/>
      <c r="AC90" s="1"/>
    </row>
    <row r="91" spans="1:29" ht="15.75" x14ac:dyDescent="0.2">
      <c r="A91" s="182">
        <f t="shared" si="3"/>
        <v>74</v>
      </c>
      <c r="B91" s="183"/>
      <c r="C91" s="184"/>
      <c r="D91" s="184"/>
      <c r="E91" s="184"/>
      <c r="F91" s="185"/>
      <c r="G91" s="185"/>
      <c r="H91" s="185"/>
      <c r="I91" s="185"/>
      <c r="J91" s="186"/>
      <c r="K91" s="181" t="str">
        <f t="shared" si="4"/>
        <v/>
      </c>
      <c r="L91" s="1"/>
      <c r="M91" s="1"/>
      <c r="N91" s="1"/>
      <c r="O91" s="1"/>
      <c r="P91" s="1"/>
      <c r="Q91" s="1"/>
      <c r="R91" s="1"/>
      <c r="S91" s="1"/>
      <c r="T91" s="1"/>
      <c r="U91" s="1"/>
      <c r="V91" s="1"/>
      <c r="W91" s="1"/>
      <c r="X91" s="1"/>
      <c r="Y91" s="1"/>
      <c r="Z91" s="1"/>
      <c r="AA91" s="1"/>
      <c r="AB91" s="1"/>
      <c r="AC91" s="1"/>
    </row>
    <row r="92" spans="1:29" ht="15.75" x14ac:dyDescent="0.2">
      <c r="A92" s="182">
        <f t="shared" si="3"/>
        <v>75</v>
      </c>
      <c r="B92" s="183"/>
      <c r="C92" s="184"/>
      <c r="D92" s="184"/>
      <c r="E92" s="184"/>
      <c r="F92" s="185"/>
      <c r="G92" s="185"/>
      <c r="H92" s="185"/>
      <c r="I92" s="185"/>
      <c r="J92" s="186"/>
      <c r="K92" s="181" t="str">
        <f t="shared" si="4"/>
        <v/>
      </c>
      <c r="L92" s="1"/>
      <c r="M92" s="1"/>
      <c r="N92" s="1"/>
      <c r="O92" s="1"/>
      <c r="P92" s="1"/>
      <c r="Q92" s="1"/>
      <c r="R92" s="1"/>
      <c r="S92" s="1"/>
      <c r="T92" s="1"/>
      <c r="U92" s="1"/>
      <c r="V92" s="1"/>
      <c r="W92" s="1"/>
      <c r="X92" s="1"/>
      <c r="Y92" s="1"/>
      <c r="Z92" s="1"/>
      <c r="AA92" s="1"/>
      <c r="AB92" s="1"/>
      <c r="AC92" s="1"/>
    </row>
    <row r="93" spans="1:29" ht="15.75" x14ac:dyDescent="0.2">
      <c r="A93" s="182">
        <f t="shared" si="3"/>
        <v>76</v>
      </c>
      <c r="B93" s="183"/>
      <c r="C93" s="184"/>
      <c r="D93" s="184"/>
      <c r="E93" s="184"/>
      <c r="F93" s="185"/>
      <c r="G93" s="185"/>
      <c r="H93" s="185"/>
      <c r="I93" s="185"/>
      <c r="J93" s="186"/>
      <c r="K93" s="181" t="str">
        <f t="shared" si="4"/>
        <v/>
      </c>
      <c r="L93" s="1"/>
      <c r="M93" s="1"/>
      <c r="N93" s="1"/>
      <c r="O93" s="1"/>
      <c r="P93" s="1"/>
      <c r="Q93" s="1"/>
      <c r="R93" s="1"/>
      <c r="S93" s="1"/>
      <c r="T93" s="1"/>
      <c r="U93" s="1"/>
      <c r="V93" s="1"/>
      <c r="W93" s="1"/>
      <c r="X93" s="1"/>
      <c r="Y93" s="1"/>
      <c r="Z93" s="1"/>
      <c r="AA93" s="1"/>
      <c r="AB93" s="1"/>
      <c r="AC93" s="1"/>
    </row>
    <row r="94" spans="1:29" ht="15.75" x14ac:dyDescent="0.2">
      <c r="A94" s="182">
        <f t="shared" si="3"/>
        <v>77</v>
      </c>
      <c r="B94" s="183"/>
      <c r="C94" s="184"/>
      <c r="D94" s="184"/>
      <c r="E94" s="184"/>
      <c r="F94" s="185"/>
      <c r="G94" s="185"/>
      <c r="H94" s="185"/>
      <c r="I94" s="185"/>
      <c r="J94" s="186"/>
      <c r="K94" s="181" t="str">
        <f t="shared" si="4"/>
        <v/>
      </c>
      <c r="L94" s="1"/>
      <c r="M94" s="1"/>
      <c r="N94" s="1"/>
      <c r="O94" s="1"/>
      <c r="P94" s="1"/>
      <c r="Q94" s="1"/>
      <c r="R94" s="1"/>
      <c r="S94" s="1"/>
      <c r="T94" s="1"/>
      <c r="U94" s="1"/>
      <c r="V94" s="1"/>
      <c r="W94" s="1"/>
      <c r="X94" s="1"/>
      <c r="Y94" s="1"/>
      <c r="Z94" s="1"/>
      <c r="AA94" s="1"/>
      <c r="AB94" s="1"/>
      <c r="AC94" s="1"/>
    </row>
    <row r="95" spans="1:29" ht="15.75" x14ac:dyDescent="0.25">
      <c r="A95" s="182">
        <f t="shared" si="3"/>
        <v>78</v>
      </c>
      <c r="B95" s="183"/>
      <c r="C95" s="184"/>
      <c r="D95" s="184"/>
      <c r="E95" s="184"/>
      <c r="F95" s="185"/>
      <c r="G95" s="185"/>
      <c r="H95" s="185"/>
      <c r="I95" s="185"/>
      <c r="J95" s="186"/>
      <c r="K95" s="181" t="str">
        <f t="shared" ref="K95:K110" si="5">CONCATENATE(F95,I95)</f>
        <v/>
      </c>
      <c r="L95" s="1"/>
      <c r="M95" s="212" t="s">
        <v>104</v>
      </c>
      <c r="N95" s="213"/>
      <c r="O95" s="213"/>
      <c r="P95" s="213"/>
      <c r="Q95" s="214"/>
      <c r="R95" s="13"/>
      <c r="S95" s="16"/>
      <c r="T95" s="1"/>
      <c r="U95" s="1"/>
      <c r="V95" s="1"/>
      <c r="W95" s="1"/>
      <c r="X95" s="1"/>
      <c r="Y95" s="1"/>
      <c r="Z95" s="1"/>
      <c r="AA95" s="1"/>
      <c r="AB95" s="1"/>
      <c r="AC95" s="1"/>
    </row>
    <row r="96" spans="1:29" ht="15.75" x14ac:dyDescent="0.25">
      <c r="A96" s="182">
        <f t="shared" si="3"/>
        <v>79</v>
      </c>
      <c r="B96" s="183"/>
      <c r="C96" s="184"/>
      <c r="D96" s="184"/>
      <c r="E96" s="184"/>
      <c r="F96" s="185"/>
      <c r="G96" s="185"/>
      <c r="H96" s="185"/>
      <c r="I96" s="185"/>
      <c r="J96" s="186"/>
      <c r="K96" s="181" t="str">
        <f t="shared" si="5"/>
        <v/>
      </c>
      <c r="L96" s="1"/>
      <c r="M96" s="221"/>
      <c r="N96" s="213"/>
      <c r="O96" s="213"/>
      <c r="P96" s="213"/>
      <c r="Q96" s="214"/>
      <c r="R96" s="13"/>
      <c r="S96" s="16"/>
      <c r="T96" s="1"/>
      <c r="U96" s="1"/>
      <c r="V96" s="1"/>
      <c r="W96" s="1"/>
      <c r="X96" s="1"/>
      <c r="Y96" s="1"/>
      <c r="Z96" s="1"/>
      <c r="AA96" s="1"/>
      <c r="AB96" s="1"/>
      <c r="AC96" s="1"/>
    </row>
    <row r="97" spans="1:29" ht="15.75" x14ac:dyDescent="0.25">
      <c r="A97" s="182">
        <f t="shared" si="3"/>
        <v>80</v>
      </c>
      <c r="B97" s="183"/>
      <c r="C97" s="184"/>
      <c r="D97" s="184"/>
      <c r="E97" s="184"/>
      <c r="F97" s="185"/>
      <c r="G97" s="185"/>
      <c r="H97" s="185"/>
      <c r="I97" s="185"/>
      <c r="J97" s="186"/>
      <c r="K97" s="181" t="str">
        <f t="shared" si="5"/>
        <v/>
      </c>
      <c r="L97" s="1"/>
      <c r="M97" s="212" t="s">
        <v>108</v>
      </c>
      <c r="N97" s="213"/>
      <c r="O97" s="213"/>
      <c r="P97" s="213"/>
      <c r="Q97" s="214"/>
      <c r="R97" s="74"/>
      <c r="S97" s="16"/>
      <c r="T97" s="1"/>
      <c r="U97" s="1"/>
      <c r="V97" s="1"/>
      <c r="W97" s="1"/>
      <c r="X97" s="1"/>
      <c r="Y97" s="1"/>
      <c r="Z97" s="1"/>
      <c r="AA97" s="1"/>
      <c r="AB97" s="1"/>
      <c r="AC97" s="1"/>
    </row>
    <row r="98" spans="1:29" ht="15.75" x14ac:dyDescent="0.2">
      <c r="A98" s="182">
        <f t="shared" si="3"/>
        <v>81</v>
      </c>
      <c r="B98" s="183"/>
      <c r="C98" s="184"/>
      <c r="D98" s="184"/>
      <c r="E98" s="184"/>
      <c r="F98" s="185"/>
      <c r="G98" s="185"/>
      <c r="H98" s="185"/>
      <c r="I98" s="185"/>
      <c r="J98" s="186"/>
      <c r="K98" s="181" t="str">
        <f t="shared" si="5"/>
        <v/>
      </c>
      <c r="L98" s="1"/>
      <c r="M98" s="218"/>
      <c r="N98" s="219"/>
      <c r="O98" s="219"/>
      <c r="P98" s="219"/>
      <c r="Q98" s="220"/>
      <c r="R98" s="1"/>
      <c r="S98" s="1"/>
      <c r="T98" s="1"/>
      <c r="U98" s="1"/>
      <c r="V98" s="1"/>
      <c r="W98" s="1"/>
      <c r="X98" s="1"/>
      <c r="Y98" s="1"/>
      <c r="Z98" s="1"/>
      <c r="AA98" s="1"/>
      <c r="AB98" s="1"/>
      <c r="AC98" s="1"/>
    </row>
    <row r="99" spans="1:29" ht="15.75" x14ac:dyDescent="0.2">
      <c r="A99" s="182">
        <f t="shared" si="3"/>
        <v>82</v>
      </c>
      <c r="B99" s="183"/>
      <c r="C99" s="184"/>
      <c r="D99" s="184"/>
      <c r="E99" s="184"/>
      <c r="F99" s="185"/>
      <c r="G99" s="185"/>
      <c r="H99" s="185"/>
      <c r="I99" s="185"/>
      <c r="J99" s="186"/>
      <c r="K99" s="181" t="str">
        <f t="shared" si="5"/>
        <v/>
      </c>
      <c r="L99" s="1"/>
      <c r="M99" s="1"/>
      <c r="N99" s="1"/>
      <c r="O99" s="1"/>
      <c r="P99" s="1"/>
      <c r="Q99" s="1"/>
      <c r="R99" s="1"/>
      <c r="S99" s="1"/>
      <c r="T99" s="1"/>
      <c r="U99" s="1"/>
      <c r="V99" s="1"/>
      <c r="W99" s="1"/>
      <c r="X99" s="1"/>
      <c r="Y99" s="1"/>
      <c r="Z99" s="1"/>
      <c r="AA99" s="1"/>
      <c r="AB99" s="1"/>
      <c r="AC99" s="1"/>
    </row>
    <row r="100" spans="1:29" ht="15.75" x14ac:dyDescent="0.2">
      <c r="A100" s="182">
        <f t="shared" si="3"/>
        <v>83</v>
      </c>
      <c r="B100" s="183"/>
      <c r="C100" s="184"/>
      <c r="D100" s="184"/>
      <c r="E100" s="184"/>
      <c r="F100" s="185"/>
      <c r="G100" s="185"/>
      <c r="H100" s="185"/>
      <c r="I100" s="185"/>
      <c r="J100" s="186"/>
      <c r="K100" s="181" t="str">
        <f t="shared" si="5"/>
        <v/>
      </c>
      <c r="L100" s="1"/>
      <c r="M100" s="1"/>
      <c r="N100" s="1"/>
      <c r="O100" s="1"/>
      <c r="P100" s="1"/>
      <c r="Q100" s="1"/>
      <c r="R100" s="1"/>
      <c r="S100" s="1"/>
      <c r="T100" s="1"/>
      <c r="U100" s="1"/>
      <c r="V100" s="1"/>
      <c r="W100" s="1"/>
      <c r="X100" s="1"/>
      <c r="Y100" s="1"/>
      <c r="Z100" s="1"/>
      <c r="AA100" s="1"/>
      <c r="AB100" s="1"/>
      <c r="AC100" s="1"/>
    </row>
    <row r="101" spans="1:29" ht="15.75" x14ac:dyDescent="0.2">
      <c r="A101" s="182">
        <f t="shared" si="3"/>
        <v>84</v>
      </c>
      <c r="B101" s="183"/>
      <c r="C101" s="184"/>
      <c r="D101" s="184"/>
      <c r="E101" s="184"/>
      <c r="F101" s="185"/>
      <c r="G101" s="185"/>
      <c r="H101" s="185"/>
      <c r="I101" s="185"/>
      <c r="J101" s="186"/>
      <c r="K101" s="181" t="str">
        <f t="shared" si="5"/>
        <v/>
      </c>
      <c r="L101" s="1"/>
      <c r="M101" s="1"/>
      <c r="N101" s="1"/>
      <c r="O101" s="1"/>
      <c r="P101" s="1"/>
      <c r="Q101" s="1"/>
      <c r="R101" s="1"/>
      <c r="S101" s="1"/>
      <c r="T101" s="1"/>
      <c r="U101" s="1"/>
      <c r="V101" s="1"/>
      <c r="W101" s="1"/>
      <c r="X101" s="1"/>
      <c r="Y101" s="1"/>
      <c r="Z101" s="1"/>
      <c r="AA101" s="1"/>
      <c r="AB101" s="1"/>
      <c r="AC101" s="1"/>
    </row>
    <row r="102" spans="1:29" ht="15.75" x14ac:dyDescent="0.2">
      <c r="A102" s="182">
        <f t="shared" si="3"/>
        <v>85</v>
      </c>
      <c r="B102" s="183"/>
      <c r="C102" s="184"/>
      <c r="D102" s="184"/>
      <c r="E102" s="184"/>
      <c r="F102" s="185"/>
      <c r="G102" s="185"/>
      <c r="H102" s="185"/>
      <c r="I102" s="185"/>
      <c r="J102" s="186"/>
      <c r="K102" s="181" t="str">
        <f t="shared" si="5"/>
        <v/>
      </c>
      <c r="L102" s="1"/>
      <c r="M102" s="1"/>
      <c r="N102" s="1"/>
      <c r="O102" s="1"/>
      <c r="P102" s="1"/>
      <c r="Q102" s="1"/>
      <c r="R102" s="1"/>
      <c r="S102" s="1"/>
      <c r="T102" s="1"/>
      <c r="U102" s="1"/>
      <c r="V102" s="1"/>
      <c r="W102" s="1"/>
      <c r="X102" s="1"/>
      <c r="Y102" s="1"/>
      <c r="Z102" s="1"/>
      <c r="AA102" s="1"/>
      <c r="AB102" s="1"/>
      <c r="AC102" s="1"/>
    </row>
    <row r="103" spans="1:29" ht="15.75" x14ac:dyDescent="0.2">
      <c r="A103" s="182">
        <f t="shared" si="3"/>
        <v>86</v>
      </c>
      <c r="B103" s="183"/>
      <c r="C103" s="184"/>
      <c r="D103" s="184"/>
      <c r="E103" s="184"/>
      <c r="F103" s="185"/>
      <c r="G103" s="185"/>
      <c r="H103" s="185"/>
      <c r="I103" s="185"/>
      <c r="J103" s="186"/>
      <c r="K103" s="181" t="str">
        <f t="shared" si="5"/>
        <v/>
      </c>
      <c r="L103" s="1"/>
      <c r="M103" s="1"/>
      <c r="N103" s="1"/>
      <c r="O103" s="1"/>
      <c r="P103" s="1"/>
      <c r="Q103" s="1"/>
      <c r="R103" s="1"/>
      <c r="S103" s="1"/>
      <c r="T103" s="1"/>
      <c r="U103" s="1"/>
      <c r="V103" s="1"/>
      <c r="W103" s="1"/>
      <c r="X103" s="1"/>
      <c r="Y103" s="1"/>
      <c r="Z103" s="1"/>
      <c r="AA103" s="1"/>
      <c r="AB103" s="1"/>
      <c r="AC103" s="1"/>
    </row>
    <row r="104" spans="1:29" ht="15.75" x14ac:dyDescent="0.2">
      <c r="A104" s="182">
        <f t="shared" si="3"/>
        <v>87</v>
      </c>
      <c r="B104" s="183"/>
      <c r="C104" s="184"/>
      <c r="D104" s="184"/>
      <c r="E104" s="184"/>
      <c r="F104" s="185"/>
      <c r="G104" s="185"/>
      <c r="H104" s="185"/>
      <c r="I104" s="185"/>
      <c r="J104" s="186"/>
      <c r="K104" s="181" t="str">
        <f t="shared" si="5"/>
        <v/>
      </c>
      <c r="L104" s="1"/>
      <c r="M104" s="1"/>
      <c r="N104" s="1"/>
      <c r="O104" s="1"/>
      <c r="P104" s="1"/>
      <c r="Q104" s="1"/>
      <c r="R104" s="1"/>
      <c r="S104" s="1"/>
      <c r="T104" s="1"/>
      <c r="U104" s="1"/>
      <c r="V104" s="1"/>
      <c r="W104" s="1"/>
      <c r="X104" s="1"/>
      <c r="Y104" s="1"/>
      <c r="Z104" s="1"/>
      <c r="AA104" s="1"/>
      <c r="AB104" s="1"/>
      <c r="AC104" s="1"/>
    </row>
    <row r="105" spans="1:29" ht="15.75" x14ac:dyDescent="0.2">
      <c r="A105" s="182">
        <f t="shared" si="3"/>
        <v>88</v>
      </c>
      <c r="B105" s="183"/>
      <c r="C105" s="184"/>
      <c r="D105" s="184"/>
      <c r="E105" s="184"/>
      <c r="F105" s="185"/>
      <c r="G105" s="185"/>
      <c r="H105" s="185"/>
      <c r="I105" s="185"/>
      <c r="J105" s="186"/>
      <c r="K105" s="181" t="str">
        <f t="shared" si="5"/>
        <v/>
      </c>
      <c r="L105" s="1"/>
      <c r="M105" s="1"/>
      <c r="N105" s="1"/>
      <c r="O105" s="1"/>
      <c r="P105" s="1"/>
      <c r="Q105" s="1"/>
      <c r="R105" s="1"/>
      <c r="S105" s="1"/>
      <c r="T105" s="1"/>
      <c r="U105" s="1"/>
      <c r="V105" s="1"/>
      <c r="W105" s="1"/>
      <c r="X105" s="1"/>
      <c r="Y105" s="1"/>
      <c r="Z105" s="1"/>
      <c r="AA105" s="1"/>
      <c r="AB105" s="1"/>
      <c r="AC105" s="1"/>
    </row>
    <row r="106" spans="1:29" ht="15.75" x14ac:dyDescent="0.2">
      <c r="A106" s="182">
        <f t="shared" si="3"/>
        <v>89</v>
      </c>
      <c r="B106" s="183"/>
      <c r="C106" s="184"/>
      <c r="D106" s="184"/>
      <c r="E106" s="184"/>
      <c r="F106" s="185"/>
      <c r="G106" s="185"/>
      <c r="H106" s="185"/>
      <c r="I106" s="185"/>
      <c r="J106" s="186"/>
      <c r="K106" s="181" t="str">
        <f t="shared" si="5"/>
        <v/>
      </c>
      <c r="L106" s="1"/>
      <c r="M106" s="1"/>
      <c r="N106" s="1"/>
      <c r="O106" s="1"/>
      <c r="P106" s="1"/>
      <c r="Q106" s="1"/>
      <c r="R106" s="1"/>
      <c r="S106" s="1"/>
      <c r="T106" s="1"/>
      <c r="U106" s="1"/>
      <c r="V106" s="1"/>
      <c r="W106" s="1"/>
      <c r="X106" s="1"/>
      <c r="Y106" s="1"/>
      <c r="Z106" s="1"/>
      <c r="AA106" s="1"/>
      <c r="AB106" s="1"/>
      <c r="AC106" s="1"/>
    </row>
    <row r="107" spans="1:29" ht="15.75" x14ac:dyDescent="0.2">
      <c r="A107" s="182">
        <f t="shared" si="3"/>
        <v>90</v>
      </c>
      <c r="B107" s="183"/>
      <c r="C107" s="184"/>
      <c r="D107" s="184"/>
      <c r="E107" s="184"/>
      <c r="F107" s="185"/>
      <c r="G107" s="185"/>
      <c r="H107" s="185"/>
      <c r="I107" s="185"/>
      <c r="J107" s="186"/>
      <c r="K107" s="181" t="str">
        <f t="shared" si="5"/>
        <v/>
      </c>
      <c r="L107" s="1"/>
      <c r="M107" s="1"/>
      <c r="N107" s="1"/>
      <c r="O107" s="1"/>
      <c r="P107" s="1"/>
      <c r="Q107" s="1"/>
      <c r="R107" s="1"/>
      <c r="S107" s="1"/>
      <c r="T107" s="1"/>
      <c r="U107" s="1"/>
      <c r="V107" s="1"/>
      <c r="W107" s="1"/>
      <c r="X107" s="1"/>
      <c r="Y107" s="1"/>
      <c r="Z107" s="1"/>
      <c r="AA107" s="1"/>
      <c r="AB107" s="1"/>
      <c r="AC107" s="1"/>
    </row>
    <row r="108" spans="1:29" ht="15.75" x14ac:dyDescent="0.2">
      <c r="A108" s="182">
        <f t="shared" si="3"/>
        <v>91</v>
      </c>
      <c r="B108" s="183"/>
      <c r="C108" s="184"/>
      <c r="D108" s="184"/>
      <c r="E108" s="184"/>
      <c r="F108" s="185"/>
      <c r="G108" s="185"/>
      <c r="H108" s="185"/>
      <c r="I108" s="185"/>
      <c r="J108" s="186"/>
      <c r="K108" s="181" t="str">
        <f t="shared" si="5"/>
        <v/>
      </c>
      <c r="L108" s="1"/>
      <c r="M108" s="1"/>
      <c r="N108" s="1"/>
      <c r="O108" s="1"/>
      <c r="P108" s="1"/>
      <c r="Q108" s="1"/>
      <c r="R108" s="1"/>
      <c r="S108" s="1"/>
      <c r="T108" s="1"/>
      <c r="U108" s="1"/>
      <c r="V108" s="1"/>
      <c r="W108" s="1"/>
      <c r="X108" s="1"/>
      <c r="Y108" s="1"/>
      <c r="Z108" s="1"/>
      <c r="AA108" s="1"/>
      <c r="AB108" s="1"/>
      <c r="AC108" s="1"/>
    </row>
    <row r="109" spans="1:29" ht="15.75" x14ac:dyDescent="0.2">
      <c r="A109" s="182">
        <f t="shared" si="3"/>
        <v>92</v>
      </c>
      <c r="B109" s="183"/>
      <c r="C109" s="184"/>
      <c r="D109" s="184"/>
      <c r="E109" s="184"/>
      <c r="F109" s="185"/>
      <c r="G109" s="185"/>
      <c r="H109" s="185"/>
      <c r="I109" s="185"/>
      <c r="J109" s="186"/>
      <c r="K109" s="181" t="str">
        <f t="shared" si="5"/>
        <v/>
      </c>
      <c r="L109" s="1"/>
      <c r="M109" s="1"/>
      <c r="N109" s="1"/>
      <c r="O109" s="1"/>
      <c r="P109" s="1"/>
      <c r="Q109" s="1"/>
      <c r="R109" s="1"/>
      <c r="S109" s="1"/>
      <c r="T109" s="1"/>
      <c r="U109" s="1"/>
      <c r="V109" s="1"/>
      <c r="W109" s="1"/>
      <c r="X109" s="1"/>
      <c r="Y109" s="1"/>
      <c r="Z109" s="1"/>
      <c r="AA109" s="1"/>
      <c r="AB109" s="1"/>
      <c r="AC109" s="1"/>
    </row>
    <row r="110" spans="1:29" ht="15.75" x14ac:dyDescent="0.2">
      <c r="A110" s="182">
        <f t="shared" si="3"/>
        <v>93</v>
      </c>
      <c r="B110" s="183"/>
      <c r="C110" s="184"/>
      <c r="D110" s="184"/>
      <c r="E110" s="184"/>
      <c r="F110" s="185"/>
      <c r="G110" s="185"/>
      <c r="H110" s="185"/>
      <c r="I110" s="185"/>
      <c r="J110" s="186"/>
      <c r="K110" s="181" t="str">
        <f t="shared" si="5"/>
        <v/>
      </c>
      <c r="L110" s="1"/>
      <c r="M110" s="1"/>
      <c r="N110" s="1"/>
      <c r="O110" s="1"/>
      <c r="P110" s="1"/>
      <c r="Q110" s="1"/>
      <c r="R110" s="1"/>
      <c r="S110" s="1"/>
      <c r="T110" s="1"/>
      <c r="U110" s="1"/>
      <c r="V110" s="1"/>
      <c r="W110" s="1"/>
      <c r="X110" s="1"/>
      <c r="Y110" s="1"/>
      <c r="Z110" s="1"/>
      <c r="AA110" s="1"/>
      <c r="AB110" s="1"/>
      <c r="AC110" s="1"/>
    </row>
    <row r="111" spans="1:29" ht="15.75" x14ac:dyDescent="0.2">
      <c r="A111" s="182">
        <f t="shared" si="3"/>
        <v>94</v>
      </c>
      <c r="B111" s="183"/>
      <c r="C111" s="184"/>
      <c r="D111" s="184"/>
      <c r="E111" s="184"/>
      <c r="F111" s="185"/>
      <c r="G111" s="185"/>
      <c r="H111" s="185"/>
      <c r="I111" s="185"/>
      <c r="J111" s="186"/>
      <c r="K111" s="181" t="str">
        <f t="shared" ref="K111" si="6">CONCATENATE(F111,I111)</f>
        <v/>
      </c>
      <c r="L111" s="1"/>
      <c r="M111" s="1"/>
      <c r="N111" s="1"/>
      <c r="O111" s="1"/>
      <c r="P111" s="1"/>
      <c r="Q111" s="1"/>
      <c r="R111" s="1"/>
      <c r="S111" s="1"/>
      <c r="T111" s="1"/>
      <c r="U111" s="1"/>
      <c r="V111" s="1"/>
      <c r="W111" s="1"/>
      <c r="X111" s="1"/>
      <c r="Y111" s="1"/>
      <c r="Z111" s="1"/>
      <c r="AA111" s="1"/>
      <c r="AB111" s="1"/>
      <c r="AC111" s="1"/>
    </row>
    <row r="114" spans="1:1" ht="15" customHeight="1" x14ac:dyDescent="0.25">
      <c r="A114" s="39" t="s">
        <v>67</v>
      </c>
    </row>
  </sheetData>
  <mergeCells count="24">
    <mergeCell ref="M95:Q96"/>
    <mergeCell ref="M97:Q98"/>
    <mergeCell ref="M63:Q64"/>
    <mergeCell ref="M65:Q66"/>
    <mergeCell ref="M79:Q80"/>
    <mergeCell ref="M81:Q82"/>
    <mergeCell ref="M43:Q44"/>
    <mergeCell ref="M57:Q57"/>
    <mergeCell ref="M58:Q58"/>
    <mergeCell ref="M59:Q60"/>
    <mergeCell ref="M61:Q62"/>
    <mergeCell ref="M33:Q33"/>
    <mergeCell ref="M35:Q35"/>
    <mergeCell ref="M37:Q38"/>
    <mergeCell ref="M39:Q40"/>
    <mergeCell ref="M41:Q42"/>
    <mergeCell ref="M3:Q3"/>
    <mergeCell ref="M2:Q2"/>
    <mergeCell ref="M16:Q17"/>
    <mergeCell ref="M13:Q14"/>
    <mergeCell ref="M8:Q11"/>
    <mergeCell ref="M6:Q7"/>
    <mergeCell ref="M5:Q5"/>
    <mergeCell ref="M4:Q4"/>
  </mergeCells>
  <dataValidations xWindow="1164" yWindow="337" count="3">
    <dataValidation type="list" allowBlank="1" showInputMessage="1" showErrorMessage="1" prompt=" - " sqref="I3:I111" xr:uid="{00000000-0002-0000-0300-000000000000}">
      <formula1>severityLevel</formula1>
    </dataValidation>
    <dataValidation type="list" showInputMessage="1" prompt=" - " sqref="F3:F111" xr:uid="{00000000-0002-0000-0300-000001000000}">
      <formula1>errorCriteria</formula1>
    </dataValidation>
    <dataValidation type="list" allowBlank="1" showInputMessage="1" showErrorMessage="1" sqref="G3:G111" xr:uid="{00000000-0002-0000-0300-000002000000}">
      <formula1>INDIRECT(SUBSTITUTE($F3," ",""))</formula1>
    </dataValidation>
  </dataValidations>
  <pageMargins left="0.75" right="0.75" top="1" bottom="1" header="0.5" footer="0.5"/>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S28"/>
  <sheetViews>
    <sheetView topLeftCell="A7" workbookViewId="0">
      <selection activeCell="D18" sqref="D18"/>
    </sheetView>
  </sheetViews>
  <sheetFormatPr defaultColWidth="17.28515625" defaultRowHeight="15" customHeight="1" x14ac:dyDescent="0.2"/>
  <cols>
    <col min="1" max="2" width="14.140625" customWidth="1"/>
    <col min="3" max="3" width="41.42578125" customWidth="1"/>
    <col min="4" max="4" width="38.28515625" customWidth="1"/>
    <col min="5" max="8" width="26.5703125" customWidth="1"/>
    <col min="9" max="9" width="31" customWidth="1"/>
    <col min="10" max="10" width="21.5703125" customWidth="1"/>
    <col min="11" max="19" width="13.7109375" customWidth="1"/>
  </cols>
  <sheetData>
    <row r="1" spans="1:19" ht="36" customHeight="1" x14ac:dyDescent="0.55000000000000004">
      <c r="A1" s="3" t="s">
        <v>35</v>
      </c>
      <c r="B1" s="3"/>
      <c r="C1" s="16"/>
      <c r="D1" s="16"/>
      <c r="E1" s="1"/>
      <c r="F1" s="1"/>
      <c r="G1" s="1"/>
      <c r="H1" s="1"/>
      <c r="I1" s="1"/>
      <c r="J1" s="1"/>
      <c r="K1" s="1"/>
      <c r="L1" s="1"/>
      <c r="M1" s="1"/>
      <c r="N1" s="1"/>
      <c r="O1" s="1"/>
      <c r="P1" s="1"/>
      <c r="Q1" s="1"/>
      <c r="R1" s="1"/>
      <c r="S1" s="1"/>
    </row>
    <row r="2" spans="1:19" ht="18" customHeight="1" x14ac:dyDescent="0.3">
      <c r="A2" s="17"/>
      <c r="B2" s="17"/>
      <c r="C2" s="16"/>
      <c r="D2" s="16"/>
      <c r="E2" s="18"/>
      <c r="F2" s="18"/>
      <c r="G2" s="18"/>
      <c r="H2" s="18"/>
      <c r="I2" s="18"/>
      <c r="J2" s="18"/>
      <c r="K2" s="1"/>
      <c r="L2" s="1"/>
      <c r="M2" s="1"/>
      <c r="N2" s="1"/>
      <c r="O2" s="1"/>
      <c r="P2" s="1"/>
      <c r="Q2" s="1"/>
      <c r="R2" s="1"/>
      <c r="S2" s="1"/>
    </row>
    <row r="3" spans="1:19" ht="16.5" customHeight="1" x14ac:dyDescent="0.25">
      <c r="A3" s="1"/>
      <c r="B3" s="8"/>
      <c r="C3" s="19"/>
      <c r="D3" s="19"/>
      <c r="E3" s="29"/>
      <c r="F3" s="1"/>
      <c r="G3" s="8"/>
      <c r="H3" s="19"/>
      <c r="I3" s="19"/>
      <c r="J3" s="29"/>
      <c r="K3" s="1"/>
      <c r="L3" s="1"/>
      <c r="M3" s="1"/>
      <c r="N3" s="1"/>
      <c r="O3" s="1"/>
      <c r="P3" s="1"/>
      <c r="Q3" s="1"/>
      <c r="R3" s="1"/>
      <c r="S3" s="1"/>
    </row>
    <row r="4" spans="1:19" ht="16.5" customHeight="1" x14ac:dyDescent="0.25">
      <c r="A4" s="1"/>
      <c r="B4" s="12"/>
      <c r="C4" s="31" t="s">
        <v>62</v>
      </c>
      <c r="D4" s="33"/>
      <c r="E4" s="46"/>
      <c r="F4" s="1"/>
      <c r="G4" s="12"/>
      <c r="H4" s="31" t="s">
        <v>75</v>
      </c>
      <c r="I4" s="58" t="str">
        <f>I23</f>
        <v>FAIL</v>
      </c>
      <c r="J4" s="46"/>
      <c r="K4" s="1"/>
      <c r="L4" s="1"/>
      <c r="M4" s="1"/>
      <c r="N4" s="1"/>
      <c r="O4" s="1"/>
      <c r="P4" s="1"/>
      <c r="Q4" s="1"/>
      <c r="R4" s="1"/>
      <c r="S4" s="1"/>
    </row>
    <row r="5" spans="1:19" ht="16.5" customHeight="1" x14ac:dyDescent="0.25">
      <c r="A5" s="1"/>
      <c r="B5" s="12"/>
      <c r="C5" s="33" t="s">
        <v>4</v>
      </c>
      <c r="D5" s="60">
        <f>JobInfo!C2</f>
        <v>0</v>
      </c>
      <c r="E5" s="46"/>
      <c r="F5" s="1"/>
      <c r="G5" s="20"/>
      <c r="H5" s="62"/>
      <c r="I5" s="62"/>
      <c r="J5" s="63"/>
      <c r="K5" s="1"/>
      <c r="L5" s="1"/>
      <c r="M5" s="1"/>
      <c r="N5" s="1"/>
      <c r="O5" s="1"/>
      <c r="P5" s="1"/>
      <c r="Q5" s="1"/>
      <c r="R5" s="1"/>
      <c r="S5" s="1"/>
    </row>
    <row r="6" spans="1:19" ht="16.5" customHeight="1" x14ac:dyDescent="0.25">
      <c r="A6" s="1"/>
      <c r="B6" s="12"/>
      <c r="C6" s="33" t="s">
        <v>91</v>
      </c>
      <c r="D6" s="60">
        <f>JobInfo!C5</f>
        <v>0</v>
      </c>
      <c r="E6" s="46"/>
      <c r="F6" s="1"/>
      <c r="G6" s="1"/>
      <c r="H6" s="1"/>
      <c r="I6" s="1"/>
      <c r="J6" s="1"/>
      <c r="K6" s="1"/>
      <c r="L6" s="1"/>
      <c r="M6" s="1"/>
      <c r="N6" s="1"/>
      <c r="O6" s="1"/>
      <c r="P6" s="1"/>
      <c r="Q6" s="1"/>
      <c r="R6" s="1"/>
      <c r="S6" s="1"/>
    </row>
    <row r="7" spans="1:19" ht="16.5" customHeight="1" x14ac:dyDescent="0.25">
      <c r="A7" s="1"/>
      <c r="B7" s="20"/>
      <c r="C7" s="62"/>
      <c r="D7" s="62"/>
      <c r="E7" s="63"/>
      <c r="F7" s="1"/>
      <c r="G7" s="1"/>
      <c r="H7" s="1"/>
      <c r="I7" s="1"/>
      <c r="J7" s="1"/>
      <c r="K7" s="1"/>
      <c r="L7" s="1"/>
      <c r="M7" s="1"/>
      <c r="N7" s="1"/>
      <c r="O7" s="1"/>
      <c r="P7" s="1"/>
      <c r="Q7" s="1"/>
      <c r="R7" s="1"/>
      <c r="S7" s="1"/>
    </row>
    <row r="8" spans="1:19" ht="16.5" customHeight="1" x14ac:dyDescent="0.25">
      <c r="A8" s="1"/>
      <c r="B8" s="1"/>
      <c r="C8" s="16"/>
      <c r="D8" s="16"/>
      <c r="E8" s="1"/>
      <c r="F8" s="1"/>
      <c r="G8" s="1"/>
      <c r="H8" s="1"/>
      <c r="I8" s="1"/>
      <c r="J8" s="1"/>
      <c r="K8" s="1"/>
      <c r="L8" s="1"/>
      <c r="M8" s="1"/>
      <c r="N8" s="1"/>
      <c r="O8" s="1"/>
      <c r="P8" s="1"/>
      <c r="Q8" s="1"/>
      <c r="R8" s="1"/>
      <c r="S8" s="1"/>
    </row>
    <row r="9" spans="1:19" ht="16.5" customHeight="1" x14ac:dyDescent="0.25">
      <c r="A9" s="1"/>
      <c r="B9" s="8"/>
      <c r="C9" s="19"/>
      <c r="D9" s="19"/>
      <c r="E9" s="9"/>
      <c r="F9" s="19"/>
      <c r="G9" s="19"/>
      <c r="H9" s="19"/>
      <c r="I9" s="9"/>
      <c r="J9" s="9"/>
      <c r="K9" s="29"/>
      <c r="L9" s="1"/>
      <c r="M9" s="1"/>
      <c r="N9" s="1"/>
      <c r="O9" s="1"/>
      <c r="P9" s="1"/>
      <c r="Q9" s="1"/>
      <c r="R9" s="1"/>
      <c r="S9" s="1"/>
    </row>
    <row r="10" spans="1:19" ht="16.5" customHeight="1" x14ac:dyDescent="0.25">
      <c r="A10" s="1"/>
      <c r="B10" s="12"/>
      <c r="C10" s="31" t="s">
        <v>284</v>
      </c>
      <c r="D10" s="33"/>
      <c r="E10" s="5"/>
      <c r="F10" s="33"/>
      <c r="G10" s="33"/>
      <c r="H10" s="33"/>
      <c r="I10" s="5"/>
      <c r="J10" s="5"/>
      <c r="K10" s="46"/>
      <c r="L10" s="1"/>
      <c r="M10" s="1"/>
      <c r="N10" s="1"/>
      <c r="O10" s="1"/>
      <c r="P10" s="1"/>
      <c r="Q10" s="1"/>
      <c r="R10" s="1"/>
      <c r="S10" s="1"/>
    </row>
    <row r="11" spans="1:19" ht="16.5" customHeight="1" x14ac:dyDescent="0.25">
      <c r="A11" s="1"/>
      <c r="B11" s="12"/>
      <c r="C11" s="64" t="s">
        <v>92</v>
      </c>
      <c r="D11" s="65" t="s">
        <v>93</v>
      </c>
      <c r="E11" s="65" t="s">
        <v>285</v>
      </c>
      <c r="F11" s="65" t="s">
        <v>286</v>
      </c>
      <c r="G11" s="65" t="s">
        <v>287</v>
      </c>
      <c r="H11" s="65" t="s">
        <v>288</v>
      </c>
      <c r="I11" s="65" t="s">
        <v>94</v>
      </c>
      <c r="J11" s="65" t="s">
        <v>74</v>
      </c>
      <c r="K11" s="46"/>
      <c r="L11" s="1"/>
      <c r="M11" s="1"/>
      <c r="N11" s="1"/>
      <c r="O11" s="1"/>
      <c r="P11" s="1"/>
      <c r="Q11" s="1"/>
      <c r="R11" s="1"/>
      <c r="S11" s="1"/>
    </row>
    <row r="12" spans="1:19" ht="18" customHeight="1" x14ac:dyDescent="0.25">
      <c r="A12" s="1"/>
      <c r="B12" s="12"/>
      <c r="C12" s="33" t="s">
        <v>83</v>
      </c>
      <c r="D12" s="58">
        <f>COUNTIFS( ReviewEnvironment!K3:K111,"accuracyNeutral")+COUNTIFS( ReviewEnvironment!K3:K111,"accuracyMinor")+COUNTIFS( ReviewEnvironment!K3:K111,"accuracyMajor")+COUNTIFS( ReviewEnvironment!K3:K111,"accuracyCritical")</f>
        <v>13</v>
      </c>
      <c r="E12" s="52">
        <f>COUNTIFS(ReviewEnvironment!$K$3:$K$111,"accuracyNeutral")</f>
        <v>1</v>
      </c>
      <c r="F12" s="52">
        <f>COUNTIFS(ReviewEnvironment!$K$3:$K$111,"accuracyMinor")</f>
        <v>10</v>
      </c>
      <c r="G12" s="52">
        <f>COUNTIFS(ReviewEnvironment!$K$3:$K$111,"accuracyMajor")</f>
        <v>2</v>
      </c>
      <c r="H12" s="52">
        <f>COUNTIFS(ReviewEnvironment!$K$3:$K$111,"accuracyCritical")</f>
        <v>0</v>
      </c>
      <c r="I12" s="52">
        <f>E12*PenaltiesThresholds!B4+F12*PenaltiesThresholds!B5+G12*PenaltiesThresholds!B6+H12*PenaltiesThresholds!B7</f>
        <v>20</v>
      </c>
      <c r="J12" s="52">
        <f>COUNTIFS(ReviewEnvironment!$K$3:$K$111,"accuracyKudos")</f>
        <v>0</v>
      </c>
      <c r="K12" s="46"/>
      <c r="L12" s="1"/>
      <c r="M12" s="1"/>
      <c r="N12" s="1"/>
      <c r="O12" s="1"/>
      <c r="P12" s="1"/>
      <c r="Q12" s="1"/>
      <c r="R12" s="1"/>
      <c r="S12" s="1"/>
    </row>
    <row r="13" spans="1:19" ht="18" customHeight="1" x14ac:dyDescent="0.25">
      <c r="A13" s="1"/>
      <c r="B13" s="12"/>
      <c r="C13" s="161" t="s">
        <v>139</v>
      </c>
      <c r="D13" s="58">
        <f>COUNTIFS( ReviewEnvironment!K3:K111,"fluencyNeutral")+COUNTIFS( ReviewEnvironment!K3:K111,"fluencyMinor")+COUNTIFS( ReviewEnvironment!K3:K111,"fluencyMajor")+COUNTIFS( ReviewEnvironment!K3:K111,"fluencyCritical")</f>
        <v>6</v>
      </c>
      <c r="E13" s="52">
        <f>COUNTIFS(ReviewEnvironment!$K$3:$K$111,"fluencyNeutral")</f>
        <v>1</v>
      </c>
      <c r="F13" s="52">
        <f>COUNTIFS(ReviewEnvironment!$K$3:$K$111,"fluencyMinor")</f>
        <v>5</v>
      </c>
      <c r="G13" s="52">
        <f>COUNTIFS(ReviewEnvironment!$K$3:$K$111,"fluencyMajor")</f>
        <v>0</v>
      </c>
      <c r="H13" s="52">
        <f>COUNTIFS(ReviewEnvironment!$K$3:$K$111,"fluencyCritical")</f>
        <v>0</v>
      </c>
      <c r="I13" s="52">
        <f>E13*PenaltiesThresholds!B4+F13*PenaltiesThresholds!B5+G13*PenaltiesThresholds!B6+H13*PenaltiesThresholds!B7</f>
        <v>5</v>
      </c>
      <c r="J13" s="52">
        <f>COUNTIFS(ReviewEnvironment!$K$3:$K$111,"fluencyKudos")</f>
        <v>0</v>
      </c>
      <c r="K13" s="46"/>
      <c r="L13" s="1"/>
      <c r="M13" s="1"/>
      <c r="N13" s="1"/>
      <c r="O13" s="1"/>
      <c r="P13" s="1"/>
      <c r="Q13" s="1"/>
      <c r="R13" s="1"/>
      <c r="S13" s="1"/>
    </row>
    <row r="14" spans="1:19" ht="18" customHeight="1" x14ac:dyDescent="0.25">
      <c r="A14" s="1"/>
      <c r="B14" s="12"/>
      <c r="C14" s="33" t="s">
        <v>82</v>
      </c>
      <c r="D14" s="58">
        <f>COUNTIFS( ReviewEnvironment!K3:K111,"terminologyNeutral")+COUNTIFS( ReviewEnvironment!K3:K111,"terminologyMinor")+COUNTIFS( ReviewEnvironment!K3:K111,"terminologyMajor")+COUNTIFS( ReviewEnvironment!K3:K111,"terminologyCritical")</f>
        <v>0</v>
      </c>
      <c r="E14" s="52">
        <f>COUNTIFS(ReviewEnvironment!$K$3:$K$111,"terminologyNeutral")</f>
        <v>0</v>
      </c>
      <c r="F14" s="52">
        <f>COUNTIFS(ReviewEnvironment!$K$3:$K$111,"terminologyMinor")</f>
        <v>0</v>
      </c>
      <c r="G14" s="52">
        <f>COUNTIFS(ReviewEnvironment!$K$3:$K$111,"terminologyMajor")</f>
        <v>0</v>
      </c>
      <c r="H14" s="52">
        <f>COUNTIFS(ReviewEnvironment!$K$3:$K$111,"terminologyCritical")</f>
        <v>0</v>
      </c>
      <c r="I14" s="52">
        <f>E14*PenaltiesThresholds!B4+F14*PenaltiesThresholds!B5+G14*PenaltiesThresholds!B6+H14*PenaltiesThresholds!B7</f>
        <v>0</v>
      </c>
      <c r="J14" s="52">
        <f>COUNTIFS(ReviewEnvironment!$K$3:$K$111,"terminologyKudos")</f>
        <v>0</v>
      </c>
      <c r="K14" s="46"/>
      <c r="L14" s="1"/>
      <c r="M14" s="1"/>
      <c r="N14" s="1"/>
      <c r="O14" s="1"/>
      <c r="P14" s="1"/>
      <c r="Q14" s="1"/>
      <c r="R14" s="1"/>
      <c r="S14" s="1"/>
    </row>
    <row r="15" spans="1:19" ht="18" customHeight="1" x14ac:dyDescent="0.25">
      <c r="A15" s="1"/>
      <c r="B15" s="12"/>
      <c r="C15" s="33" t="s">
        <v>84</v>
      </c>
      <c r="D15" s="58">
        <f>COUNTIFS( ReviewEnvironment!K3:K111,"styleNeutral")+COUNTIFS( ReviewEnvironment!K3:K111,"styleMinor")+COUNTIFS( ReviewEnvironment!K3:K111,"styleMajor")+COUNTIFS( ReviewEnvironment!K3:K111,"styleCritical")</f>
        <v>0</v>
      </c>
      <c r="E15" s="52">
        <f>COUNTIFS(ReviewEnvironment!$K$3:$K$111,"styleNeutral")</f>
        <v>0</v>
      </c>
      <c r="F15" s="52">
        <f>COUNTIFS(ReviewEnvironment!$K$3:$K$111,"styleMinor")</f>
        <v>0</v>
      </c>
      <c r="G15" s="52">
        <f>COUNTIFS(ReviewEnvironment!$K$3:$K$111,"styleMajor")</f>
        <v>0</v>
      </c>
      <c r="H15" s="52">
        <f>COUNTIFS(ReviewEnvironment!$K$3:$K$111,"styleCritical")</f>
        <v>0</v>
      </c>
      <c r="I15" s="52">
        <f>E15*PenaltiesThresholds!B4+F15*PenaltiesThresholds!B5+G15*PenaltiesThresholds!B6+H15*PenaltiesThresholds!B7</f>
        <v>0</v>
      </c>
      <c r="J15" s="52">
        <f>COUNTIFS(ReviewEnvironment!$K$3:$K$111,"styleKudos")</f>
        <v>0</v>
      </c>
      <c r="K15" s="46"/>
      <c r="L15" s="1"/>
      <c r="M15" s="1"/>
      <c r="N15" s="1"/>
      <c r="O15" s="1"/>
      <c r="P15" s="1"/>
      <c r="Q15" s="1"/>
      <c r="R15" s="1"/>
      <c r="S15" s="1"/>
    </row>
    <row r="16" spans="1:19" ht="18" customHeight="1" x14ac:dyDescent="0.25">
      <c r="A16" s="1"/>
      <c r="B16" s="12"/>
      <c r="C16" s="161" t="s">
        <v>157</v>
      </c>
      <c r="D16" s="58">
        <f>COUNTIFS( ReviewEnvironment!K3:K111,"designNeutral")+COUNTIFS( ReviewEnvironment!K3:K111,"designMinor")+COUNTIFS( ReviewEnvironment!K3:K111,"designMajor")+COUNTIFS( ReviewEnvironment!K3:K111,"designCritical")</f>
        <v>0</v>
      </c>
      <c r="E16" s="52">
        <f>COUNTIFS(ReviewEnvironment!$K$3:$K$111,"designNeutral")</f>
        <v>0</v>
      </c>
      <c r="F16" s="52">
        <f>COUNTIFS(ReviewEnvironment!$K$3:$K$111,"designMinor")</f>
        <v>0</v>
      </c>
      <c r="G16" s="52">
        <f>COUNTIFS(ReviewEnvironment!$K$3:$K$111,"designMajor")</f>
        <v>0</v>
      </c>
      <c r="H16" s="52">
        <f>COUNTIFS(ReviewEnvironment!$K$3:$K$111,"designCritical")</f>
        <v>0</v>
      </c>
      <c r="I16" s="52">
        <f>E16*PenaltiesThresholds!B4+F16*PenaltiesThresholds!B5+G16*PenaltiesThresholds!B6+H16*PenaltiesThresholds!B7</f>
        <v>0</v>
      </c>
      <c r="J16" s="52">
        <f>COUNTIFS(ReviewEnvironment!$K$3:$K$111,"designKudos")</f>
        <v>0</v>
      </c>
      <c r="K16" s="46"/>
      <c r="L16" s="1"/>
      <c r="M16" s="1"/>
      <c r="N16" s="1"/>
      <c r="O16" s="1"/>
      <c r="P16" s="1"/>
      <c r="Q16" s="1"/>
      <c r="R16" s="1"/>
      <c r="S16" s="1"/>
    </row>
    <row r="17" spans="1:19" ht="18" customHeight="1" x14ac:dyDescent="0.25">
      <c r="A17" s="1"/>
      <c r="B17" s="12"/>
      <c r="C17" s="161" t="s">
        <v>164</v>
      </c>
      <c r="D17" s="58">
        <f>COUNTIFS( ReviewEnvironment!K3:K111,"locale conventionNeutral")+COUNTIFS( ReviewEnvironment!K3:K111,"locale conventionMinor")+COUNTIFS( ReviewEnvironment!K3:K111,"locale conventionMajor")+COUNTIFS( ReviewEnvironment!K3:K111,"locale conventionCritical")</f>
        <v>1</v>
      </c>
      <c r="E17" s="52">
        <f>COUNTIFS(ReviewEnvironment!$K$3:$K$111,"locale conventionNeutral")</f>
        <v>1</v>
      </c>
      <c r="F17" s="52">
        <f>COUNTIFS(ReviewEnvironment!$K$3:$K$111,"locale conventionMinor")</f>
        <v>0</v>
      </c>
      <c r="G17" s="52">
        <f>COUNTIFS(ReviewEnvironment!$K$3:$K$111,"locale conventionMajor")</f>
        <v>0</v>
      </c>
      <c r="H17" s="52">
        <f>COUNTIFS(ReviewEnvironment!$K$3:$K$111,"locale conventionCritical")</f>
        <v>0</v>
      </c>
      <c r="I17" s="52">
        <f>E17*PenaltiesThresholds!B4+F17*PenaltiesThresholds!B5+G17*PenaltiesThresholds!B6+H17*PenaltiesThresholds!B7</f>
        <v>0</v>
      </c>
      <c r="J17" s="52">
        <f>COUNTIFS(ReviewEnvironment!$K$3:$K$111,"locale conventionKudos")</f>
        <v>0</v>
      </c>
      <c r="K17" s="46"/>
      <c r="L17" s="1"/>
      <c r="M17" s="1"/>
      <c r="N17" s="1"/>
      <c r="O17" s="1"/>
      <c r="P17" s="1"/>
      <c r="Q17" s="1"/>
      <c r="R17" s="1"/>
      <c r="S17" s="1"/>
    </row>
    <row r="18" spans="1:19" ht="18" customHeight="1" x14ac:dyDescent="0.25">
      <c r="A18" s="1"/>
      <c r="B18" s="12"/>
      <c r="C18" s="161" t="s">
        <v>172</v>
      </c>
      <c r="D18" s="58">
        <f>COUNTIFS( ReviewEnvironment!K3:K111,"verityNeutral")+COUNTIFS( ReviewEnvironment!K3:K111,"verityMinor")+COUNTIFS( ReviewEnvironment!K3:K111,"verityMajor")+COUNTIFS( ReviewEnvironment!K3:K111,"verityCritical")</f>
        <v>0</v>
      </c>
      <c r="E18" s="52">
        <f>COUNTIFS(ReviewEnvironment!$K$3:$K$111,"verityNeutral")</f>
        <v>0</v>
      </c>
      <c r="F18" s="52">
        <f>COUNTIFS(ReviewEnvironment!$K$3:$K$111,"verityMinor")</f>
        <v>0</v>
      </c>
      <c r="G18" s="52">
        <f>COUNTIFS(ReviewEnvironment!$K$3:$K$111,"verityMajor")</f>
        <v>0</v>
      </c>
      <c r="H18" s="52">
        <f>COUNTIFS(ReviewEnvironment!$K$3:$K$111,"verityCritical")</f>
        <v>0</v>
      </c>
      <c r="I18" s="52">
        <f>E18*PenaltiesThresholds!B4+F18*PenaltiesThresholds!B5+G18*PenaltiesThresholds!B6+H18*PenaltiesThresholds!B7</f>
        <v>0</v>
      </c>
      <c r="J18" s="52">
        <f>COUNTIFS(ReviewEnvironment!$K$3:$K$111,"verityKudos")</f>
        <v>0</v>
      </c>
      <c r="K18" s="46"/>
      <c r="L18" s="1"/>
      <c r="M18" s="1"/>
      <c r="N18" s="1"/>
      <c r="O18" s="1"/>
      <c r="P18" s="1"/>
      <c r="Q18" s="1"/>
      <c r="R18" s="1"/>
      <c r="S18" s="1"/>
    </row>
    <row r="19" spans="1:19" ht="18" customHeight="1" x14ac:dyDescent="0.25">
      <c r="A19" s="1"/>
      <c r="B19" s="12"/>
      <c r="C19" s="161" t="s">
        <v>87</v>
      </c>
      <c r="D19" s="58">
        <f>COUNTIFS( ReviewEnvironment!K3:K111,"otherNeutral")+COUNTIFS( ReviewEnvironment!K3:K111,"otherMinor")+COUNTIFS( ReviewEnvironment!K3:K111,"otherMajor")+COUNTIFS( ReviewEnvironment!K3:K111,"styleCritical")</f>
        <v>0</v>
      </c>
      <c r="E19" s="52">
        <f>COUNTIFS(ReviewEnvironment!$K$3:$K$111,"otherNeutral")</f>
        <v>0</v>
      </c>
      <c r="F19" s="52">
        <f>COUNTIFS(ReviewEnvironment!$K$3:$K$111,"otherMinor")</f>
        <v>0</v>
      </c>
      <c r="G19" s="52">
        <f>COUNTIFS(ReviewEnvironment!$K$3:$K$111,"otherMajor")</f>
        <v>0</v>
      </c>
      <c r="H19" s="52">
        <f>COUNTIFS(ReviewEnvironment!$K$3:$K$111,"otherCritical")</f>
        <v>0</v>
      </c>
      <c r="I19" s="52">
        <f>E19*PenaltiesThresholds!B4+F19*PenaltiesThresholds!B5+G19*PenaltiesThresholds!B6+H19*PenaltiesThresholds!B7</f>
        <v>0</v>
      </c>
      <c r="J19" s="52">
        <f>COUNTIFS(ReviewEnvironment!$K$3:$K$111,"otherKudos")</f>
        <v>0</v>
      </c>
      <c r="K19" s="46"/>
      <c r="L19" s="1"/>
      <c r="M19" s="1"/>
      <c r="N19" s="1"/>
      <c r="O19" s="1"/>
      <c r="P19" s="1"/>
      <c r="Q19" s="1"/>
      <c r="R19" s="1"/>
      <c r="S19" s="1"/>
    </row>
    <row r="20" spans="1:19" ht="18" customHeight="1" x14ac:dyDescent="0.25">
      <c r="A20" s="1"/>
      <c r="B20" s="12"/>
      <c r="C20" s="33"/>
      <c r="D20" s="58"/>
      <c r="E20" s="52"/>
      <c r="F20" s="52"/>
      <c r="G20" s="52"/>
      <c r="H20" s="52"/>
      <c r="I20" s="5"/>
      <c r="J20" s="5"/>
      <c r="K20" s="46"/>
      <c r="L20" s="1"/>
      <c r="M20" s="1"/>
      <c r="N20" s="1"/>
      <c r="O20" s="1"/>
      <c r="P20" s="1"/>
      <c r="Q20" s="1"/>
      <c r="R20" s="1"/>
      <c r="S20" s="1"/>
    </row>
    <row r="21" spans="1:19" ht="18" customHeight="1" x14ac:dyDescent="0.25">
      <c r="A21" s="1"/>
      <c r="B21" s="12"/>
      <c r="C21" s="33"/>
      <c r="D21" s="58"/>
      <c r="E21" s="52"/>
      <c r="F21" s="52"/>
      <c r="G21" s="52"/>
      <c r="H21" s="52"/>
      <c r="I21" s="5"/>
      <c r="J21" s="5"/>
      <c r="K21" s="46"/>
      <c r="L21" s="1"/>
      <c r="M21" s="1"/>
      <c r="N21" s="1"/>
      <c r="O21" s="1"/>
      <c r="P21" s="1"/>
      <c r="Q21" s="1"/>
      <c r="R21" s="1"/>
      <c r="S21" s="1"/>
    </row>
    <row r="22" spans="1:19" ht="18" customHeight="1" x14ac:dyDescent="0.25">
      <c r="A22" s="1"/>
      <c r="B22" s="12"/>
      <c r="C22" s="89" t="s">
        <v>111</v>
      </c>
      <c r="D22" s="90">
        <f t="shared" ref="D22:J22" si="0">SUM(D12:D21)</f>
        <v>20</v>
      </c>
      <c r="E22" s="93">
        <f t="shared" si="0"/>
        <v>3</v>
      </c>
      <c r="F22" s="93">
        <f t="shared" si="0"/>
        <v>15</v>
      </c>
      <c r="G22" s="93">
        <f t="shared" si="0"/>
        <v>2</v>
      </c>
      <c r="H22" s="94">
        <f t="shared" si="0"/>
        <v>0</v>
      </c>
      <c r="I22" s="94">
        <f t="shared" si="0"/>
        <v>25</v>
      </c>
      <c r="J22" s="94">
        <f t="shared" si="0"/>
        <v>0</v>
      </c>
      <c r="K22" s="46"/>
      <c r="L22" s="1"/>
      <c r="M22" s="1"/>
      <c r="N22" s="1"/>
      <c r="O22" s="1"/>
      <c r="P22" s="1"/>
      <c r="Q22" s="1"/>
      <c r="R22" s="1"/>
      <c r="S22" s="1"/>
    </row>
    <row r="23" spans="1:19" ht="18" customHeight="1" x14ac:dyDescent="0.25">
      <c r="A23" s="1"/>
      <c r="B23" s="12"/>
      <c r="C23" s="33"/>
      <c r="D23" s="58"/>
      <c r="E23" s="52"/>
      <c r="F23" s="52"/>
      <c r="G23" s="52"/>
      <c r="I23" s="96" t="str">
        <f>IF(PenaltiesThresholds!A12/1000*D6&gt;=I22,"PASS","FAIL")</f>
        <v>FAIL</v>
      </c>
      <c r="J23" s="5"/>
      <c r="K23" s="46"/>
      <c r="L23" s="1"/>
      <c r="M23" s="1"/>
      <c r="N23" s="1"/>
      <c r="O23" s="1"/>
      <c r="P23" s="1"/>
      <c r="Q23" s="1"/>
      <c r="R23" s="1"/>
      <c r="S23" s="1"/>
    </row>
    <row r="24" spans="1:19" ht="16.5" customHeight="1" x14ac:dyDescent="0.25">
      <c r="A24" s="1"/>
      <c r="B24" s="20"/>
      <c r="C24" s="62"/>
      <c r="D24" s="62"/>
      <c r="E24" s="21"/>
      <c r="F24" s="21"/>
      <c r="G24" s="21"/>
      <c r="H24" s="21"/>
      <c r="I24" s="21"/>
      <c r="J24" s="21"/>
      <c r="K24" s="63"/>
      <c r="L24" s="1"/>
      <c r="M24" s="1"/>
      <c r="N24" s="1"/>
      <c r="O24" s="1"/>
      <c r="P24" s="1"/>
      <c r="Q24" s="1"/>
      <c r="R24" s="1"/>
      <c r="S24" s="1"/>
    </row>
    <row r="25" spans="1:19" ht="16.5" customHeight="1" x14ac:dyDescent="0.25">
      <c r="A25" s="1"/>
      <c r="B25" s="1"/>
      <c r="C25" s="16"/>
      <c r="D25" s="16"/>
      <c r="E25" s="1"/>
      <c r="F25" s="1"/>
      <c r="G25" s="1"/>
      <c r="H25" s="1"/>
      <c r="I25" s="1"/>
      <c r="J25" s="1"/>
      <c r="K25" s="1"/>
      <c r="L25" s="1"/>
      <c r="M25" s="1"/>
      <c r="N25" s="1"/>
      <c r="O25" s="1"/>
      <c r="P25" s="1"/>
      <c r="Q25" s="1"/>
      <c r="R25" s="1"/>
      <c r="S25" s="1"/>
    </row>
    <row r="26" spans="1:19" ht="16.5" customHeight="1" x14ac:dyDescent="0.25">
      <c r="A26" s="1"/>
      <c r="B26" s="1"/>
      <c r="C26" s="16"/>
      <c r="D26" s="16"/>
      <c r="E26" s="1"/>
      <c r="F26" s="1"/>
      <c r="G26" s="1"/>
      <c r="H26" s="1"/>
      <c r="I26" s="1"/>
      <c r="J26" s="1"/>
      <c r="K26" s="1"/>
      <c r="L26" s="1"/>
      <c r="M26" s="1"/>
      <c r="N26" s="1"/>
      <c r="O26" s="1"/>
      <c r="P26" s="1"/>
      <c r="Q26" s="1"/>
      <c r="R26" s="1"/>
      <c r="S26" s="1"/>
    </row>
    <row r="27" spans="1:19" ht="16.5" customHeight="1" x14ac:dyDescent="0.25">
      <c r="A27" s="1"/>
      <c r="B27" s="1"/>
      <c r="C27" s="16"/>
      <c r="D27" s="16"/>
      <c r="E27" s="1"/>
      <c r="F27" s="1"/>
      <c r="G27" s="1"/>
      <c r="H27" s="1"/>
      <c r="I27" s="1"/>
      <c r="J27" s="1"/>
      <c r="K27" s="1"/>
      <c r="L27" s="1"/>
      <c r="M27" s="1"/>
      <c r="N27" s="1"/>
      <c r="O27" s="1"/>
      <c r="P27" s="1"/>
      <c r="Q27" s="1"/>
      <c r="R27" s="1"/>
      <c r="S27" s="1"/>
    </row>
    <row r="28" spans="1:19" ht="16.5" customHeight="1" x14ac:dyDescent="0.25">
      <c r="A28" s="39" t="s">
        <v>67</v>
      </c>
      <c r="B28" s="1"/>
      <c r="C28" s="16"/>
      <c r="D28" s="16"/>
      <c r="E28" s="1"/>
      <c r="F28" s="1"/>
      <c r="G28" s="1"/>
      <c r="H28" s="1"/>
      <c r="I28" s="1"/>
      <c r="J28" s="1"/>
      <c r="K28" s="1"/>
      <c r="L28" s="1"/>
      <c r="M28" s="1"/>
      <c r="N28" s="1"/>
      <c r="O28" s="1"/>
      <c r="P28" s="1"/>
      <c r="Q28" s="1"/>
      <c r="R28" s="1"/>
      <c r="S28" s="1"/>
    </row>
  </sheetData>
  <pageMargins left="0.75" right="0.75" top="1" bottom="1" header="0.5" footer="0.5"/>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C65"/>
  <sheetViews>
    <sheetView showGridLines="0" zoomScale="80" zoomScaleNormal="80" zoomScalePageLayoutView="80" workbookViewId="0">
      <selection sqref="A1:B1"/>
    </sheetView>
  </sheetViews>
  <sheetFormatPr defaultColWidth="64.140625" defaultRowHeight="12.75" x14ac:dyDescent="0.2"/>
  <cols>
    <col min="4" max="4" width="130.28515625" bestFit="1" customWidth="1"/>
    <col min="5" max="5" width="238" bestFit="1" customWidth="1"/>
    <col min="7" max="7" width="43.42578125" customWidth="1"/>
    <col min="9" max="9" width="69.28515625" customWidth="1"/>
    <col min="10" max="10" width="50.85546875" customWidth="1"/>
    <col min="11" max="11" width="19.42578125" customWidth="1"/>
    <col min="12" max="12" width="14.42578125" customWidth="1"/>
    <col min="13" max="13" width="9.42578125" customWidth="1"/>
    <col min="14" max="14" width="8.140625" customWidth="1"/>
  </cols>
  <sheetData>
    <row r="1" spans="1:29" ht="36" x14ac:dyDescent="0.55000000000000004">
      <c r="A1" s="227" t="s">
        <v>47</v>
      </c>
      <c r="B1" s="191"/>
      <c r="C1" s="30"/>
      <c r="D1" s="30"/>
      <c r="E1" s="16"/>
      <c r="F1" s="1"/>
      <c r="G1" s="1"/>
      <c r="H1" s="1"/>
      <c r="I1" s="1"/>
      <c r="J1" s="1"/>
      <c r="K1" s="1"/>
      <c r="L1" s="1"/>
      <c r="M1" s="1"/>
      <c r="N1" s="1"/>
      <c r="O1" s="1"/>
      <c r="P1" s="1"/>
      <c r="Q1" s="1"/>
      <c r="R1" s="1"/>
      <c r="S1" s="1"/>
      <c r="T1" s="1"/>
      <c r="U1" s="1"/>
      <c r="V1" s="1"/>
      <c r="W1" s="1"/>
      <c r="X1" s="1"/>
      <c r="Y1" s="1"/>
      <c r="Z1" s="1"/>
      <c r="AA1" s="1"/>
      <c r="AB1" s="1"/>
      <c r="AC1" s="1"/>
    </row>
    <row r="2" spans="1:29" ht="36" x14ac:dyDescent="0.55000000000000004">
      <c r="A2" s="32"/>
      <c r="B2" s="30"/>
      <c r="C2" s="30"/>
      <c r="D2" s="30"/>
      <c r="E2" s="16"/>
      <c r="F2" s="1"/>
      <c r="G2" s="1"/>
      <c r="H2" s="1"/>
      <c r="I2" s="1"/>
      <c r="J2" s="1"/>
      <c r="K2" s="1"/>
      <c r="L2" s="1"/>
      <c r="M2" s="1"/>
      <c r="N2" s="1"/>
      <c r="O2" s="1"/>
      <c r="P2" s="1"/>
      <c r="Q2" s="1"/>
      <c r="R2" s="1"/>
      <c r="S2" s="1"/>
      <c r="T2" s="1"/>
      <c r="U2" s="1"/>
      <c r="V2" s="1"/>
      <c r="W2" s="1"/>
      <c r="X2" s="1"/>
      <c r="Y2" s="1"/>
      <c r="Z2" s="1"/>
      <c r="AA2" s="1"/>
      <c r="AB2" s="1"/>
      <c r="AC2" s="1"/>
    </row>
    <row r="3" spans="1:29" ht="31.5" x14ac:dyDescent="0.5">
      <c r="A3" s="34" t="s">
        <v>63</v>
      </c>
      <c r="B3" s="34" t="s">
        <v>115</v>
      </c>
      <c r="C3" s="34" t="s">
        <v>116</v>
      </c>
      <c r="D3" s="34" t="s">
        <v>117</v>
      </c>
      <c r="E3" s="34" t="s">
        <v>64</v>
      </c>
      <c r="F3" s="44"/>
      <c r="G3" s="44"/>
      <c r="H3" s="44"/>
      <c r="I3" s="44"/>
      <c r="J3" s="44"/>
      <c r="K3" s="44"/>
      <c r="L3" s="44"/>
      <c r="M3" s="44"/>
      <c r="N3" s="44"/>
      <c r="O3" s="44"/>
      <c r="P3" s="44"/>
      <c r="Q3" s="44"/>
      <c r="R3" s="44"/>
      <c r="S3" s="44"/>
      <c r="T3" s="1"/>
      <c r="U3" s="1"/>
      <c r="V3" s="1"/>
      <c r="W3" s="1"/>
      <c r="X3" s="1"/>
      <c r="Y3" s="1"/>
      <c r="Z3" s="1"/>
      <c r="AA3" s="1"/>
      <c r="AB3" s="1"/>
      <c r="AC3" s="1"/>
    </row>
    <row r="4" spans="1:29" ht="42" x14ac:dyDescent="0.25">
      <c r="A4" s="16"/>
      <c r="B4" s="231" t="s">
        <v>83</v>
      </c>
      <c r="C4" s="55"/>
      <c r="D4" s="118" t="s">
        <v>118</v>
      </c>
      <c r="E4" s="55" t="s">
        <v>132</v>
      </c>
      <c r="F4" s="1"/>
      <c r="G4" s="1"/>
      <c r="H4" s="1"/>
      <c r="I4" s="1"/>
      <c r="J4" s="1"/>
      <c r="K4" s="1"/>
      <c r="L4" s="1"/>
      <c r="M4" s="1"/>
      <c r="N4" s="1"/>
      <c r="O4" s="1"/>
      <c r="P4" s="1"/>
      <c r="Q4" s="1"/>
      <c r="R4" s="1"/>
      <c r="S4" s="1"/>
      <c r="T4" s="1"/>
      <c r="U4" s="1"/>
      <c r="V4" s="1"/>
      <c r="W4" s="1"/>
      <c r="X4" s="1"/>
      <c r="Y4" s="1"/>
      <c r="Z4" s="1"/>
      <c r="AA4" s="1"/>
      <c r="AB4" s="1"/>
      <c r="AC4" s="1"/>
    </row>
    <row r="5" spans="1:29" ht="21" x14ac:dyDescent="0.35">
      <c r="A5" s="50"/>
      <c r="B5" s="232"/>
      <c r="C5" s="55" t="s">
        <v>119</v>
      </c>
      <c r="D5" s="118" t="s">
        <v>131</v>
      </c>
      <c r="E5" s="55" t="s">
        <v>133</v>
      </c>
      <c r="F5" s="1"/>
      <c r="G5" s="1"/>
      <c r="H5" s="1"/>
      <c r="I5" s="1"/>
      <c r="J5" s="1"/>
      <c r="K5" s="1"/>
      <c r="L5" s="1"/>
      <c r="M5" s="1"/>
      <c r="N5" s="1"/>
      <c r="O5" s="1"/>
      <c r="P5" s="1"/>
      <c r="Q5" s="1"/>
      <c r="R5" s="1"/>
      <c r="S5" s="1"/>
      <c r="T5" s="1"/>
      <c r="U5" s="1"/>
      <c r="V5" s="1"/>
      <c r="W5" s="1"/>
      <c r="X5" s="1"/>
      <c r="Y5" s="1"/>
      <c r="Z5" s="1"/>
      <c r="AA5" s="1"/>
      <c r="AB5" s="1"/>
      <c r="AC5" s="1"/>
    </row>
    <row r="6" spans="1:29" ht="21" x14ac:dyDescent="0.35">
      <c r="A6" s="50"/>
      <c r="B6" s="232"/>
      <c r="C6" s="55" t="s">
        <v>120</v>
      </c>
      <c r="D6" s="118" t="s">
        <v>130</v>
      </c>
      <c r="E6" s="55" t="s">
        <v>134</v>
      </c>
      <c r="F6" s="1"/>
      <c r="G6" s="1"/>
      <c r="H6" s="1"/>
      <c r="I6" s="1"/>
      <c r="J6" s="1"/>
      <c r="K6" s="1"/>
      <c r="L6" s="1"/>
      <c r="M6" s="1"/>
      <c r="N6" s="1"/>
      <c r="O6" s="1"/>
      <c r="P6" s="1"/>
      <c r="Q6" s="1"/>
      <c r="R6" s="1"/>
      <c r="S6" s="1"/>
      <c r="T6" s="1"/>
      <c r="U6" s="1"/>
      <c r="V6" s="1"/>
      <c r="W6" s="1"/>
      <c r="X6" s="1"/>
      <c r="Y6" s="1"/>
      <c r="Z6" s="1"/>
      <c r="AA6" s="1"/>
      <c r="AB6" s="1"/>
      <c r="AC6" s="1"/>
    </row>
    <row r="7" spans="1:29" ht="42" x14ac:dyDescent="0.35">
      <c r="A7" s="50"/>
      <c r="B7" s="232"/>
      <c r="C7" s="55" t="s">
        <v>121</v>
      </c>
      <c r="D7" s="118" t="s">
        <v>129</v>
      </c>
      <c r="E7" s="55" t="s">
        <v>135</v>
      </c>
      <c r="F7" s="1"/>
      <c r="G7" s="1"/>
      <c r="H7" s="1"/>
      <c r="I7" s="1"/>
      <c r="J7" s="1"/>
      <c r="K7" s="1"/>
      <c r="L7" s="1"/>
      <c r="M7" s="1"/>
      <c r="N7" s="1"/>
      <c r="O7" s="1"/>
      <c r="P7" s="1"/>
      <c r="Q7" s="1"/>
      <c r="R7" s="1"/>
      <c r="S7" s="1"/>
      <c r="T7" s="1"/>
      <c r="U7" s="1"/>
      <c r="V7" s="1"/>
      <c r="W7" s="1"/>
      <c r="X7" s="1"/>
      <c r="Y7" s="1"/>
      <c r="Z7" s="1"/>
      <c r="AA7" s="1"/>
      <c r="AB7" s="1"/>
      <c r="AC7" s="1"/>
    </row>
    <row r="8" spans="1:29" ht="21" x14ac:dyDescent="0.35">
      <c r="A8" s="50"/>
      <c r="B8" s="232"/>
      <c r="C8" s="55" t="s">
        <v>122</v>
      </c>
      <c r="D8" s="118" t="s">
        <v>128</v>
      </c>
      <c r="E8" s="99" t="s">
        <v>225</v>
      </c>
      <c r="F8" s="1"/>
      <c r="G8" s="1"/>
      <c r="H8" s="1"/>
      <c r="I8" s="1"/>
      <c r="J8" s="1"/>
      <c r="K8" s="1"/>
      <c r="L8" s="1"/>
      <c r="M8" s="1"/>
      <c r="N8" s="1"/>
      <c r="O8" s="1"/>
      <c r="P8" s="1"/>
      <c r="Q8" s="1"/>
      <c r="R8" s="1"/>
      <c r="S8" s="1"/>
      <c r="T8" s="1"/>
      <c r="U8" s="1"/>
      <c r="V8" s="1"/>
      <c r="W8" s="1"/>
      <c r="X8" s="1"/>
      <c r="Y8" s="1"/>
      <c r="Z8" s="1"/>
      <c r="AA8" s="1"/>
      <c r="AB8" s="1"/>
      <c r="AC8" s="1"/>
    </row>
    <row r="9" spans="1:29" ht="21" x14ac:dyDescent="0.35">
      <c r="A9" s="50"/>
      <c r="B9" s="232"/>
      <c r="C9" s="55" t="s">
        <v>123</v>
      </c>
      <c r="D9" s="118" t="s">
        <v>127</v>
      </c>
      <c r="E9" s="55" t="s">
        <v>136</v>
      </c>
      <c r="F9" s="1"/>
      <c r="G9" s="1"/>
      <c r="H9" s="1"/>
      <c r="I9" s="1"/>
      <c r="J9" s="1"/>
      <c r="K9" s="1"/>
      <c r="L9" s="1"/>
      <c r="M9" s="1"/>
      <c r="N9" s="1"/>
      <c r="O9" s="1"/>
      <c r="P9" s="1"/>
      <c r="Q9" s="1"/>
      <c r="R9" s="1"/>
      <c r="S9" s="1"/>
      <c r="T9" s="1"/>
      <c r="U9" s="1"/>
      <c r="V9" s="1"/>
      <c r="W9" s="1"/>
      <c r="X9" s="1"/>
      <c r="Y9" s="1"/>
      <c r="Z9" s="1"/>
      <c r="AA9" s="1"/>
      <c r="AB9" s="1"/>
      <c r="AC9" s="1"/>
    </row>
    <row r="10" spans="1:29" ht="21" x14ac:dyDescent="0.35">
      <c r="A10" s="50"/>
      <c r="B10" s="232"/>
      <c r="C10" s="55" t="s">
        <v>86</v>
      </c>
      <c r="D10" s="118" t="s">
        <v>126</v>
      </c>
      <c r="E10" s="55" t="s">
        <v>137</v>
      </c>
      <c r="F10" s="1"/>
      <c r="G10" s="1"/>
      <c r="H10" s="1"/>
      <c r="I10" s="1"/>
      <c r="J10" s="1"/>
      <c r="K10" s="1"/>
      <c r="L10" s="1"/>
      <c r="M10" s="1"/>
      <c r="N10" s="1"/>
      <c r="O10" s="1"/>
      <c r="P10" s="1"/>
      <c r="Q10" s="1"/>
      <c r="R10" s="1"/>
      <c r="S10" s="1"/>
      <c r="T10" s="1"/>
      <c r="U10" s="1"/>
      <c r="V10" s="1"/>
      <c r="W10" s="1"/>
      <c r="X10" s="1"/>
      <c r="Y10" s="1"/>
      <c r="Z10" s="1"/>
      <c r="AA10" s="1"/>
      <c r="AB10" s="1"/>
      <c r="AC10" s="1"/>
    </row>
    <row r="11" spans="1:29" ht="42" x14ac:dyDescent="0.35">
      <c r="A11" s="50"/>
      <c r="B11" s="233"/>
      <c r="C11" s="55" t="s">
        <v>124</v>
      </c>
      <c r="D11" s="118" t="s">
        <v>125</v>
      </c>
      <c r="E11" s="99" t="s">
        <v>138</v>
      </c>
      <c r="F11" s="1"/>
      <c r="G11" s="1"/>
      <c r="H11" s="1"/>
      <c r="I11" s="1"/>
      <c r="J11" s="1"/>
      <c r="K11" s="1"/>
      <c r="L11" s="1"/>
      <c r="M11" s="1"/>
      <c r="N11" s="1"/>
      <c r="O11" s="1"/>
      <c r="P11" s="1"/>
      <c r="Q11" s="1"/>
      <c r="R11" s="1"/>
      <c r="S11" s="1"/>
      <c r="T11" s="1"/>
      <c r="U11" s="1"/>
      <c r="V11" s="1"/>
      <c r="W11" s="1"/>
      <c r="X11" s="1"/>
      <c r="Y11" s="1"/>
      <c r="Z11" s="1"/>
      <c r="AA11" s="1"/>
      <c r="AB11" s="1"/>
      <c r="AC11" s="1"/>
    </row>
    <row r="12" spans="1:29" ht="21" x14ac:dyDescent="0.35">
      <c r="A12" s="50" t="s">
        <v>73</v>
      </c>
      <c r="B12" s="222" t="s">
        <v>139</v>
      </c>
      <c r="C12" s="99"/>
      <c r="D12" s="118" t="s">
        <v>174</v>
      </c>
      <c r="E12" s="99" t="s">
        <v>219</v>
      </c>
      <c r="F12" s="1"/>
      <c r="G12" s="1"/>
      <c r="H12" s="1"/>
      <c r="I12" s="1"/>
      <c r="J12" s="1"/>
      <c r="K12" s="1"/>
      <c r="L12" s="1"/>
      <c r="M12" s="1"/>
      <c r="N12" s="1"/>
      <c r="O12" s="1"/>
      <c r="P12" s="1"/>
      <c r="Q12" s="1"/>
      <c r="R12" s="1"/>
      <c r="S12" s="1"/>
      <c r="T12" s="1"/>
      <c r="U12" s="1"/>
      <c r="V12" s="1"/>
      <c r="W12" s="1"/>
      <c r="X12" s="1"/>
      <c r="Y12" s="1"/>
      <c r="Z12" s="1"/>
      <c r="AA12" s="1"/>
      <c r="AB12" s="1"/>
      <c r="AC12" s="1"/>
    </row>
    <row r="13" spans="1:29" ht="21" x14ac:dyDescent="0.35">
      <c r="A13" s="50"/>
      <c r="B13" s="229"/>
      <c r="C13" s="99" t="s">
        <v>140</v>
      </c>
      <c r="D13" s="118" t="s">
        <v>175</v>
      </c>
      <c r="E13" s="120" t="s">
        <v>220</v>
      </c>
      <c r="F13" s="1"/>
      <c r="G13" s="1"/>
      <c r="H13" s="1"/>
      <c r="I13" s="1"/>
      <c r="J13" s="1"/>
      <c r="K13" s="1"/>
      <c r="L13" s="1"/>
      <c r="M13" s="1"/>
      <c r="N13" s="1"/>
      <c r="O13" s="1"/>
      <c r="P13" s="1"/>
      <c r="Q13" s="1"/>
      <c r="R13" s="1"/>
      <c r="S13" s="1"/>
      <c r="T13" s="1"/>
      <c r="U13" s="1"/>
      <c r="V13" s="1"/>
      <c r="W13" s="1"/>
      <c r="X13" s="1"/>
      <c r="Y13" s="1"/>
      <c r="Z13" s="1"/>
      <c r="AA13" s="1"/>
      <c r="AB13" s="1"/>
      <c r="AC13" s="1"/>
    </row>
    <row r="14" spans="1:29" ht="21" x14ac:dyDescent="0.35">
      <c r="A14" s="50"/>
      <c r="B14" s="229"/>
      <c r="C14" s="99" t="s">
        <v>141</v>
      </c>
      <c r="D14" s="118" t="s">
        <v>176</v>
      </c>
      <c r="E14" s="120" t="s">
        <v>226</v>
      </c>
      <c r="F14" s="1"/>
      <c r="G14" s="1"/>
      <c r="H14" s="1"/>
      <c r="I14" s="1"/>
      <c r="J14" s="1"/>
      <c r="K14" s="1"/>
      <c r="L14" s="1"/>
      <c r="M14" s="1"/>
      <c r="N14" s="1"/>
      <c r="O14" s="1"/>
      <c r="P14" s="1"/>
      <c r="Q14" s="1"/>
      <c r="R14" s="1"/>
      <c r="S14" s="1"/>
      <c r="T14" s="1"/>
      <c r="U14" s="1"/>
      <c r="V14" s="1"/>
      <c r="W14" s="1"/>
      <c r="X14" s="1"/>
      <c r="Y14" s="1"/>
      <c r="Z14" s="1"/>
      <c r="AA14" s="1"/>
      <c r="AB14" s="1"/>
      <c r="AC14" s="1"/>
    </row>
    <row r="15" spans="1:29" ht="21" x14ac:dyDescent="0.35">
      <c r="A15" s="50"/>
      <c r="B15" s="229"/>
      <c r="C15" s="99" t="s">
        <v>142</v>
      </c>
      <c r="D15" s="118" t="s">
        <v>177</v>
      </c>
      <c r="E15" s="120" t="s">
        <v>221</v>
      </c>
      <c r="F15" s="1"/>
      <c r="G15" s="1"/>
      <c r="H15" s="1"/>
      <c r="I15" s="1"/>
      <c r="J15" s="1"/>
      <c r="K15" s="1"/>
      <c r="L15" s="1"/>
      <c r="M15" s="1"/>
      <c r="N15" s="1"/>
      <c r="O15" s="1"/>
      <c r="P15" s="1"/>
      <c r="Q15" s="1"/>
      <c r="R15" s="1"/>
      <c r="S15" s="1"/>
      <c r="T15" s="1"/>
      <c r="U15" s="1"/>
      <c r="V15" s="1"/>
      <c r="W15" s="1"/>
      <c r="X15" s="1"/>
      <c r="Y15" s="1"/>
      <c r="Z15" s="1"/>
      <c r="AA15" s="1"/>
      <c r="AB15" s="1"/>
      <c r="AC15" s="1"/>
    </row>
    <row r="16" spans="1:29" ht="42" x14ac:dyDescent="0.35">
      <c r="A16" s="50"/>
      <c r="B16" s="229"/>
      <c r="C16" s="99" t="s">
        <v>143</v>
      </c>
      <c r="D16" s="118" t="s">
        <v>178</v>
      </c>
      <c r="E16" s="120" t="s">
        <v>227</v>
      </c>
      <c r="F16" s="1"/>
      <c r="G16" s="1"/>
      <c r="H16" s="1"/>
      <c r="I16" s="1"/>
      <c r="J16" s="1"/>
      <c r="K16" s="1"/>
      <c r="L16" s="1"/>
      <c r="M16" s="1"/>
      <c r="N16" s="1"/>
      <c r="O16" s="1"/>
      <c r="P16" s="1"/>
      <c r="Q16" s="1"/>
      <c r="R16" s="1"/>
      <c r="S16" s="1"/>
      <c r="T16" s="1"/>
      <c r="U16" s="1"/>
      <c r="V16" s="1"/>
      <c r="W16" s="1"/>
      <c r="X16" s="1"/>
      <c r="Y16" s="1"/>
      <c r="Z16" s="1"/>
      <c r="AA16" s="1"/>
      <c r="AB16" s="1"/>
      <c r="AC16" s="1"/>
    </row>
    <row r="17" spans="1:29" ht="21" x14ac:dyDescent="0.35">
      <c r="A17" s="50"/>
      <c r="B17" s="229"/>
      <c r="C17" s="99" t="s">
        <v>144</v>
      </c>
      <c r="D17" s="118" t="s">
        <v>179</v>
      </c>
      <c r="E17" s="120" t="s">
        <v>228</v>
      </c>
      <c r="F17" s="1"/>
      <c r="G17" s="1"/>
      <c r="H17" s="1"/>
      <c r="I17" s="1"/>
      <c r="J17" s="1"/>
      <c r="K17" s="1"/>
      <c r="L17" s="1"/>
      <c r="M17" s="1"/>
      <c r="N17" s="1"/>
      <c r="O17" s="1"/>
      <c r="P17" s="1"/>
      <c r="Q17" s="1"/>
      <c r="R17" s="1"/>
      <c r="S17" s="1"/>
      <c r="T17" s="1"/>
      <c r="U17" s="1"/>
      <c r="V17" s="1"/>
      <c r="W17" s="1"/>
      <c r="X17" s="1"/>
      <c r="Y17" s="1"/>
      <c r="Z17" s="1"/>
      <c r="AA17" s="1"/>
      <c r="AB17" s="1"/>
      <c r="AC17" s="1"/>
    </row>
    <row r="18" spans="1:29" ht="21" x14ac:dyDescent="0.35">
      <c r="A18" s="50"/>
      <c r="B18" s="229"/>
      <c r="C18" s="99" t="s">
        <v>145</v>
      </c>
      <c r="D18" s="118" t="s">
        <v>180</v>
      </c>
      <c r="E18" s="120" t="s">
        <v>222</v>
      </c>
      <c r="F18" s="1"/>
      <c r="G18" s="1"/>
      <c r="H18" s="1"/>
      <c r="I18" s="1"/>
      <c r="J18" s="1"/>
      <c r="K18" s="1"/>
      <c r="L18" s="1"/>
      <c r="M18" s="1"/>
      <c r="N18" s="1"/>
      <c r="O18" s="1"/>
      <c r="P18" s="1"/>
      <c r="Q18" s="1"/>
      <c r="R18" s="1"/>
      <c r="S18" s="1"/>
      <c r="T18" s="1"/>
      <c r="U18" s="1"/>
      <c r="V18" s="1"/>
      <c r="W18" s="1"/>
      <c r="X18" s="1"/>
      <c r="Y18" s="1"/>
      <c r="Z18" s="1"/>
      <c r="AA18" s="1"/>
      <c r="AB18" s="1"/>
      <c r="AC18" s="1"/>
    </row>
    <row r="19" spans="1:29" ht="21" x14ac:dyDescent="0.35">
      <c r="A19" s="50"/>
      <c r="B19" s="230"/>
      <c r="C19" s="99" t="s">
        <v>146</v>
      </c>
      <c r="D19" s="118" t="s">
        <v>181</v>
      </c>
      <c r="E19" s="120" t="s">
        <v>229</v>
      </c>
      <c r="F19" s="1"/>
      <c r="G19" s="1"/>
      <c r="H19" s="1"/>
      <c r="I19" s="1"/>
      <c r="J19" s="1"/>
      <c r="K19" s="1"/>
      <c r="L19" s="1"/>
      <c r="M19" s="1"/>
      <c r="N19" s="1"/>
      <c r="O19" s="1"/>
      <c r="P19" s="1"/>
      <c r="Q19" s="1"/>
      <c r="R19" s="1"/>
      <c r="S19" s="1"/>
      <c r="T19" s="1"/>
      <c r="U19" s="1"/>
      <c r="V19" s="1"/>
      <c r="W19" s="1"/>
      <c r="X19" s="1"/>
      <c r="Y19" s="1"/>
      <c r="Z19" s="1"/>
      <c r="AA19" s="1"/>
      <c r="AB19" s="1"/>
      <c r="AC19" s="1"/>
    </row>
    <row r="20" spans="1:29" ht="42" x14ac:dyDescent="0.35">
      <c r="A20" s="50"/>
      <c r="B20" s="228" t="s">
        <v>82</v>
      </c>
      <c r="C20" s="55"/>
      <c r="D20" s="118" t="s">
        <v>182</v>
      </c>
      <c r="E20" s="120" t="s">
        <v>223</v>
      </c>
      <c r="F20" s="1"/>
      <c r="G20" s="1"/>
      <c r="H20" s="1"/>
      <c r="I20" s="1"/>
      <c r="J20" s="1"/>
      <c r="K20" s="1"/>
      <c r="L20" s="1"/>
      <c r="M20" s="1"/>
      <c r="N20" s="1"/>
      <c r="O20" s="1"/>
      <c r="P20" s="1"/>
      <c r="Q20" s="1"/>
      <c r="R20" s="1"/>
      <c r="S20" s="1"/>
      <c r="T20" s="1"/>
      <c r="U20" s="1"/>
      <c r="V20" s="1"/>
      <c r="W20" s="1"/>
      <c r="X20" s="1"/>
      <c r="Y20" s="1"/>
      <c r="Z20" s="1"/>
      <c r="AA20" s="1"/>
      <c r="AB20" s="1"/>
      <c r="AC20" s="1"/>
    </row>
    <row r="21" spans="1:29" ht="21" x14ac:dyDescent="0.35">
      <c r="A21" s="50"/>
      <c r="B21" s="229"/>
      <c r="C21" s="99" t="s">
        <v>147</v>
      </c>
      <c r="D21" s="118" t="s">
        <v>149</v>
      </c>
      <c r="E21" s="120" t="s">
        <v>230</v>
      </c>
      <c r="F21" s="1"/>
      <c r="G21" s="1"/>
      <c r="H21" s="1"/>
      <c r="I21" s="1"/>
      <c r="J21" s="1"/>
      <c r="K21" s="1"/>
      <c r="L21" s="1"/>
      <c r="M21" s="1"/>
      <c r="N21" s="1"/>
      <c r="O21" s="1"/>
      <c r="P21" s="1"/>
      <c r="Q21" s="1"/>
      <c r="R21" s="1"/>
      <c r="S21" s="1"/>
      <c r="T21" s="1"/>
      <c r="U21" s="1"/>
      <c r="V21" s="1"/>
      <c r="W21" s="1"/>
      <c r="X21" s="1"/>
      <c r="Y21" s="1"/>
      <c r="Z21" s="1"/>
      <c r="AA21" s="1"/>
      <c r="AB21" s="1"/>
      <c r="AC21" s="1"/>
    </row>
    <row r="22" spans="1:29" ht="21" x14ac:dyDescent="0.35">
      <c r="A22" s="50"/>
      <c r="B22" s="230"/>
      <c r="C22" s="99" t="s">
        <v>148</v>
      </c>
      <c r="D22" s="118" t="s">
        <v>150</v>
      </c>
      <c r="E22" s="120" t="s">
        <v>224</v>
      </c>
      <c r="F22" s="1"/>
      <c r="G22" s="1"/>
      <c r="H22" s="1"/>
      <c r="I22" s="1"/>
      <c r="J22" s="1"/>
      <c r="K22" s="1"/>
      <c r="L22" s="1"/>
      <c r="M22" s="1"/>
      <c r="N22" s="1"/>
      <c r="O22" s="1"/>
      <c r="P22" s="1"/>
      <c r="Q22" s="1"/>
      <c r="R22" s="1"/>
      <c r="S22" s="1"/>
      <c r="T22" s="1"/>
      <c r="U22" s="1"/>
      <c r="V22" s="1"/>
      <c r="W22" s="1"/>
      <c r="X22" s="1"/>
      <c r="Y22" s="1"/>
      <c r="Z22" s="1"/>
      <c r="AA22" s="1"/>
      <c r="AB22" s="1"/>
      <c r="AC22" s="1"/>
    </row>
    <row r="23" spans="1:29" ht="21" x14ac:dyDescent="0.35">
      <c r="A23" s="50"/>
      <c r="B23" s="228" t="s">
        <v>84</v>
      </c>
      <c r="C23" s="55"/>
      <c r="D23" s="118" t="s">
        <v>151</v>
      </c>
      <c r="E23" s="55" t="s">
        <v>183</v>
      </c>
      <c r="F23" s="1"/>
      <c r="G23" s="1"/>
      <c r="H23" s="1"/>
      <c r="I23" s="1"/>
      <c r="J23" s="1"/>
      <c r="K23" s="1"/>
      <c r="L23" s="1"/>
      <c r="M23" s="1"/>
      <c r="N23" s="1"/>
      <c r="O23" s="1"/>
      <c r="P23" s="1"/>
      <c r="Q23" s="1"/>
      <c r="R23" s="1"/>
      <c r="S23" s="1"/>
      <c r="T23" s="1"/>
      <c r="U23" s="1"/>
      <c r="V23" s="1"/>
      <c r="W23" s="1"/>
      <c r="X23" s="1"/>
      <c r="Y23" s="1"/>
      <c r="Z23" s="1"/>
      <c r="AA23" s="1"/>
      <c r="AB23" s="1"/>
      <c r="AC23" s="1"/>
    </row>
    <row r="24" spans="1:29" ht="21" x14ac:dyDescent="0.35">
      <c r="A24" s="50"/>
      <c r="B24" s="229"/>
      <c r="C24" s="99" t="s">
        <v>152</v>
      </c>
      <c r="D24" s="118" t="s">
        <v>184</v>
      </c>
      <c r="E24" s="55" t="s">
        <v>185</v>
      </c>
      <c r="F24" s="1"/>
      <c r="G24" s="1"/>
      <c r="H24" s="1"/>
      <c r="I24" s="1"/>
      <c r="J24" s="1"/>
      <c r="K24" s="1"/>
      <c r="L24" s="1"/>
      <c r="M24" s="1"/>
      <c r="N24" s="1"/>
      <c r="O24" s="1"/>
      <c r="P24" s="1"/>
      <c r="Q24" s="1"/>
      <c r="R24" s="1"/>
      <c r="S24" s="1"/>
      <c r="T24" s="1"/>
      <c r="U24" s="1"/>
      <c r="V24" s="1"/>
      <c r="W24" s="1"/>
      <c r="X24" s="1"/>
      <c r="Y24" s="1"/>
      <c r="Z24" s="1"/>
      <c r="AA24" s="1"/>
      <c r="AB24" s="1"/>
      <c r="AC24" s="1"/>
    </row>
    <row r="25" spans="1:29" ht="21" x14ac:dyDescent="0.35">
      <c r="A25" s="50"/>
      <c r="B25" s="229"/>
      <c r="C25" s="99" t="s">
        <v>153</v>
      </c>
      <c r="D25" s="118" t="s">
        <v>186</v>
      </c>
      <c r="E25" s="55" t="s">
        <v>187</v>
      </c>
      <c r="F25" s="1"/>
      <c r="G25" s="1"/>
      <c r="H25" s="1"/>
      <c r="I25" s="1"/>
      <c r="J25" s="1"/>
      <c r="K25" s="1"/>
      <c r="L25" s="1"/>
      <c r="M25" s="1"/>
      <c r="N25" s="1"/>
      <c r="O25" s="1"/>
      <c r="P25" s="1"/>
      <c r="Q25" s="1"/>
      <c r="R25" s="1"/>
      <c r="S25" s="1"/>
      <c r="T25" s="1"/>
      <c r="U25" s="1"/>
      <c r="V25" s="1"/>
      <c r="W25" s="1"/>
      <c r="X25" s="1"/>
      <c r="Y25" s="1"/>
      <c r="Z25" s="1"/>
      <c r="AA25" s="1"/>
      <c r="AB25" s="1"/>
      <c r="AC25" s="1"/>
    </row>
    <row r="26" spans="1:29" ht="21" x14ac:dyDescent="0.35">
      <c r="A26" s="50"/>
      <c r="B26" s="229"/>
      <c r="C26" s="99" t="s">
        <v>154</v>
      </c>
      <c r="D26" s="118" t="s">
        <v>188</v>
      </c>
      <c r="E26" s="99" t="s">
        <v>231</v>
      </c>
      <c r="F26" s="1"/>
      <c r="G26" s="1"/>
      <c r="H26" s="1"/>
      <c r="I26" s="1"/>
      <c r="J26" s="1"/>
      <c r="K26" s="1"/>
      <c r="L26" s="1"/>
      <c r="M26" s="1"/>
      <c r="N26" s="1"/>
      <c r="O26" s="1"/>
      <c r="P26" s="1"/>
      <c r="Q26" s="1"/>
      <c r="R26" s="1"/>
      <c r="S26" s="1"/>
      <c r="T26" s="1"/>
      <c r="U26" s="1"/>
      <c r="V26" s="1"/>
      <c r="W26" s="1"/>
      <c r="X26" s="1"/>
      <c r="Y26" s="1"/>
      <c r="Z26" s="1"/>
      <c r="AA26" s="1"/>
      <c r="AB26" s="1"/>
      <c r="AC26" s="1"/>
    </row>
    <row r="27" spans="1:29" ht="21" x14ac:dyDescent="0.35">
      <c r="A27" s="50"/>
      <c r="B27" s="229"/>
      <c r="C27" s="99" t="s">
        <v>155</v>
      </c>
      <c r="D27" s="118" t="s">
        <v>189</v>
      </c>
      <c r="E27" s="55" t="s">
        <v>190</v>
      </c>
      <c r="F27" s="1"/>
      <c r="G27" s="1"/>
      <c r="H27" s="1"/>
      <c r="I27" s="1"/>
      <c r="J27" s="1"/>
      <c r="K27" s="1"/>
      <c r="L27" s="1"/>
      <c r="M27" s="1"/>
      <c r="N27" s="1"/>
      <c r="O27" s="1"/>
      <c r="P27" s="1"/>
      <c r="Q27" s="1"/>
      <c r="R27" s="1"/>
      <c r="S27" s="1"/>
      <c r="T27" s="1"/>
      <c r="U27" s="1"/>
      <c r="V27" s="1"/>
      <c r="W27" s="1"/>
      <c r="X27" s="1"/>
      <c r="Y27" s="1"/>
      <c r="Z27" s="1"/>
      <c r="AA27" s="1"/>
      <c r="AB27" s="1"/>
      <c r="AC27" s="1"/>
    </row>
    <row r="28" spans="1:29" ht="42" x14ac:dyDescent="0.35">
      <c r="A28" s="50"/>
      <c r="B28" s="230"/>
      <c r="C28" s="99" t="s">
        <v>156</v>
      </c>
      <c r="D28" s="118" t="s">
        <v>191</v>
      </c>
      <c r="E28" s="55" t="s">
        <v>192</v>
      </c>
      <c r="F28" s="1"/>
      <c r="G28" s="1"/>
      <c r="H28" s="1"/>
      <c r="I28" s="1"/>
      <c r="J28" s="1"/>
      <c r="K28" s="1"/>
      <c r="L28" s="1"/>
      <c r="M28" s="1"/>
      <c r="N28" s="1"/>
      <c r="O28" s="1"/>
      <c r="P28" s="1"/>
      <c r="Q28" s="1"/>
      <c r="R28" s="1"/>
      <c r="S28" s="1"/>
      <c r="T28" s="1"/>
      <c r="U28" s="1"/>
      <c r="V28" s="1"/>
      <c r="W28" s="1"/>
      <c r="X28" s="1"/>
      <c r="Y28" s="1"/>
      <c r="Z28" s="1"/>
      <c r="AA28" s="1"/>
      <c r="AB28" s="1"/>
      <c r="AC28" s="1"/>
    </row>
    <row r="29" spans="1:29" ht="21" x14ac:dyDescent="0.35">
      <c r="A29" s="50"/>
      <c r="B29" s="222" t="s">
        <v>157</v>
      </c>
      <c r="C29" s="99"/>
      <c r="D29" s="118" t="s">
        <v>158</v>
      </c>
      <c r="E29" s="55" t="s">
        <v>193</v>
      </c>
      <c r="F29" s="1"/>
      <c r="G29" s="1"/>
      <c r="H29" s="1"/>
      <c r="I29" s="1"/>
      <c r="J29" s="1"/>
      <c r="K29" s="1"/>
      <c r="L29" s="1"/>
      <c r="M29" s="1"/>
      <c r="N29" s="1"/>
      <c r="O29" s="1"/>
      <c r="P29" s="1"/>
      <c r="Q29" s="1"/>
      <c r="R29" s="1"/>
      <c r="S29" s="1"/>
      <c r="T29" s="1"/>
      <c r="U29" s="1"/>
      <c r="V29" s="1"/>
      <c r="W29" s="1"/>
      <c r="X29" s="1"/>
      <c r="Y29" s="1"/>
      <c r="Z29" s="1"/>
      <c r="AA29" s="1"/>
      <c r="AB29" s="1"/>
      <c r="AC29" s="1"/>
    </row>
    <row r="30" spans="1:29" ht="21" x14ac:dyDescent="0.35">
      <c r="A30" s="50"/>
      <c r="B30" s="223"/>
      <c r="C30" s="99" t="s">
        <v>159</v>
      </c>
      <c r="D30" s="118" t="s">
        <v>194</v>
      </c>
      <c r="E30" s="55" t="s">
        <v>195</v>
      </c>
      <c r="F30" s="1"/>
      <c r="G30" s="1"/>
      <c r="H30" s="1"/>
      <c r="I30" s="1"/>
      <c r="J30" s="1"/>
      <c r="K30" s="1"/>
      <c r="L30" s="1"/>
      <c r="M30" s="1"/>
      <c r="N30" s="1"/>
      <c r="O30" s="1"/>
      <c r="P30" s="1"/>
      <c r="Q30" s="1"/>
      <c r="R30" s="1"/>
      <c r="S30" s="1"/>
      <c r="T30" s="1"/>
      <c r="U30" s="1"/>
      <c r="V30" s="1"/>
      <c r="W30" s="1"/>
      <c r="X30" s="1"/>
      <c r="Y30" s="1"/>
      <c r="Z30" s="1"/>
      <c r="AA30" s="1"/>
      <c r="AB30" s="1"/>
      <c r="AC30" s="1"/>
    </row>
    <row r="31" spans="1:29" ht="21" x14ac:dyDescent="0.35">
      <c r="A31" s="50"/>
      <c r="B31" s="223"/>
      <c r="C31" s="99" t="s">
        <v>160</v>
      </c>
      <c r="D31" s="118" t="s">
        <v>196</v>
      </c>
      <c r="E31" s="55" t="s">
        <v>197</v>
      </c>
      <c r="F31" s="1"/>
      <c r="G31" s="1"/>
      <c r="H31" s="1"/>
      <c r="I31" s="1"/>
      <c r="J31" s="1"/>
      <c r="K31" s="1"/>
      <c r="L31" s="1"/>
      <c r="M31" s="1"/>
      <c r="N31" s="1"/>
      <c r="O31" s="1"/>
      <c r="P31" s="1"/>
      <c r="Q31" s="1"/>
      <c r="R31" s="1"/>
      <c r="S31" s="1"/>
      <c r="T31" s="1"/>
      <c r="U31" s="1"/>
      <c r="V31" s="1"/>
      <c r="W31" s="1"/>
      <c r="X31" s="1"/>
      <c r="Y31" s="1"/>
      <c r="Z31" s="1"/>
      <c r="AA31" s="1"/>
      <c r="AB31" s="1"/>
      <c r="AC31" s="1"/>
    </row>
    <row r="32" spans="1:29" ht="21" x14ac:dyDescent="0.35">
      <c r="A32" s="50"/>
      <c r="B32" s="223"/>
      <c r="C32" s="99" t="s">
        <v>161</v>
      </c>
      <c r="D32" s="118" t="s">
        <v>198</v>
      </c>
      <c r="E32" s="55" t="s">
        <v>199</v>
      </c>
      <c r="F32" s="1"/>
      <c r="G32" s="1"/>
      <c r="H32" s="1"/>
      <c r="I32" s="1"/>
      <c r="J32" s="1"/>
      <c r="K32" s="1"/>
      <c r="L32" s="1"/>
      <c r="M32" s="1"/>
      <c r="N32" s="1"/>
      <c r="O32" s="1"/>
      <c r="P32" s="1"/>
      <c r="Q32" s="1"/>
      <c r="R32" s="1"/>
      <c r="S32" s="1"/>
      <c r="T32" s="1"/>
      <c r="U32" s="1"/>
      <c r="V32" s="1"/>
      <c r="W32" s="1"/>
      <c r="X32" s="1"/>
      <c r="Y32" s="1"/>
      <c r="Z32" s="1"/>
      <c r="AA32" s="1"/>
      <c r="AB32" s="1"/>
      <c r="AC32" s="1"/>
    </row>
    <row r="33" spans="1:29" ht="21" x14ac:dyDescent="0.35">
      <c r="A33" s="50"/>
      <c r="B33" s="223"/>
      <c r="C33" s="99" t="s">
        <v>162</v>
      </c>
      <c r="D33" s="118" t="s">
        <v>200</v>
      </c>
      <c r="E33" s="55" t="s">
        <v>201</v>
      </c>
      <c r="F33" s="1"/>
      <c r="G33" s="1"/>
      <c r="H33" s="1"/>
      <c r="I33" s="1"/>
      <c r="J33" s="1"/>
      <c r="K33" s="1"/>
      <c r="L33" s="1"/>
      <c r="M33" s="1"/>
      <c r="N33" s="1"/>
      <c r="O33" s="1"/>
      <c r="P33" s="1"/>
      <c r="Q33" s="1"/>
      <c r="R33" s="1"/>
      <c r="S33" s="1"/>
      <c r="T33" s="1"/>
      <c r="U33" s="1"/>
      <c r="V33" s="1"/>
      <c r="W33" s="1"/>
      <c r="X33" s="1"/>
      <c r="Y33" s="1"/>
      <c r="Z33" s="1"/>
      <c r="AA33" s="1"/>
      <c r="AB33" s="1"/>
      <c r="AC33" s="1"/>
    </row>
    <row r="34" spans="1:29" ht="21" x14ac:dyDescent="0.35">
      <c r="A34" s="50"/>
      <c r="B34" s="224"/>
      <c r="C34" s="119" t="s">
        <v>163</v>
      </c>
      <c r="D34" s="118" t="s">
        <v>202</v>
      </c>
      <c r="E34" s="55" t="s">
        <v>203</v>
      </c>
      <c r="F34" s="1"/>
      <c r="G34" s="1"/>
      <c r="H34" s="1"/>
      <c r="I34" s="1"/>
      <c r="J34" s="1"/>
      <c r="K34" s="1"/>
      <c r="L34" s="1"/>
      <c r="M34" s="1"/>
      <c r="N34" s="1"/>
      <c r="O34" s="1"/>
      <c r="P34" s="1"/>
      <c r="Q34" s="1"/>
      <c r="R34" s="1"/>
      <c r="S34" s="1"/>
      <c r="T34" s="1"/>
      <c r="U34" s="1"/>
      <c r="V34" s="1"/>
      <c r="W34" s="1"/>
      <c r="X34" s="1"/>
      <c r="Y34" s="1"/>
      <c r="Z34" s="1"/>
      <c r="AA34" s="1"/>
      <c r="AB34" s="1"/>
      <c r="AC34" s="1"/>
    </row>
    <row r="35" spans="1:29" ht="42" x14ac:dyDescent="0.35">
      <c r="A35" s="50"/>
      <c r="B35" s="225" t="s">
        <v>164</v>
      </c>
      <c r="C35" s="99"/>
      <c r="D35" s="118" t="s">
        <v>204</v>
      </c>
      <c r="E35" s="55" t="s">
        <v>205</v>
      </c>
      <c r="F35" s="1"/>
      <c r="G35" s="1"/>
      <c r="H35" s="1"/>
      <c r="I35" s="1"/>
      <c r="J35" s="1"/>
      <c r="K35" s="1"/>
      <c r="L35" s="1"/>
      <c r="M35" s="1"/>
      <c r="N35" s="1"/>
      <c r="O35" s="1"/>
      <c r="P35" s="1"/>
      <c r="Q35" s="1"/>
      <c r="R35" s="1"/>
      <c r="S35" s="1"/>
      <c r="T35" s="1"/>
      <c r="U35" s="1"/>
      <c r="V35" s="1"/>
      <c r="W35" s="1"/>
      <c r="X35" s="1"/>
      <c r="Y35" s="1"/>
      <c r="Z35" s="1"/>
      <c r="AA35" s="1"/>
      <c r="AB35" s="1"/>
      <c r="AC35" s="1"/>
    </row>
    <row r="36" spans="1:29" ht="21" x14ac:dyDescent="0.35">
      <c r="A36" s="50"/>
      <c r="B36" s="223"/>
      <c r="C36" s="99" t="s">
        <v>167</v>
      </c>
      <c r="D36" s="118" t="s">
        <v>165</v>
      </c>
      <c r="E36" s="55" t="s">
        <v>206</v>
      </c>
      <c r="F36" s="1"/>
      <c r="G36" s="1"/>
      <c r="H36" s="1"/>
      <c r="I36" s="1"/>
      <c r="J36" s="1"/>
      <c r="K36" s="1"/>
      <c r="L36" s="1"/>
      <c r="M36" s="1"/>
      <c r="N36" s="1"/>
      <c r="O36" s="1"/>
      <c r="P36" s="1"/>
      <c r="Q36" s="1"/>
      <c r="R36" s="1"/>
      <c r="S36" s="1"/>
      <c r="T36" s="1"/>
      <c r="U36" s="1"/>
      <c r="V36" s="1"/>
      <c r="W36" s="1"/>
      <c r="X36" s="1"/>
      <c r="Y36" s="1"/>
      <c r="Z36" s="1"/>
      <c r="AA36" s="1"/>
      <c r="AB36" s="1"/>
      <c r="AC36" s="1"/>
    </row>
    <row r="37" spans="1:29" ht="21" x14ac:dyDescent="0.35">
      <c r="A37" s="50"/>
      <c r="B37" s="223"/>
      <c r="C37" s="99" t="s">
        <v>166</v>
      </c>
      <c r="D37" s="118" t="s">
        <v>207</v>
      </c>
      <c r="E37" s="99" t="s">
        <v>232</v>
      </c>
      <c r="F37" s="1"/>
      <c r="G37" s="1"/>
      <c r="H37" s="1"/>
      <c r="I37" s="1"/>
      <c r="J37" s="1"/>
      <c r="K37" s="1"/>
      <c r="L37" s="1"/>
      <c r="M37" s="1"/>
      <c r="N37" s="1"/>
      <c r="O37" s="1"/>
      <c r="P37" s="1"/>
      <c r="Q37" s="1"/>
      <c r="R37" s="1"/>
      <c r="S37" s="1"/>
      <c r="T37" s="1"/>
      <c r="U37" s="1"/>
      <c r="V37" s="1"/>
      <c r="W37" s="1"/>
      <c r="X37" s="1"/>
      <c r="Y37" s="1"/>
      <c r="Z37" s="1"/>
      <c r="AA37" s="1"/>
      <c r="AB37" s="1"/>
      <c r="AC37" s="1"/>
    </row>
    <row r="38" spans="1:29" ht="42" x14ac:dyDescent="0.35">
      <c r="A38" s="50"/>
      <c r="B38" s="223"/>
      <c r="C38" s="99" t="s">
        <v>168</v>
      </c>
      <c r="D38" s="118" t="s">
        <v>208</v>
      </c>
      <c r="E38" s="55" t="s">
        <v>209</v>
      </c>
      <c r="F38" s="1"/>
      <c r="G38" s="1"/>
      <c r="H38" s="1"/>
      <c r="I38" s="1"/>
      <c r="J38" s="1"/>
      <c r="K38" s="1"/>
      <c r="L38" s="1"/>
      <c r="M38" s="1"/>
      <c r="N38" s="1"/>
      <c r="O38" s="1"/>
      <c r="P38" s="1"/>
      <c r="Q38" s="1"/>
      <c r="R38" s="1"/>
      <c r="S38" s="1"/>
      <c r="T38" s="1"/>
      <c r="U38" s="1"/>
      <c r="V38" s="1"/>
      <c r="W38" s="1"/>
      <c r="X38" s="1"/>
      <c r="Y38" s="1"/>
      <c r="Z38" s="1"/>
      <c r="AA38" s="1"/>
      <c r="AB38" s="1"/>
      <c r="AC38" s="1"/>
    </row>
    <row r="39" spans="1:29" ht="21" x14ac:dyDescent="0.35">
      <c r="A39" s="50"/>
      <c r="B39" s="223"/>
      <c r="C39" s="99" t="s">
        <v>169</v>
      </c>
      <c r="D39" s="118" t="s">
        <v>210</v>
      </c>
      <c r="E39" s="55" t="s">
        <v>211</v>
      </c>
      <c r="F39" s="1"/>
      <c r="G39" s="1"/>
      <c r="H39" s="1"/>
      <c r="I39" s="1"/>
      <c r="J39" s="1"/>
      <c r="K39" s="1"/>
      <c r="L39" s="1"/>
      <c r="M39" s="1"/>
      <c r="N39" s="1"/>
      <c r="O39" s="1"/>
      <c r="P39" s="1"/>
      <c r="Q39" s="1"/>
      <c r="R39" s="1"/>
      <c r="S39" s="1"/>
      <c r="T39" s="1"/>
      <c r="U39" s="1"/>
      <c r="V39" s="1"/>
      <c r="W39" s="1"/>
      <c r="X39" s="1"/>
      <c r="Y39" s="1"/>
      <c r="Z39" s="1"/>
      <c r="AA39" s="1"/>
      <c r="AB39" s="1"/>
      <c r="AC39" s="1"/>
    </row>
    <row r="40" spans="1:29" ht="42" x14ac:dyDescent="0.35">
      <c r="A40" s="50"/>
      <c r="B40" s="223"/>
      <c r="C40" s="119" t="s">
        <v>170</v>
      </c>
      <c r="D40" s="118" t="s">
        <v>212</v>
      </c>
      <c r="E40" s="99" t="s">
        <v>233</v>
      </c>
      <c r="F40" s="1"/>
      <c r="G40" s="1"/>
      <c r="H40" s="1"/>
      <c r="I40" s="1"/>
      <c r="J40" s="1"/>
      <c r="K40" s="1"/>
      <c r="L40" s="1"/>
      <c r="M40" s="1"/>
      <c r="N40" s="1"/>
      <c r="O40" s="1"/>
      <c r="P40" s="1"/>
      <c r="Q40" s="1"/>
      <c r="R40" s="1"/>
      <c r="S40" s="1"/>
      <c r="T40" s="1"/>
      <c r="U40" s="1"/>
      <c r="V40" s="1"/>
      <c r="W40" s="1"/>
      <c r="X40" s="1"/>
      <c r="Y40" s="1"/>
      <c r="Z40" s="1"/>
      <c r="AA40" s="1"/>
      <c r="AB40" s="1"/>
      <c r="AC40" s="1"/>
    </row>
    <row r="41" spans="1:29" ht="21" x14ac:dyDescent="0.35">
      <c r="A41" s="50"/>
      <c r="B41" s="226"/>
      <c r="C41" s="119" t="s">
        <v>171</v>
      </c>
      <c r="D41" s="118" t="s">
        <v>213</v>
      </c>
      <c r="E41" s="55" t="s">
        <v>214</v>
      </c>
      <c r="F41" s="1"/>
      <c r="G41" s="1"/>
      <c r="H41" s="1"/>
      <c r="I41" s="1"/>
      <c r="J41" s="1"/>
      <c r="K41" s="1"/>
      <c r="L41" s="1"/>
      <c r="M41" s="1"/>
      <c r="N41" s="1"/>
      <c r="O41" s="1"/>
      <c r="P41" s="1"/>
      <c r="Q41" s="1"/>
      <c r="R41" s="1"/>
      <c r="S41" s="1"/>
      <c r="T41" s="1"/>
      <c r="U41" s="1"/>
      <c r="V41" s="1"/>
      <c r="W41" s="1"/>
      <c r="X41" s="1"/>
      <c r="Y41" s="1"/>
      <c r="Z41" s="1"/>
      <c r="AA41" s="1"/>
      <c r="AB41" s="1"/>
      <c r="AC41" s="1"/>
    </row>
    <row r="42" spans="1:29" ht="21" x14ac:dyDescent="0.35">
      <c r="A42" s="50"/>
      <c r="B42" s="225" t="s">
        <v>172</v>
      </c>
      <c r="C42" s="99"/>
      <c r="D42" s="118" t="s">
        <v>215</v>
      </c>
      <c r="E42" s="55" t="s">
        <v>216</v>
      </c>
      <c r="F42" s="1"/>
      <c r="G42" s="1"/>
      <c r="H42" s="1"/>
      <c r="I42" s="1"/>
      <c r="J42" s="1"/>
      <c r="K42" s="1"/>
      <c r="L42" s="1"/>
      <c r="M42" s="1"/>
      <c r="N42" s="1"/>
      <c r="O42" s="1"/>
      <c r="P42" s="1"/>
      <c r="Q42" s="1"/>
      <c r="R42" s="1"/>
      <c r="S42" s="1"/>
      <c r="T42" s="1"/>
      <c r="U42" s="1"/>
      <c r="V42" s="1"/>
      <c r="W42" s="1"/>
      <c r="X42" s="1"/>
      <c r="Y42" s="1"/>
      <c r="Z42" s="1"/>
      <c r="AA42" s="1"/>
      <c r="AB42" s="1"/>
      <c r="AC42" s="1"/>
    </row>
    <row r="43" spans="1:29" ht="42" x14ac:dyDescent="0.35">
      <c r="A43" s="50"/>
      <c r="B43" s="226"/>
      <c r="C43" s="99" t="s">
        <v>173</v>
      </c>
      <c r="D43" s="118" t="s">
        <v>217</v>
      </c>
      <c r="E43" s="99" t="s">
        <v>234</v>
      </c>
      <c r="F43" s="1"/>
      <c r="G43" s="1"/>
      <c r="H43" s="1"/>
      <c r="I43" s="1"/>
      <c r="J43" s="1"/>
      <c r="K43" s="1"/>
      <c r="L43" s="1"/>
      <c r="M43" s="1"/>
      <c r="N43" s="1"/>
      <c r="O43" s="1"/>
      <c r="P43" s="1"/>
      <c r="Q43" s="1"/>
      <c r="R43" s="1"/>
      <c r="S43" s="1"/>
      <c r="T43" s="1"/>
      <c r="U43" s="1"/>
      <c r="V43" s="1"/>
      <c r="W43" s="1"/>
      <c r="X43" s="1"/>
      <c r="Y43" s="1"/>
      <c r="Z43" s="1"/>
      <c r="AA43" s="1"/>
      <c r="AB43" s="1"/>
      <c r="AC43" s="1"/>
    </row>
    <row r="44" spans="1:29" ht="21" x14ac:dyDescent="0.35">
      <c r="A44" s="50"/>
      <c r="B44" s="121" t="s">
        <v>87</v>
      </c>
      <c r="C44" s="55"/>
      <c r="D44" s="118" t="s">
        <v>218</v>
      </c>
      <c r="F44" s="1"/>
      <c r="G44" s="1"/>
      <c r="H44" s="1"/>
      <c r="I44" s="1"/>
      <c r="J44" s="1"/>
      <c r="K44" s="1"/>
      <c r="L44" s="1"/>
      <c r="M44" s="1"/>
      <c r="N44" s="1"/>
      <c r="O44" s="1"/>
      <c r="P44" s="1"/>
      <c r="Q44" s="1"/>
      <c r="R44" s="1"/>
      <c r="S44" s="1"/>
      <c r="T44" s="1"/>
      <c r="U44" s="1"/>
      <c r="V44" s="1"/>
      <c r="W44" s="1"/>
      <c r="X44" s="1"/>
      <c r="Y44" s="1"/>
      <c r="Z44" s="1"/>
      <c r="AA44" s="1"/>
      <c r="AB44" s="1"/>
      <c r="AC44" s="1"/>
    </row>
    <row r="45" spans="1:29" s="108" customFormat="1" ht="18.75" x14ac:dyDescent="0.3">
      <c r="A45" s="109"/>
      <c r="B45" s="16"/>
      <c r="C45" s="16"/>
      <c r="D45" s="16"/>
      <c r="E45" s="109"/>
      <c r="F45" s="1"/>
      <c r="G45" s="1"/>
      <c r="H45" s="1"/>
      <c r="I45" s="1"/>
      <c r="J45" s="1"/>
      <c r="K45" s="1"/>
      <c r="L45" s="1"/>
      <c r="M45" s="1"/>
      <c r="N45" s="1"/>
      <c r="O45" s="1"/>
      <c r="P45" s="1"/>
      <c r="Q45" s="1"/>
      <c r="R45" s="1"/>
      <c r="S45" s="1"/>
      <c r="T45" s="1"/>
      <c r="U45" s="1"/>
      <c r="V45" s="1"/>
      <c r="W45" s="1"/>
      <c r="X45" s="1"/>
      <c r="Y45" s="1"/>
      <c r="Z45" s="1"/>
      <c r="AA45" s="1"/>
      <c r="AB45" s="1"/>
      <c r="AC45" s="1"/>
    </row>
    <row r="46" spans="1:29" ht="15" x14ac:dyDescent="0.25">
      <c r="B46" s="70"/>
      <c r="E46" s="1"/>
      <c r="F46" s="1"/>
      <c r="G46" s="1"/>
      <c r="H46" s="1"/>
      <c r="I46" s="1"/>
      <c r="J46" s="1"/>
      <c r="K46" s="1"/>
      <c r="L46" s="1"/>
      <c r="M46" s="1"/>
      <c r="N46" s="1"/>
      <c r="O46" s="1"/>
      <c r="P46" s="1"/>
      <c r="Q46" s="1"/>
      <c r="R46" s="1"/>
      <c r="S46" s="1"/>
      <c r="T46" s="1"/>
      <c r="U46" s="1"/>
      <c r="V46" s="1"/>
      <c r="W46" s="1"/>
      <c r="X46" s="1"/>
      <c r="Y46" s="1"/>
      <c r="Z46" s="1"/>
      <c r="AA46" s="1"/>
      <c r="AB46" s="1"/>
    </row>
    <row r="47" spans="1:29" ht="15" x14ac:dyDescent="0.25">
      <c r="A47" s="73"/>
      <c r="B47" s="70"/>
      <c r="C47" s="70"/>
      <c r="D47" s="16"/>
      <c r="E47" s="75"/>
      <c r="F47" s="75"/>
      <c r="G47" s="75"/>
      <c r="H47" s="75"/>
      <c r="I47" s="75"/>
      <c r="J47" s="75"/>
      <c r="K47" s="75"/>
      <c r="L47" s="75"/>
      <c r="M47" s="75"/>
      <c r="N47" s="75"/>
      <c r="O47" s="75"/>
      <c r="P47" s="75"/>
      <c r="Q47" s="75"/>
      <c r="R47" s="75"/>
      <c r="S47" s="1"/>
      <c r="T47" s="1"/>
      <c r="U47" s="1"/>
      <c r="V47" s="1"/>
      <c r="W47" s="1"/>
      <c r="X47" s="1"/>
      <c r="Y47" s="1"/>
      <c r="Z47" s="1"/>
      <c r="AA47" s="1"/>
      <c r="AB47" s="1"/>
    </row>
    <row r="48" spans="1:29" ht="15" x14ac:dyDescent="0.25">
      <c r="A48" s="110" t="s">
        <v>113</v>
      </c>
      <c r="B48" s="26" t="s">
        <v>98</v>
      </c>
      <c r="C48" s="100" t="s">
        <v>33</v>
      </c>
      <c r="D48" s="100" t="s">
        <v>273</v>
      </c>
      <c r="E48" s="101" t="s">
        <v>50</v>
      </c>
      <c r="F48" s="107" t="s">
        <v>97</v>
      </c>
      <c r="G48" s="102" t="s">
        <v>275</v>
      </c>
      <c r="H48" s="102" t="s">
        <v>276</v>
      </c>
      <c r="I48" s="143" t="s">
        <v>277</v>
      </c>
      <c r="J48" s="138"/>
      <c r="K48" s="138"/>
      <c r="L48" s="138"/>
      <c r="M48" s="138"/>
      <c r="N48" s="138"/>
    </row>
    <row r="49" spans="1:14" ht="15.75" x14ac:dyDescent="0.25">
      <c r="A49" s="75"/>
      <c r="B49" s="14" t="s">
        <v>83</v>
      </c>
      <c r="C49" s="57" t="s">
        <v>119</v>
      </c>
      <c r="D49" s="57" t="s">
        <v>140</v>
      </c>
      <c r="E49" s="57" t="s">
        <v>147</v>
      </c>
      <c r="F49" s="131" t="s">
        <v>152</v>
      </c>
      <c r="G49" s="129" t="s">
        <v>159</v>
      </c>
      <c r="H49" s="141" t="s">
        <v>167</v>
      </c>
      <c r="I49" s="144" t="s">
        <v>173</v>
      </c>
      <c r="J49" s="139"/>
      <c r="K49" s="139"/>
      <c r="L49" s="140"/>
      <c r="M49" s="139"/>
      <c r="N49" s="139"/>
    </row>
    <row r="50" spans="1:14" ht="15.75" x14ac:dyDescent="0.25">
      <c r="A50" s="75"/>
      <c r="B50" s="14" t="s">
        <v>139</v>
      </c>
      <c r="C50" s="57" t="s">
        <v>120</v>
      </c>
      <c r="D50" s="57" t="s">
        <v>141</v>
      </c>
      <c r="E50" s="81" t="s">
        <v>148</v>
      </c>
      <c r="F50" s="132" t="s">
        <v>153</v>
      </c>
      <c r="G50" s="106" t="s">
        <v>160</v>
      </c>
      <c r="H50" s="148" t="s">
        <v>166</v>
      </c>
      <c r="I50" s="137"/>
      <c r="J50" s="103"/>
      <c r="K50" s="103"/>
      <c r="L50" s="103"/>
      <c r="M50" s="105"/>
      <c r="N50" s="105"/>
    </row>
    <row r="51" spans="1:14" ht="15.75" x14ac:dyDescent="0.25">
      <c r="A51" s="75"/>
      <c r="B51" s="14" t="s">
        <v>82</v>
      </c>
      <c r="C51" s="57" t="s">
        <v>121</v>
      </c>
      <c r="D51" s="57" t="s">
        <v>142</v>
      </c>
      <c r="E51" s="57"/>
      <c r="F51" s="132" t="s">
        <v>154</v>
      </c>
      <c r="G51" s="106" t="s">
        <v>161</v>
      </c>
      <c r="H51" s="1" t="s">
        <v>168</v>
      </c>
      <c r="I51" s="137"/>
      <c r="J51" s="103"/>
      <c r="K51" s="103"/>
      <c r="L51" s="103"/>
      <c r="M51" s="104"/>
      <c r="N51" s="104"/>
    </row>
    <row r="52" spans="1:14" ht="15.75" x14ac:dyDescent="0.25">
      <c r="A52" s="75"/>
      <c r="B52" s="14" t="s">
        <v>84</v>
      </c>
      <c r="C52" s="57" t="s">
        <v>122</v>
      </c>
      <c r="D52" s="130" t="s">
        <v>143</v>
      </c>
      <c r="E52" s="1"/>
      <c r="F52" s="132" t="s">
        <v>155</v>
      </c>
      <c r="G52" s="106" t="s">
        <v>278</v>
      </c>
      <c r="H52" s="1" t="s">
        <v>169</v>
      </c>
      <c r="I52" s="137"/>
      <c r="J52" s="103"/>
      <c r="K52" s="103"/>
      <c r="L52" s="103"/>
      <c r="M52" s="104"/>
      <c r="N52" s="104"/>
    </row>
    <row r="53" spans="1:14" ht="15.75" x14ac:dyDescent="0.25">
      <c r="A53" s="75"/>
      <c r="B53" s="14" t="s">
        <v>157</v>
      </c>
      <c r="C53" s="14" t="s">
        <v>123</v>
      </c>
      <c r="D53" s="130" t="s">
        <v>144</v>
      </c>
      <c r="E53" s="1"/>
      <c r="F53" s="133" t="s">
        <v>156</v>
      </c>
      <c r="G53" s="142" t="s">
        <v>274</v>
      </c>
      <c r="H53" s="1" t="s">
        <v>170</v>
      </c>
      <c r="I53" s="137"/>
      <c r="J53" s="103"/>
      <c r="K53" s="103"/>
      <c r="L53" s="103"/>
      <c r="M53" s="104"/>
      <c r="N53" s="104"/>
    </row>
    <row r="54" spans="1:14" ht="15.75" x14ac:dyDescent="0.25">
      <c r="A54" s="75"/>
      <c r="B54" s="14" t="s">
        <v>164</v>
      </c>
      <c r="C54" s="14" t="s">
        <v>272</v>
      </c>
      <c r="D54" s="130" t="s">
        <v>145</v>
      </c>
      <c r="E54" s="1"/>
      <c r="F54" s="134"/>
      <c r="G54" s="136"/>
      <c r="H54" s="149" t="s">
        <v>171</v>
      </c>
      <c r="I54" s="136"/>
      <c r="J54" s="103"/>
      <c r="K54" s="103"/>
      <c r="L54" s="103"/>
      <c r="M54" s="104"/>
      <c r="N54" s="104"/>
    </row>
    <row r="55" spans="1:14" ht="15.75" x14ac:dyDescent="0.25">
      <c r="A55" s="75"/>
      <c r="B55" s="14" t="s">
        <v>172</v>
      </c>
      <c r="C55" s="38" t="s">
        <v>124</v>
      </c>
      <c r="D55" s="38" t="s">
        <v>146</v>
      </c>
      <c r="E55" s="1"/>
      <c r="F55" s="135"/>
      <c r="G55" s="136"/>
      <c r="H55" s="103"/>
      <c r="I55" s="136"/>
      <c r="J55" s="103"/>
      <c r="K55" s="103"/>
      <c r="L55" s="104"/>
      <c r="M55" s="104"/>
      <c r="N55" s="104"/>
    </row>
    <row r="56" spans="1:14" ht="15.75" x14ac:dyDescent="0.25">
      <c r="A56" s="75"/>
      <c r="B56" s="145" t="s">
        <v>87</v>
      </c>
      <c r="D56" s="16"/>
      <c r="E56" s="1"/>
      <c r="F56" s="1"/>
      <c r="G56" s="103"/>
      <c r="H56" s="103"/>
      <c r="I56" s="136"/>
      <c r="J56" s="103"/>
      <c r="K56" s="103"/>
      <c r="L56" s="104"/>
      <c r="M56" s="104"/>
      <c r="N56" s="104"/>
    </row>
    <row r="57" spans="1:14" ht="15.75" customHeight="1" x14ac:dyDescent="0.25">
      <c r="A57" s="75"/>
      <c r="B57" s="16"/>
      <c r="C57" s="16"/>
      <c r="D57" s="16"/>
      <c r="E57" s="1"/>
      <c r="F57" s="1"/>
      <c r="G57" s="103"/>
      <c r="H57" s="103"/>
      <c r="I57" s="136"/>
      <c r="J57" s="103"/>
      <c r="K57" s="103"/>
      <c r="L57" s="104"/>
      <c r="M57" s="104"/>
      <c r="N57" s="104"/>
    </row>
    <row r="58" spans="1:14" ht="15.75" x14ac:dyDescent="0.25">
      <c r="A58" s="75"/>
      <c r="B58" s="16"/>
      <c r="E58" s="1"/>
      <c r="F58" s="1"/>
      <c r="G58" s="103"/>
      <c r="H58" s="103"/>
      <c r="I58" s="136"/>
      <c r="J58" s="103"/>
      <c r="K58" s="103"/>
      <c r="L58" s="104"/>
      <c r="M58" s="104"/>
      <c r="N58" s="104"/>
    </row>
    <row r="59" spans="1:14" ht="15.75" x14ac:dyDescent="0.25">
      <c r="A59" s="75"/>
      <c r="B59" s="16"/>
      <c r="E59" s="1"/>
      <c r="F59" s="1"/>
      <c r="G59" s="103"/>
      <c r="H59" s="103"/>
      <c r="I59" s="136"/>
      <c r="J59" s="103"/>
      <c r="K59" s="103"/>
      <c r="L59" s="104"/>
      <c r="M59" s="104"/>
      <c r="N59" s="104"/>
    </row>
    <row r="60" spans="1:14" ht="15" x14ac:dyDescent="0.25">
      <c r="A60" s="75"/>
      <c r="B60" s="16"/>
      <c r="E60" s="1"/>
      <c r="F60" s="1"/>
      <c r="G60" s="1"/>
      <c r="H60" s="1"/>
      <c r="I60" s="1"/>
      <c r="J60" s="1"/>
      <c r="K60" s="1"/>
    </row>
    <row r="61" spans="1:14" ht="15" x14ac:dyDescent="0.25">
      <c r="A61" s="108"/>
      <c r="B61" s="16"/>
      <c r="E61" s="1"/>
      <c r="F61" s="1"/>
      <c r="G61" s="1"/>
      <c r="H61" s="1"/>
      <c r="I61" s="1"/>
      <c r="J61" s="1"/>
      <c r="K61" s="1"/>
    </row>
    <row r="65" spans="1:1" ht="15" customHeight="1" x14ac:dyDescent="0.25">
      <c r="A65" s="39" t="s">
        <v>67</v>
      </c>
    </row>
  </sheetData>
  <mergeCells count="8">
    <mergeCell ref="B29:B34"/>
    <mergeCell ref="B35:B41"/>
    <mergeCell ref="B42:B43"/>
    <mergeCell ref="A1:B1"/>
    <mergeCell ref="B23:B28"/>
    <mergeCell ref="B20:B22"/>
    <mergeCell ref="B12:B19"/>
    <mergeCell ref="B4:B11"/>
  </mergeCells>
  <pageMargins left="0.75" right="0.75" top="1" bottom="1" header="0.5" footer="0.5"/>
  <pageSetup paperSize="9" orientation="landscape" horizontalDpi="300" verticalDpi="300"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15"/>
  <sheetViews>
    <sheetView workbookViewId="0">
      <selection sqref="A1:B1"/>
    </sheetView>
  </sheetViews>
  <sheetFormatPr defaultColWidth="17.28515625" defaultRowHeight="15" customHeight="1" x14ac:dyDescent="0.2"/>
  <cols>
    <col min="1" max="1" width="30.140625" customWidth="1"/>
    <col min="2" max="2" width="101.42578125" customWidth="1"/>
  </cols>
  <sheetData>
    <row r="1" spans="1:2" ht="36" customHeight="1" x14ac:dyDescent="0.55000000000000004">
      <c r="A1" s="3" t="s">
        <v>48</v>
      </c>
      <c r="B1" s="23"/>
    </row>
    <row r="2" spans="1:2" ht="99.75" customHeight="1" x14ac:dyDescent="0.2">
      <c r="A2" s="25" t="s">
        <v>290</v>
      </c>
      <c r="B2" s="27" t="s">
        <v>58</v>
      </c>
    </row>
    <row r="3" spans="1:2" ht="79.5" customHeight="1" x14ac:dyDescent="0.2">
      <c r="A3" s="35" t="s">
        <v>291</v>
      </c>
      <c r="B3" s="36" t="s">
        <v>65</v>
      </c>
    </row>
    <row r="4" spans="1:2" ht="60" customHeight="1" x14ac:dyDescent="0.2">
      <c r="A4" s="35" t="s">
        <v>292</v>
      </c>
      <c r="B4" s="36" t="s">
        <v>66</v>
      </c>
    </row>
    <row r="5" spans="1:2" ht="79.5" customHeight="1" x14ac:dyDescent="0.2">
      <c r="A5" s="43" t="s">
        <v>293</v>
      </c>
      <c r="B5" s="45" t="s">
        <v>72</v>
      </c>
    </row>
    <row r="6" spans="1:2" ht="19.5" customHeight="1" x14ac:dyDescent="0.35">
      <c r="A6" s="47" t="s">
        <v>74</v>
      </c>
      <c r="B6" s="48" t="s">
        <v>76</v>
      </c>
    </row>
    <row r="7" spans="1:2" ht="19.5" customHeight="1" x14ac:dyDescent="0.35">
      <c r="A7" s="49"/>
      <c r="B7" s="15"/>
    </row>
    <row r="8" spans="1:2" ht="19.5" customHeight="1" x14ac:dyDescent="0.35">
      <c r="A8" s="15"/>
      <c r="B8" s="15"/>
    </row>
    <row r="9" spans="1:2" ht="19.5" customHeight="1" x14ac:dyDescent="0.35">
      <c r="A9" s="30" t="s">
        <v>77</v>
      </c>
      <c r="B9" s="117"/>
    </row>
    <row r="10" spans="1:2" ht="19.5" customHeight="1" x14ac:dyDescent="0.35">
      <c r="A10" s="56" t="s">
        <v>290</v>
      </c>
      <c r="B10" s="117"/>
    </row>
    <row r="11" spans="1:2" ht="19.5" customHeight="1" x14ac:dyDescent="0.35">
      <c r="A11" s="56" t="s">
        <v>291</v>
      </c>
      <c r="B11" s="117"/>
    </row>
    <row r="12" spans="1:2" ht="19.5" customHeight="1" x14ac:dyDescent="0.35">
      <c r="A12" s="56" t="s">
        <v>294</v>
      </c>
      <c r="B12" s="117"/>
    </row>
    <row r="13" spans="1:2" ht="19.5" customHeight="1" x14ac:dyDescent="0.35">
      <c r="A13" s="56" t="s">
        <v>293</v>
      </c>
      <c r="B13" s="117"/>
    </row>
    <row r="14" spans="1:2" ht="19.5" customHeight="1" x14ac:dyDescent="0.35">
      <c r="A14" s="56" t="s">
        <v>74</v>
      </c>
      <c r="B14" s="117"/>
    </row>
    <row r="15" spans="1:2" ht="19.5" customHeight="1" x14ac:dyDescent="0.3">
      <c r="A15" s="39" t="s">
        <v>67</v>
      </c>
      <c r="B15" s="117"/>
    </row>
  </sheetData>
  <pageMargins left="0.75" right="0.75" top="1" bottom="1" header="0.5" footer="0.5"/>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Z52"/>
  <sheetViews>
    <sheetView showGridLines="0" workbookViewId="0">
      <selection sqref="A1:E1"/>
    </sheetView>
  </sheetViews>
  <sheetFormatPr defaultColWidth="17.28515625" defaultRowHeight="15" customHeight="1" x14ac:dyDescent="0.2"/>
  <cols>
    <col min="1" max="1" width="24" customWidth="1"/>
    <col min="2" max="2" width="15.7109375" customWidth="1"/>
    <col min="3" max="3" width="14.140625" customWidth="1"/>
    <col min="4" max="4" width="14.42578125" customWidth="1"/>
    <col min="5" max="6" width="14.140625" customWidth="1"/>
    <col min="7" max="7" width="18.85546875" customWidth="1"/>
    <col min="8" max="8" width="22.85546875" customWidth="1"/>
    <col min="9" max="9" width="15.7109375" customWidth="1"/>
    <col min="10" max="19" width="14.140625" customWidth="1"/>
    <col min="20" max="26" width="13.7109375" customWidth="1"/>
  </cols>
  <sheetData>
    <row r="1" spans="1:26" ht="36" customHeight="1" x14ac:dyDescent="0.55000000000000004">
      <c r="A1" s="227" t="s">
        <v>52</v>
      </c>
      <c r="B1" s="191"/>
      <c r="C1" s="191"/>
      <c r="D1" s="191"/>
      <c r="E1" s="191"/>
      <c r="F1" s="1"/>
      <c r="G1" s="1"/>
      <c r="H1" s="1"/>
      <c r="I1" s="1"/>
      <c r="J1" s="1"/>
      <c r="K1" s="1"/>
      <c r="L1" s="1"/>
      <c r="M1" s="1"/>
      <c r="N1" s="1"/>
      <c r="O1" s="1"/>
      <c r="T1" s="1"/>
      <c r="U1" s="1"/>
      <c r="V1" s="1"/>
      <c r="W1" s="1"/>
      <c r="X1" s="1"/>
      <c r="Y1" s="1"/>
      <c r="Z1" s="1"/>
    </row>
    <row r="2" spans="1:26" ht="15" customHeight="1" x14ac:dyDescent="0.25">
      <c r="A2" s="28"/>
      <c r="B2" s="28"/>
      <c r="C2" s="28"/>
      <c r="D2" s="28"/>
      <c r="E2" s="28"/>
      <c r="F2" s="37"/>
      <c r="G2" s="37"/>
      <c r="H2" s="37"/>
      <c r="I2" s="37"/>
      <c r="J2" s="37"/>
      <c r="K2" s="37"/>
      <c r="L2" s="37"/>
      <c r="M2" s="37"/>
      <c r="N2" s="37"/>
      <c r="O2" s="37"/>
      <c r="T2" s="1"/>
      <c r="U2" s="1"/>
      <c r="V2" s="1"/>
      <c r="W2" s="1"/>
      <c r="X2" s="1"/>
      <c r="Y2" s="1"/>
      <c r="Z2" s="1"/>
    </row>
    <row r="3" spans="1:26" ht="19.5" customHeight="1" thickBot="1" x14ac:dyDescent="0.35">
      <c r="A3" s="42" t="s">
        <v>68</v>
      </c>
      <c r="B3" s="10"/>
      <c r="C3" s="10"/>
      <c r="D3" s="10"/>
      <c r="E3" s="10"/>
      <c r="F3" s="10"/>
      <c r="G3" s="10"/>
      <c r="H3" s="10"/>
      <c r="I3" s="10"/>
      <c r="J3" s="10"/>
      <c r="K3" s="10"/>
      <c r="L3" s="5"/>
      <c r="M3" s="5"/>
      <c r="N3" s="5"/>
      <c r="O3" s="1"/>
      <c r="T3" s="1"/>
      <c r="U3" s="1"/>
      <c r="V3" s="1"/>
      <c r="W3" s="1"/>
      <c r="X3" s="1"/>
      <c r="Y3" s="1"/>
      <c r="Z3" s="1"/>
    </row>
    <row r="4" spans="1:26" ht="19.5" customHeight="1" thickBot="1" x14ac:dyDescent="0.35">
      <c r="A4" s="10" t="s">
        <v>285</v>
      </c>
      <c r="B4" s="51">
        <v>0</v>
      </c>
      <c r="C4" s="53" t="s">
        <v>79</v>
      </c>
      <c r="D4" s="10"/>
      <c r="E4" s="10"/>
      <c r="F4" s="10"/>
      <c r="G4" s="6" t="s">
        <v>3</v>
      </c>
      <c r="H4" s="1"/>
      <c r="I4" s="1"/>
      <c r="J4" s="1"/>
      <c r="K4" s="10"/>
      <c r="L4" s="5"/>
      <c r="M4" s="5"/>
      <c r="N4" s="5"/>
      <c r="O4" s="1"/>
      <c r="T4" s="1"/>
      <c r="U4" s="1"/>
      <c r="V4" s="1"/>
      <c r="W4" s="1"/>
      <c r="X4" s="1"/>
      <c r="Y4" s="1"/>
      <c r="Z4" s="1"/>
    </row>
    <row r="5" spans="1:26" ht="18" customHeight="1" thickBot="1" x14ac:dyDescent="0.35">
      <c r="A5" s="10" t="s">
        <v>286</v>
      </c>
      <c r="B5" s="51">
        <v>1</v>
      </c>
      <c r="C5" s="53" t="s">
        <v>79</v>
      </c>
      <c r="E5" s="54"/>
      <c r="F5" s="10"/>
      <c r="G5" s="242" t="s">
        <v>289</v>
      </c>
      <c r="H5" s="243"/>
      <c r="I5" s="243"/>
      <c r="J5" s="244"/>
      <c r="K5" s="53"/>
      <c r="L5" s="5"/>
      <c r="M5" s="5"/>
      <c r="N5" s="5"/>
      <c r="O5" s="1"/>
      <c r="T5" s="1"/>
      <c r="U5" s="1"/>
      <c r="V5" s="1"/>
      <c r="W5" s="1"/>
      <c r="X5" s="1"/>
      <c r="Y5" s="1"/>
      <c r="Z5" s="1"/>
    </row>
    <row r="6" spans="1:26" ht="18" customHeight="1" thickBot="1" x14ac:dyDescent="0.35">
      <c r="A6" s="10" t="s">
        <v>287</v>
      </c>
      <c r="B6" s="51">
        <v>5</v>
      </c>
      <c r="C6" s="53" t="s">
        <v>80</v>
      </c>
      <c r="E6" s="10"/>
      <c r="F6" s="10"/>
      <c r="G6" s="238"/>
      <c r="H6" s="236"/>
      <c r="I6" s="236"/>
      <c r="J6" s="237"/>
      <c r="K6" s="53"/>
      <c r="L6" s="5"/>
      <c r="M6" s="5"/>
      <c r="N6" s="5"/>
      <c r="O6" s="1"/>
      <c r="T6" s="1"/>
      <c r="U6" s="1"/>
      <c r="V6" s="1"/>
      <c r="W6" s="1"/>
      <c r="X6" s="1"/>
      <c r="Y6" s="1"/>
      <c r="Z6" s="1"/>
    </row>
    <row r="7" spans="1:26" ht="18" customHeight="1" thickBot="1" x14ac:dyDescent="0.35">
      <c r="A7" s="10" t="s">
        <v>288</v>
      </c>
      <c r="B7" s="51">
        <v>10</v>
      </c>
      <c r="C7" s="53" t="s">
        <v>81</v>
      </c>
      <c r="E7" s="10"/>
      <c r="F7" s="10"/>
      <c r="G7" s="238"/>
      <c r="H7" s="236"/>
      <c r="I7" s="236"/>
      <c r="J7" s="237"/>
      <c r="K7" s="53"/>
      <c r="L7" s="5"/>
      <c r="M7" s="5"/>
      <c r="N7" s="5"/>
      <c r="O7" s="1"/>
      <c r="T7" s="1"/>
      <c r="U7" s="1"/>
      <c r="V7" s="1"/>
      <c r="W7" s="1"/>
      <c r="X7" s="1"/>
      <c r="Y7" s="1"/>
      <c r="Z7" s="1"/>
    </row>
    <row r="8" spans="1:26" ht="18" customHeight="1" x14ac:dyDescent="0.3">
      <c r="A8" s="10"/>
      <c r="B8" s="10"/>
      <c r="C8" s="52"/>
      <c r="D8" s="53"/>
      <c r="E8" s="10"/>
      <c r="F8" s="10"/>
      <c r="G8" s="238"/>
      <c r="H8" s="236"/>
      <c r="I8" s="236"/>
      <c r="J8" s="237"/>
      <c r="K8" s="10"/>
      <c r="L8" s="5"/>
      <c r="M8" s="5"/>
      <c r="N8" s="5"/>
      <c r="O8" s="1"/>
      <c r="T8" s="1"/>
      <c r="U8" s="1"/>
      <c r="V8" s="1"/>
      <c r="W8" s="1"/>
      <c r="X8" s="1"/>
      <c r="Y8" s="1"/>
      <c r="Z8" s="1"/>
    </row>
    <row r="9" spans="1:26" ht="18" customHeight="1" x14ac:dyDescent="0.3">
      <c r="A9" s="10"/>
      <c r="B9" s="10"/>
      <c r="C9" s="10"/>
      <c r="D9" s="53"/>
      <c r="E9" s="10"/>
      <c r="F9" s="10"/>
      <c r="G9" s="235" t="s">
        <v>78</v>
      </c>
      <c r="H9" s="236"/>
      <c r="I9" s="236"/>
      <c r="J9" s="237"/>
      <c r="K9" s="53"/>
      <c r="L9" s="5"/>
      <c r="M9" s="5"/>
      <c r="N9" s="5"/>
      <c r="O9" s="1"/>
      <c r="T9" s="1"/>
      <c r="U9" s="1"/>
      <c r="V9" s="1"/>
      <c r="W9" s="1"/>
      <c r="X9" s="1"/>
      <c r="Y9" s="1"/>
      <c r="Z9" s="1"/>
    </row>
    <row r="10" spans="1:26" ht="18" customHeight="1" x14ac:dyDescent="0.3">
      <c r="D10" s="53"/>
      <c r="E10" s="10"/>
      <c r="F10" s="10"/>
      <c r="G10" s="238"/>
      <c r="H10" s="236"/>
      <c r="I10" s="236"/>
      <c r="J10" s="237"/>
      <c r="K10" s="53"/>
      <c r="L10" s="5"/>
      <c r="M10" s="5"/>
      <c r="N10" s="5"/>
      <c r="O10" s="1"/>
      <c r="P10" s="59"/>
      <c r="Q10" s="59"/>
      <c r="R10" s="59"/>
      <c r="S10" s="59"/>
      <c r="T10" s="1"/>
      <c r="U10" s="1"/>
      <c r="V10" s="1"/>
      <c r="W10" s="1"/>
      <c r="X10" s="1"/>
      <c r="Y10" s="1"/>
      <c r="Z10" s="1"/>
    </row>
    <row r="11" spans="1:26" ht="18" customHeight="1" thickBot="1" x14ac:dyDescent="0.35">
      <c r="A11" s="234" t="s">
        <v>85</v>
      </c>
      <c r="B11" s="191"/>
      <c r="C11" s="191"/>
      <c r="D11" s="53"/>
      <c r="E11" s="10"/>
      <c r="F11" s="10"/>
      <c r="G11" s="239"/>
      <c r="H11" s="240"/>
      <c r="I11" s="240"/>
      <c r="J11" s="241"/>
      <c r="K11" s="53"/>
      <c r="L11" s="5"/>
      <c r="M11" s="5"/>
      <c r="N11" s="5"/>
      <c r="O11" s="1"/>
      <c r="P11" s="1"/>
      <c r="Q11" s="1"/>
      <c r="R11" s="1"/>
      <c r="S11" s="1"/>
      <c r="T11" s="1"/>
      <c r="U11" s="1"/>
      <c r="V11" s="1"/>
      <c r="W11" s="1"/>
      <c r="X11" s="1"/>
      <c r="Y11" s="1"/>
      <c r="Z11" s="1"/>
    </row>
    <row r="12" spans="1:26" ht="18" customHeight="1" thickBot="1" x14ac:dyDescent="0.35">
      <c r="A12" s="51">
        <v>50</v>
      </c>
      <c r="B12" s="53" t="s">
        <v>88</v>
      </c>
      <c r="C12" s="10"/>
      <c r="D12" s="53"/>
      <c r="E12" s="10"/>
      <c r="F12" s="10"/>
      <c r="G12" s="16"/>
      <c r="H12" s="1"/>
      <c r="I12" s="1"/>
      <c r="J12" s="16"/>
      <c r="K12" s="10"/>
      <c r="L12" s="5"/>
      <c r="M12" s="5"/>
      <c r="N12" s="5"/>
      <c r="O12" s="1"/>
      <c r="P12" s="1"/>
      <c r="Q12" s="1"/>
      <c r="R12" s="1"/>
      <c r="S12" s="1"/>
      <c r="T12" s="1"/>
      <c r="U12" s="1"/>
      <c r="V12" s="1"/>
      <c r="W12" s="1"/>
      <c r="X12" s="1"/>
      <c r="Y12" s="1"/>
      <c r="Z12" s="1"/>
    </row>
    <row r="13" spans="1:26" ht="18" customHeight="1" x14ac:dyDescent="0.3">
      <c r="A13" s="10"/>
      <c r="B13" s="10"/>
      <c r="C13" s="10"/>
      <c r="D13" s="53"/>
      <c r="E13" s="10"/>
      <c r="F13" s="10"/>
      <c r="G13" s="10"/>
      <c r="H13" s="10"/>
      <c r="I13" s="10"/>
      <c r="J13" s="10"/>
      <c r="K13" s="53"/>
      <c r="L13" s="5"/>
      <c r="M13" s="5"/>
      <c r="N13" s="5"/>
      <c r="O13" s="1"/>
      <c r="P13" s="1"/>
      <c r="Q13" s="1"/>
      <c r="R13" s="1"/>
      <c r="S13" s="1"/>
      <c r="T13" s="1"/>
      <c r="U13" s="1"/>
      <c r="V13" s="1"/>
      <c r="W13" s="1"/>
      <c r="X13" s="1"/>
      <c r="Y13" s="1"/>
      <c r="Z13" s="1"/>
    </row>
    <row r="14" spans="1:26" ht="18" customHeight="1" x14ac:dyDescent="0.3">
      <c r="A14" s="10"/>
      <c r="B14" s="10"/>
      <c r="C14" s="10"/>
      <c r="D14" s="53"/>
      <c r="E14" s="10"/>
      <c r="F14" s="10"/>
      <c r="G14" s="10"/>
      <c r="H14" s="10"/>
      <c r="I14" s="10"/>
      <c r="J14" s="10"/>
      <c r="K14" s="53"/>
      <c r="L14" s="5"/>
      <c r="M14" s="5"/>
      <c r="N14" s="5"/>
      <c r="O14" s="1"/>
      <c r="P14" s="1"/>
      <c r="Q14" s="1"/>
      <c r="R14" s="1"/>
      <c r="S14" s="1"/>
      <c r="T14" s="1"/>
      <c r="U14" s="1"/>
      <c r="V14" s="1"/>
      <c r="W14" s="1"/>
      <c r="X14" s="1"/>
      <c r="Y14" s="1"/>
      <c r="Z14" s="1"/>
    </row>
    <row r="15" spans="1:26" ht="18" customHeight="1" x14ac:dyDescent="0.3">
      <c r="A15" s="10"/>
      <c r="B15" s="10"/>
      <c r="C15" s="10"/>
      <c r="D15" s="10"/>
      <c r="E15" s="10"/>
      <c r="F15" s="10"/>
      <c r="G15" s="10"/>
      <c r="H15" s="10"/>
      <c r="I15" s="10"/>
      <c r="J15" s="10"/>
      <c r="K15" s="10"/>
      <c r="L15" s="10"/>
      <c r="M15" s="10"/>
      <c r="N15" s="10"/>
      <c r="O15" s="18"/>
      <c r="P15" s="18"/>
      <c r="Q15" s="18"/>
      <c r="R15" s="18"/>
      <c r="S15" s="18"/>
      <c r="T15" s="1"/>
      <c r="U15" s="1"/>
      <c r="V15" s="1"/>
      <c r="W15" s="1"/>
      <c r="X15" s="1"/>
      <c r="Y15" s="1"/>
      <c r="Z15" s="1"/>
    </row>
    <row r="16" spans="1:26" ht="18" customHeight="1" x14ac:dyDescent="0.3">
      <c r="A16" s="10"/>
      <c r="B16" s="10"/>
      <c r="C16" s="10"/>
      <c r="D16" s="10"/>
      <c r="E16" s="10"/>
      <c r="F16" s="10"/>
      <c r="G16" s="10"/>
      <c r="H16" s="10"/>
      <c r="I16" s="10"/>
      <c r="J16" s="10"/>
      <c r="K16" s="10"/>
      <c r="L16" s="10"/>
      <c r="M16" s="10"/>
      <c r="N16" s="10"/>
      <c r="O16" s="18"/>
      <c r="P16" s="18"/>
      <c r="Q16" s="18"/>
      <c r="R16" s="18"/>
      <c r="S16" s="18"/>
      <c r="T16" s="1"/>
      <c r="U16" s="1"/>
      <c r="V16" s="1"/>
      <c r="W16" s="1"/>
      <c r="X16" s="1"/>
      <c r="Y16" s="1"/>
      <c r="Z16" s="1"/>
    </row>
    <row r="17" spans="1:26" ht="13.5" customHeight="1" x14ac:dyDescent="0.25">
      <c r="A17" s="59"/>
      <c r="B17" s="59"/>
      <c r="C17" s="59"/>
      <c r="D17" s="59"/>
      <c r="E17" s="59"/>
      <c r="F17" s="59"/>
      <c r="G17" s="59"/>
      <c r="H17" s="59"/>
      <c r="I17" s="59"/>
      <c r="J17" s="59"/>
      <c r="K17" s="59"/>
      <c r="L17" s="59"/>
      <c r="M17" s="59"/>
      <c r="N17" s="59"/>
      <c r="O17" s="1"/>
      <c r="P17" s="1"/>
      <c r="Q17" s="1"/>
      <c r="R17" s="1"/>
      <c r="S17" s="1"/>
      <c r="T17" s="1"/>
      <c r="U17" s="1"/>
      <c r="V17" s="1"/>
      <c r="W17" s="1"/>
      <c r="X17" s="1"/>
      <c r="Y17" s="1"/>
      <c r="Z17" s="1"/>
    </row>
    <row r="18" spans="1:26" ht="19.5" customHeight="1" x14ac:dyDescent="0.35">
      <c r="A18" s="24" t="s">
        <v>89</v>
      </c>
      <c r="B18" s="37"/>
      <c r="C18" s="37"/>
      <c r="D18" s="37"/>
      <c r="E18" s="37"/>
      <c r="F18" s="37"/>
      <c r="G18" s="37"/>
      <c r="H18" s="37"/>
      <c r="I18" s="37"/>
      <c r="J18" s="37"/>
      <c r="K18" s="37"/>
      <c r="L18" s="37"/>
      <c r="M18" s="37"/>
      <c r="N18" s="37"/>
      <c r="O18" s="37"/>
      <c r="P18" s="37"/>
      <c r="Q18" s="37"/>
      <c r="R18" s="37"/>
      <c r="S18" s="37"/>
      <c r="T18" s="1"/>
      <c r="U18" s="1"/>
      <c r="V18" s="1"/>
      <c r="W18" s="1"/>
      <c r="X18" s="1"/>
      <c r="Y18" s="1"/>
      <c r="Z18" s="1"/>
    </row>
    <row r="19" spans="1:26" ht="15" customHeight="1" x14ac:dyDescent="0.25">
      <c r="A19" s="37" t="s">
        <v>295</v>
      </c>
      <c r="B19" s="37"/>
      <c r="C19" s="37"/>
      <c r="D19" s="37"/>
      <c r="E19" s="37"/>
      <c r="F19" s="37"/>
      <c r="G19" s="37"/>
      <c r="H19" s="37"/>
      <c r="I19" s="37"/>
      <c r="J19" s="37"/>
      <c r="K19" s="37"/>
      <c r="L19" s="37"/>
      <c r="M19" s="37"/>
      <c r="N19" s="37"/>
      <c r="O19" s="37"/>
      <c r="P19" s="37"/>
      <c r="Q19" s="37"/>
      <c r="R19" s="37"/>
      <c r="S19" s="37"/>
      <c r="T19" s="1"/>
      <c r="U19" s="1"/>
      <c r="V19" s="1"/>
      <c r="W19" s="1"/>
      <c r="X19" s="1"/>
      <c r="Y19" s="1"/>
      <c r="Z19" s="1"/>
    </row>
    <row r="20" spans="1:26" ht="15" customHeight="1" x14ac:dyDescent="0.25">
      <c r="A20" s="61"/>
      <c r="B20" s="37"/>
      <c r="C20" s="37"/>
      <c r="D20" s="37"/>
      <c r="E20" s="37"/>
      <c r="F20" s="37"/>
      <c r="G20" s="37"/>
      <c r="H20" s="37"/>
      <c r="I20" s="37"/>
      <c r="J20" s="37"/>
      <c r="K20" s="37"/>
      <c r="L20" s="37"/>
      <c r="M20" s="37"/>
      <c r="N20" s="37"/>
      <c r="O20" s="37"/>
      <c r="P20" s="37"/>
      <c r="Q20" s="37"/>
      <c r="R20" s="37"/>
      <c r="S20" s="37"/>
      <c r="T20" s="1"/>
      <c r="U20" s="1"/>
      <c r="V20" s="1"/>
      <c r="W20" s="1"/>
      <c r="X20" s="1"/>
      <c r="Y20" s="1"/>
      <c r="Z20" s="1"/>
    </row>
    <row r="21" spans="1:26" ht="15" customHeight="1" x14ac:dyDescent="0.25">
      <c r="A21" s="37"/>
      <c r="B21" s="37"/>
      <c r="C21" s="37"/>
      <c r="D21" s="37"/>
      <c r="E21" s="37"/>
      <c r="F21" s="37"/>
      <c r="G21" s="37"/>
      <c r="H21" s="37"/>
      <c r="I21" s="37"/>
      <c r="J21" s="37"/>
      <c r="K21" s="37"/>
      <c r="L21" s="37"/>
      <c r="M21" s="37"/>
      <c r="N21" s="37"/>
      <c r="O21" s="37"/>
      <c r="P21" s="37"/>
      <c r="Q21" s="37"/>
      <c r="R21" s="37"/>
      <c r="S21" s="37"/>
      <c r="T21" s="1"/>
      <c r="U21" s="1"/>
      <c r="V21" s="1"/>
      <c r="W21" s="1"/>
      <c r="X21" s="1"/>
      <c r="Y21" s="1"/>
      <c r="Z21" s="1"/>
    </row>
    <row r="22" spans="1:26" ht="15" customHeight="1" x14ac:dyDescent="0.25">
      <c r="A22" s="66" t="s">
        <v>90</v>
      </c>
      <c r="B22" s="67"/>
      <c r="C22" s="67"/>
      <c r="D22" s="67"/>
      <c r="E22" s="67"/>
      <c r="F22" s="67"/>
      <c r="G22" s="67"/>
      <c r="H22" s="68"/>
      <c r="I22" s="68"/>
      <c r="J22" s="68"/>
      <c r="K22" s="68"/>
      <c r="L22" s="68"/>
      <c r="M22" s="68"/>
      <c r="N22" s="68"/>
      <c r="O22" s="69"/>
      <c r="P22" s="37"/>
      <c r="Q22" s="37"/>
      <c r="R22" s="37"/>
      <c r="S22" s="37"/>
      <c r="T22" s="1"/>
      <c r="U22" s="1"/>
      <c r="V22" s="1"/>
      <c r="W22" s="1"/>
      <c r="X22" s="1"/>
      <c r="Y22" s="1"/>
      <c r="Z22" s="1"/>
    </row>
    <row r="23" spans="1:26" ht="15" customHeight="1" x14ac:dyDescent="0.25">
      <c r="A23" s="71"/>
      <c r="B23" s="53"/>
      <c r="C23" s="53"/>
      <c r="D23" s="53"/>
      <c r="E23" s="53"/>
      <c r="F23" s="53"/>
      <c r="G23" s="53"/>
      <c r="H23" s="37"/>
      <c r="I23" s="37"/>
      <c r="J23" s="37"/>
      <c r="K23" s="37"/>
      <c r="L23" s="37"/>
      <c r="M23" s="37"/>
      <c r="N23" s="37"/>
      <c r="O23" s="72"/>
      <c r="P23" s="37"/>
      <c r="Q23" s="37"/>
      <c r="R23" s="37"/>
      <c r="S23" s="37"/>
      <c r="T23" s="1"/>
      <c r="U23" s="1"/>
      <c r="V23" s="1"/>
      <c r="W23" s="1"/>
      <c r="X23" s="1"/>
      <c r="Y23" s="1"/>
      <c r="Z23" s="1"/>
    </row>
    <row r="24" spans="1:26" ht="18" customHeight="1" x14ac:dyDescent="0.3">
      <c r="A24" s="76" t="s">
        <v>64</v>
      </c>
      <c r="B24" s="53"/>
      <c r="C24" s="77"/>
      <c r="D24" s="53"/>
      <c r="E24" s="53"/>
      <c r="F24" s="53"/>
      <c r="G24" s="53"/>
      <c r="H24" s="37"/>
      <c r="I24" s="37"/>
      <c r="J24" s="37"/>
      <c r="K24" s="37"/>
      <c r="L24" s="37"/>
      <c r="M24" s="37"/>
      <c r="N24" s="37"/>
      <c r="O24" s="72"/>
      <c r="P24" s="37"/>
      <c r="Q24" s="37"/>
      <c r="R24" s="37"/>
      <c r="S24" s="37"/>
      <c r="T24" s="1"/>
      <c r="U24" s="1"/>
      <c r="V24" s="1"/>
      <c r="W24" s="1"/>
      <c r="X24" s="1"/>
      <c r="Y24" s="1"/>
      <c r="Z24" s="1"/>
    </row>
    <row r="25" spans="1:26" ht="15" customHeight="1" x14ac:dyDescent="0.25">
      <c r="A25" s="71"/>
      <c r="B25" s="53"/>
      <c r="C25" s="53"/>
      <c r="D25" s="53"/>
      <c r="E25" s="53"/>
      <c r="F25" s="53"/>
      <c r="G25" s="53"/>
      <c r="H25" s="37"/>
      <c r="I25" s="37"/>
      <c r="J25" s="37"/>
      <c r="K25" s="37"/>
      <c r="L25" s="37"/>
      <c r="M25" s="37"/>
      <c r="N25" s="37"/>
      <c r="O25" s="72"/>
      <c r="P25" s="37"/>
      <c r="Q25" s="37"/>
      <c r="R25" s="37"/>
      <c r="S25" s="37"/>
      <c r="T25" s="1"/>
      <c r="U25" s="1"/>
      <c r="V25" s="1"/>
      <c r="W25" s="1"/>
      <c r="X25" s="1"/>
      <c r="Y25" s="1"/>
      <c r="Z25" s="1"/>
    </row>
    <row r="26" spans="1:26" ht="15" customHeight="1" x14ac:dyDescent="0.25">
      <c r="A26" s="53" t="s">
        <v>101</v>
      </c>
      <c r="B26" s="53"/>
      <c r="C26" s="77" t="s">
        <v>102</v>
      </c>
      <c r="D26" s="1"/>
      <c r="E26" s="53"/>
      <c r="F26" s="53"/>
      <c r="G26" s="53"/>
      <c r="H26" s="37"/>
      <c r="I26" s="37"/>
      <c r="J26" s="37"/>
      <c r="K26" s="37"/>
      <c r="L26" s="37"/>
      <c r="M26" s="37"/>
      <c r="N26" s="37"/>
      <c r="O26" s="72"/>
      <c r="P26" s="37"/>
      <c r="Q26" s="37"/>
      <c r="R26" s="37"/>
      <c r="S26" s="37"/>
      <c r="T26" s="1"/>
      <c r="U26" s="1"/>
      <c r="V26" s="1"/>
      <c r="W26" s="1"/>
      <c r="X26" s="1"/>
      <c r="Y26" s="1"/>
      <c r="Z26" s="1"/>
    </row>
    <row r="27" spans="1:26" ht="15" customHeight="1" x14ac:dyDescent="0.25">
      <c r="A27" s="53"/>
      <c r="B27" s="53"/>
      <c r="C27" s="77"/>
      <c r="D27" s="1"/>
      <c r="E27" s="53"/>
      <c r="F27" s="53"/>
      <c r="G27" s="53"/>
      <c r="H27" s="53"/>
      <c r="I27" s="53"/>
      <c r="J27" s="53"/>
      <c r="K27" s="53"/>
      <c r="L27" s="53"/>
      <c r="M27" s="37"/>
      <c r="N27" s="37"/>
      <c r="O27" s="72"/>
      <c r="P27" s="37"/>
      <c r="Q27" s="37"/>
      <c r="R27" s="37"/>
      <c r="S27" s="37"/>
      <c r="T27" s="1"/>
      <c r="U27" s="1"/>
      <c r="V27" s="1"/>
      <c r="W27" s="1"/>
      <c r="X27" s="1"/>
      <c r="Y27" s="1"/>
      <c r="Z27" s="1"/>
    </row>
    <row r="28" spans="1:26" ht="15" customHeight="1" x14ac:dyDescent="0.25">
      <c r="A28" s="53" t="s">
        <v>103</v>
      </c>
      <c r="B28" s="53"/>
      <c r="C28" s="77"/>
      <c r="D28" s="1"/>
      <c r="E28" s="53"/>
      <c r="F28" s="53"/>
      <c r="G28" s="53"/>
      <c r="H28" s="53"/>
      <c r="I28" s="53"/>
      <c r="J28" s="53"/>
      <c r="K28" s="53"/>
      <c r="L28" s="53"/>
      <c r="M28" s="37"/>
      <c r="N28" s="37"/>
      <c r="O28" s="72"/>
      <c r="P28" s="37"/>
      <c r="Q28" s="37"/>
      <c r="R28" s="37"/>
      <c r="S28" s="37"/>
      <c r="T28" s="1"/>
      <c r="U28" s="1"/>
      <c r="V28" s="1"/>
      <c r="W28" s="1"/>
      <c r="X28" s="1"/>
      <c r="Y28" s="1"/>
      <c r="Z28" s="1"/>
    </row>
    <row r="29" spans="1:26" ht="15" customHeight="1" x14ac:dyDescent="0.25">
      <c r="A29" s="78"/>
      <c r="B29" s="79" t="s">
        <v>105</v>
      </c>
      <c r="C29" s="79" t="s">
        <v>106</v>
      </c>
      <c r="D29" s="79" t="s">
        <v>107</v>
      </c>
      <c r="E29" s="53"/>
      <c r="F29" s="53"/>
      <c r="G29" s="53"/>
      <c r="H29" s="37"/>
      <c r="I29" s="37"/>
      <c r="J29" s="37"/>
      <c r="K29" s="37"/>
      <c r="L29" s="37"/>
      <c r="M29" s="37"/>
      <c r="N29" s="37"/>
      <c r="O29" s="72"/>
      <c r="P29" s="37"/>
      <c r="Q29" s="37"/>
      <c r="R29" s="37"/>
      <c r="S29" s="37"/>
      <c r="T29" s="1"/>
      <c r="U29" s="1"/>
      <c r="V29" s="1"/>
      <c r="W29" s="1"/>
      <c r="X29" s="1"/>
      <c r="Y29" s="1"/>
      <c r="Z29" s="1"/>
    </row>
    <row r="30" spans="1:26" ht="15" customHeight="1" x14ac:dyDescent="0.25">
      <c r="A30" s="71" t="s">
        <v>293</v>
      </c>
      <c r="B30" s="80">
        <v>0</v>
      </c>
      <c r="C30" s="80">
        <v>0</v>
      </c>
      <c r="D30" s="80">
        <v>0</v>
      </c>
      <c r="E30" s="53"/>
      <c r="F30" s="53"/>
      <c r="G30" s="37"/>
      <c r="H30" s="37"/>
      <c r="I30" s="37"/>
      <c r="J30" s="37"/>
      <c r="K30" s="37"/>
      <c r="L30" s="37"/>
      <c r="M30" s="37"/>
      <c r="N30" s="1"/>
      <c r="O30" s="72"/>
      <c r="P30" s="37"/>
      <c r="Q30" s="37"/>
      <c r="R30" s="37"/>
      <c r="S30" s="1"/>
      <c r="T30" s="1"/>
      <c r="U30" s="1"/>
      <c r="V30" s="1"/>
      <c r="W30" s="1"/>
      <c r="X30" s="1"/>
      <c r="Y30" s="1"/>
      <c r="Z30" s="1"/>
    </row>
    <row r="31" spans="1:26" ht="15" customHeight="1" x14ac:dyDescent="0.25">
      <c r="A31" s="71" t="s">
        <v>294</v>
      </c>
      <c r="B31" s="80">
        <v>0.5</v>
      </c>
      <c r="C31" s="80">
        <v>1</v>
      </c>
      <c r="D31" s="80">
        <v>1</v>
      </c>
      <c r="E31" s="1"/>
      <c r="F31" s="77"/>
      <c r="G31" s="37"/>
      <c r="H31" s="37"/>
      <c r="I31" s="37"/>
      <c r="J31" s="37"/>
      <c r="K31" s="37"/>
      <c r="L31" s="37"/>
      <c r="M31" s="37"/>
      <c r="N31" s="1"/>
      <c r="O31" s="72"/>
      <c r="P31" s="37"/>
      <c r="Q31" s="37"/>
      <c r="R31" s="37"/>
      <c r="S31" s="1"/>
      <c r="T31" s="1"/>
      <c r="U31" s="1"/>
      <c r="V31" s="1"/>
      <c r="W31" s="1"/>
      <c r="X31" s="1"/>
      <c r="Y31" s="1"/>
      <c r="Z31" s="1"/>
    </row>
    <row r="32" spans="1:26" ht="15" customHeight="1" x14ac:dyDescent="0.25">
      <c r="A32" s="71" t="s">
        <v>291</v>
      </c>
      <c r="B32" s="80">
        <v>1</v>
      </c>
      <c r="C32" s="80">
        <v>5</v>
      </c>
      <c r="D32" s="80">
        <v>1</v>
      </c>
      <c r="E32" s="53"/>
      <c r="F32" s="53"/>
      <c r="G32" s="37"/>
      <c r="H32" s="37"/>
      <c r="I32" s="37"/>
      <c r="J32" s="37"/>
      <c r="K32" s="37"/>
      <c r="L32" s="37"/>
      <c r="M32" s="37"/>
      <c r="N32" s="1"/>
      <c r="O32" s="72"/>
      <c r="P32" s="37"/>
      <c r="Q32" s="37"/>
      <c r="R32" s="37"/>
      <c r="S32" s="1"/>
      <c r="T32" s="1"/>
      <c r="U32" s="1"/>
      <c r="V32" s="1"/>
      <c r="W32" s="1"/>
      <c r="X32" s="1"/>
      <c r="Y32" s="1"/>
      <c r="Z32" s="1"/>
    </row>
    <row r="33" spans="1:26" ht="15" customHeight="1" x14ac:dyDescent="0.25">
      <c r="A33" s="71" t="s">
        <v>290</v>
      </c>
      <c r="B33" s="80">
        <v>1.5</v>
      </c>
      <c r="C33" s="80">
        <v>10</v>
      </c>
      <c r="D33" s="80">
        <v>1</v>
      </c>
      <c r="E33" s="53"/>
      <c r="F33" s="53"/>
      <c r="G33" s="37"/>
      <c r="H33" s="37"/>
      <c r="I33" s="37"/>
      <c r="J33" s="37"/>
      <c r="K33" s="37"/>
      <c r="L33" s="37"/>
      <c r="M33" s="37"/>
      <c r="N33" s="1"/>
      <c r="O33" s="72"/>
      <c r="P33" s="37"/>
      <c r="Q33" s="37"/>
      <c r="R33" s="37"/>
      <c r="S33" s="1"/>
      <c r="T33" s="1"/>
      <c r="U33" s="1"/>
      <c r="V33" s="1"/>
      <c r="W33" s="1"/>
      <c r="X33" s="1"/>
      <c r="Y33" s="1"/>
      <c r="Z33" s="1"/>
    </row>
    <row r="34" spans="1:26" ht="15" customHeight="1" x14ac:dyDescent="0.25">
      <c r="A34" s="83"/>
      <c r="B34" s="84"/>
      <c r="C34" s="85"/>
      <c r="D34" s="85"/>
      <c r="E34" s="85"/>
      <c r="F34" s="85"/>
      <c r="G34" s="85"/>
      <c r="H34" s="86"/>
      <c r="I34" s="86"/>
      <c r="J34" s="86"/>
      <c r="K34" s="86"/>
      <c r="L34" s="86"/>
      <c r="M34" s="86"/>
      <c r="N34" s="86"/>
      <c r="O34" s="87"/>
      <c r="P34" s="37"/>
      <c r="Q34" s="37"/>
      <c r="R34" s="37"/>
      <c r="S34" s="37"/>
      <c r="T34" s="1"/>
      <c r="U34" s="1"/>
      <c r="V34" s="1"/>
      <c r="W34" s="1"/>
      <c r="X34" s="1"/>
      <c r="Y34" s="1"/>
      <c r="Z34" s="1"/>
    </row>
    <row r="35" spans="1:26" ht="15" customHeight="1" x14ac:dyDescent="0.25">
      <c r="A35" s="37"/>
      <c r="B35" s="88"/>
      <c r="C35" s="37"/>
      <c r="D35" s="37"/>
      <c r="E35" s="37"/>
      <c r="F35" s="37"/>
      <c r="G35" s="37"/>
      <c r="H35" s="37"/>
      <c r="I35" s="37"/>
      <c r="J35" s="37"/>
      <c r="K35" s="37"/>
      <c r="L35" s="37"/>
      <c r="M35" s="37"/>
      <c r="N35" s="37"/>
      <c r="O35" s="37"/>
      <c r="P35" s="37"/>
      <c r="Q35" s="37"/>
      <c r="R35" s="37"/>
      <c r="S35" s="37"/>
      <c r="T35" s="1"/>
      <c r="U35" s="1"/>
      <c r="V35" s="1"/>
      <c r="W35" s="1"/>
      <c r="X35" s="1"/>
      <c r="Y35" s="1"/>
      <c r="Z35" s="1"/>
    </row>
    <row r="36" spans="1:26" ht="15" customHeight="1" x14ac:dyDescent="0.25">
      <c r="A36" s="91" t="s">
        <v>110</v>
      </c>
      <c r="B36" s="92"/>
      <c r="C36" s="67"/>
      <c r="D36" s="67"/>
      <c r="E36" s="67"/>
      <c r="F36" s="67"/>
      <c r="G36" s="67"/>
      <c r="H36" s="67"/>
      <c r="I36" s="67"/>
      <c r="J36" s="67"/>
      <c r="K36" s="67"/>
      <c r="L36" s="67"/>
      <c r="M36" s="68"/>
      <c r="N36" s="68"/>
      <c r="O36" s="69"/>
      <c r="P36" s="37"/>
      <c r="Q36" s="37"/>
      <c r="R36" s="37"/>
      <c r="S36" s="37"/>
      <c r="T36" s="1"/>
      <c r="U36" s="1"/>
      <c r="V36" s="1"/>
      <c r="W36" s="1"/>
      <c r="X36" s="1"/>
      <c r="Y36" s="1"/>
      <c r="Z36" s="1"/>
    </row>
    <row r="37" spans="1:26" ht="15" customHeight="1" x14ac:dyDescent="0.25">
      <c r="A37" s="71"/>
      <c r="B37" s="53"/>
      <c r="C37" s="53"/>
      <c r="D37" s="53"/>
      <c r="E37" s="53"/>
      <c r="F37" s="53"/>
      <c r="G37" s="53"/>
      <c r="H37" s="53"/>
      <c r="I37" s="53"/>
      <c r="J37" s="53"/>
      <c r="K37" s="53"/>
      <c r="L37" s="53"/>
      <c r="M37" s="37"/>
      <c r="N37" s="37"/>
      <c r="O37" s="72"/>
      <c r="P37" s="37"/>
      <c r="Q37" s="37"/>
      <c r="R37" s="37"/>
      <c r="S37" s="37"/>
      <c r="T37" s="1"/>
      <c r="U37" s="1"/>
      <c r="V37" s="1"/>
      <c r="W37" s="1"/>
      <c r="X37" s="1"/>
      <c r="Y37" s="1"/>
      <c r="Z37" s="1"/>
    </row>
    <row r="38" spans="1:26" ht="18" customHeight="1" x14ac:dyDescent="0.3">
      <c r="A38" s="76" t="s">
        <v>64</v>
      </c>
      <c r="B38" s="53"/>
      <c r="C38" s="77"/>
      <c r="D38" s="53"/>
      <c r="E38" s="53"/>
      <c r="F38" s="53"/>
      <c r="G38" s="53"/>
      <c r="H38" s="53"/>
      <c r="I38" s="53"/>
      <c r="J38" s="53"/>
      <c r="K38" s="53"/>
      <c r="L38" s="53"/>
      <c r="M38" s="37"/>
      <c r="N38" s="37"/>
      <c r="O38" s="72"/>
      <c r="P38" s="37"/>
      <c r="Q38" s="37"/>
      <c r="R38" s="37"/>
      <c r="S38" s="37"/>
      <c r="T38" s="1"/>
      <c r="U38" s="1"/>
      <c r="V38" s="1"/>
      <c r="W38" s="1"/>
      <c r="X38" s="1"/>
      <c r="Y38" s="1"/>
      <c r="Z38" s="1"/>
    </row>
    <row r="39" spans="1:26" ht="15" customHeight="1" x14ac:dyDescent="0.25">
      <c r="A39" s="71"/>
      <c r="B39" s="53"/>
      <c r="C39" s="53"/>
      <c r="D39" s="53"/>
      <c r="E39" s="53"/>
      <c r="F39" s="53"/>
      <c r="G39" s="53"/>
      <c r="H39" s="53"/>
      <c r="I39" s="53"/>
      <c r="J39" s="53"/>
      <c r="K39" s="53"/>
      <c r="L39" s="53"/>
      <c r="M39" s="37"/>
      <c r="N39" s="37"/>
      <c r="O39" s="72"/>
      <c r="P39" s="37"/>
      <c r="Q39" s="37"/>
      <c r="R39" s="37"/>
      <c r="S39" s="37"/>
      <c r="T39" s="1"/>
      <c r="U39" s="1"/>
      <c r="V39" s="1"/>
      <c r="W39" s="1"/>
      <c r="X39" s="1"/>
      <c r="Y39" s="1"/>
      <c r="Z39" s="1"/>
    </row>
    <row r="40" spans="1:26" ht="15" customHeight="1" x14ac:dyDescent="0.25">
      <c r="A40" s="53" t="s">
        <v>101</v>
      </c>
      <c r="B40" s="53"/>
      <c r="C40" s="77" t="s">
        <v>102</v>
      </c>
      <c r="D40" s="1"/>
      <c r="E40" s="53"/>
      <c r="F40" s="53"/>
      <c r="G40" s="53"/>
      <c r="H40" s="53"/>
      <c r="I40" s="53"/>
      <c r="J40" s="53"/>
      <c r="K40" s="53"/>
      <c r="L40" s="53"/>
      <c r="M40" s="37"/>
      <c r="N40" s="37"/>
      <c r="O40" s="72"/>
      <c r="P40" s="37"/>
      <c r="Q40" s="37"/>
      <c r="R40" s="37"/>
      <c r="S40" s="37"/>
      <c r="T40" s="1"/>
      <c r="U40" s="1"/>
      <c r="V40" s="1"/>
      <c r="W40" s="1"/>
      <c r="X40" s="1"/>
      <c r="Y40" s="1"/>
      <c r="Z40" s="1"/>
    </row>
    <row r="41" spans="1:26" ht="15" customHeight="1" x14ac:dyDescent="0.25">
      <c r="A41" s="53"/>
      <c r="B41" s="53"/>
      <c r="C41" s="77"/>
      <c r="D41" s="1"/>
      <c r="E41" s="53"/>
      <c r="F41" s="53"/>
      <c r="G41" s="53"/>
      <c r="H41" s="53"/>
      <c r="I41" s="53"/>
      <c r="J41" s="53"/>
      <c r="K41" s="53"/>
      <c r="L41" s="53"/>
      <c r="M41" s="37"/>
      <c r="N41" s="37"/>
      <c r="O41" s="72"/>
      <c r="P41" s="37"/>
      <c r="Q41" s="37"/>
      <c r="R41" s="37"/>
      <c r="S41" s="37"/>
      <c r="T41" s="1"/>
      <c r="U41" s="1"/>
      <c r="V41" s="1"/>
      <c r="W41" s="1"/>
      <c r="X41" s="1"/>
      <c r="Y41" s="1"/>
      <c r="Z41" s="1"/>
    </row>
    <row r="42" spans="1:26" ht="15" customHeight="1" x14ac:dyDescent="0.25">
      <c r="A42" s="53" t="s">
        <v>103</v>
      </c>
      <c r="B42" s="53"/>
      <c r="C42" s="77"/>
      <c r="D42" s="1"/>
      <c r="E42" s="53"/>
      <c r="F42" s="53"/>
      <c r="G42" s="53"/>
      <c r="H42" s="53"/>
      <c r="I42" s="53"/>
      <c r="J42" s="53"/>
      <c r="K42" s="53"/>
      <c r="L42" s="53"/>
      <c r="M42" s="37"/>
      <c r="N42" s="37"/>
      <c r="O42" s="72"/>
      <c r="P42" s="37"/>
      <c r="Q42" s="37"/>
      <c r="R42" s="37"/>
      <c r="S42" s="37"/>
      <c r="T42" s="1"/>
      <c r="U42" s="1"/>
      <c r="V42" s="1"/>
      <c r="W42" s="1"/>
      <c r="X42" s="1"/>
      <c r="Y42" s="1"/>
      <c r="Z42" s="1"/>
    </row>
    <row r="43" spans="1:26" ht="15" customHeight="1" x14ac:dyDescent="0.25">
      <c r="A43" s="71"/>
      <c r="B43" s="79" t="s">
        <v>105</v>
      </c>
      <c r="C43" s="79" t="s">
        <v>106</v>
      </c>
      <c r="D43" s="79" t="s">
        <v>107</v>
      </c>
      <c r="E43" s="79" t="s">
        <v>112</v>
      </c>
      <c r="F43" s="53"/>
      <c r="G43" s="53"/>
      <c r="H43" s="53"/>
      <c r="I43" s="53"/>
      <c r="J43" s="53"/>
      <c r="K43" s="53"/>
      <c r="L43" s="53"/>
      <c r="M43" s="37"/>
      <c r="N43" s="37"/>
      <c r="O43" s="72"/>
      <c r="P43" s="37"/>
      <c r="Q43" s="37"/>
      <c r="R43" s="37"/>
      <c r="S43" s="37"/>
      <c r="T43" s="1"/>
      <c r="U43" s="1"/>
      <c r="V43" s="1"/>
      <c r="W43" s="1"/>
      <c r="X43" s="1"/>
      <c r="Y43" s="1"/>
      <c r="Z43" s="1"/>
    </row>
    <row r="44" spans="1:26" ht="15" customHeight="1" x14ac:dyDescent="0.25">
      <c r="A44" s="71" t="s">
        <v>293</v>
      </c>
      <c r="B44" s="80">
        <v>0</v>
      </c>
      <c r="C44" s="80">
        <v>0</v>
      </c>
      <c r="D44" s="80">
        <v>0</v>
      </c>
      <c r="E44" s="80">
        <v>0</v>
      </c>
      <c r="F44" s="82"/>
      <c r="G44" s="53"/>
      <c r="H44" s="37"/>
      <c r="I44" s="37"/>
      <c r="J44" s="37"/>
      <c r="K44" s="37"/>
      <c r="L44" s="37"/>
      <c r="M44" s="37"/>
      <c r="N44" s="37"/>
      <c r="O44" s="72"/>
      <c r="P44" s="37"/>
      <c r="Q44" s="37"/>
      <c r="R44" s="37"/>
      <c r="S44" s="37"/>
      <c r="T44" s="1"/>
      <c r="U44" s="1"/>
      <c r="V44" s="1"/>
      <c r="W44" s="1"/>
      <c r="X44" s="1"/>
      <c r="Y44" s="1"/>
      <c r="Z44" s="1"/>
    </row>
    <row r="45" spans="1:26" ht="15" customHeight="1" x14ac:dyDescent="0.25">
      <c r="A45" s="71" t="s">
        <v>294</v>
      </c>
      <c r="B45" s="80">
        <v>0.5</v>
      </c>
      <c r="C45" s="80">
        <v>1</v>
      </c>
      <c r="D45" s="80">
        <v>1</v>
      </c>
      <c r="E45" s="80">
        <v>1</v>
      </c>
      <c r="F45" s="82"/>
      <c r="G45" s="53"/>
      <c r="H45" s="37"/>
      <c r="I45" s="37"/>
      <c r="J45" s="37"/>
      <c r="K45" s="37"/>
      <c r="L45" s="37"/>
      <c r="M45" s="37"/>
      <c r="N45" s="37"/>
      <c r="O45" s="72"/>
      <c r="P45" s="37"/>
      <c r="Q45" s="37"/>
      <c r="R45" s="37"/>
      <c r="S45" s="37"/>
      <c r="T45" s="1"/>
      <c r="U45" s="1"/>
      <c r="V45" s="1"/>
      <c r="W45" s="1"/>
      <c r="X45" s="1"/>
      <c r="Y45" s="1"/>
      <c r="Z45" s="1"/>
    </row>
    <row r="46" spans="1:26" ht="15" customHeight="1" x14ac:dyDescent="0.25">
      <c r="A46" s="71" t="s">
        <v>291</v>
      </c>
      <c r="B46" s="80">
        <v>1</v>
      </c>
      <c r="C46" s="80">
        <v>3</v>
      </c>
      <c r="D46" s="80">
        <v>5</v>
      </c>
      <c r="E46" s="80">
        <v>1</v>
      </c>
      <c r="F46" s="82"/>
      <c r="G46" s="53"/>
      <c r="H46" s="53"/>
      <c r="I46" s="53"/>
      <c r="J46" s="53"/>
      <c r="K46" s="53"/>
      <c r="L46" s="53"/>
      <c r="M46" s="53"/>
      <c r="N46" s="53"/>
      <c r="O46" s="95"/>
      <c r="P46" s="37"/>
      <c r="Q46" s="37"/>
      <c r="R46" s="37"/>
      <c r="S46" s="37"/>
      <c r="T46" s="1"/>
      <c r="U46" s="1"/>
      <c r="V46" s="1"/>
      <c r="W46" s="1"/>
      <c r="X46" s="1"/>
      <c r="Y46" s="1"/>
      <c r="Z46" s="1"/>
    </row>
    <row r="47" spans="1:26" ht="15" customHeight="1" x14ac:dyDescent="0.25">
      <c r="A47" s="71" t="s">
        <v>290</v>
      </c>
      <c r="B47" s="80">
        <v>3</v>
      </c>
      <c r="C47" s="80">
        <v>5</v>
      </c>
      <c r="D47" s="80">
        <v>10</v>
      </c>
      <c r="E47" s="80">
        <v>1</v>
      </c>
      <c r="F47" s="82"/>
      <c r="G47" s="53"/>
      <c r="H47" s="53"/>
      <c r="I47" s="53"/>
      <c r="J47" s="53"/>
      <c r="K47" s="53"/>
      <c r="L47" s="53"/>
      <c r="M47" s="53"/>
      <c r="N47" s="53"/>
      <c r="O47" s="95"/>
      <c r="P47" s="37"/>
      <c r="Q47" s="37"/>
      <c r="R47" s="37"/>
      <c r="S47" s="37"/>
      <c r="T47" s="1"/>
      <c r="U47" s="1"/>
      <c r="V47" s="1"/>
      <c r="W47" s="1"/>
      <c r="X47" s="1"/>
      <c r="Y47" s="1"/>
      <c r="Z47" s="1"/>
    </row>
    <row r="48" spans="1:26" ht="15" customHeight="1" x14ac:dyDescent="0.25">
      <c r="A48" s="71"/>
      <c r="B48" s="82"/>
      <c r="C48" s="82"/>
      <c r="D48" s="82"/>
      <c r="E48" s="82"/>
      <c r="F48" s="82"/>
      <c r="G48" s="53"/>
      <c r="H48" s="53"/>
      <c r="I48" s="53"/>
      <c r="J48" s="53"/>
      <c r="K48" s="53"/>
      <c r="L48" s="53"/>
      <c r="M48" s="53"/>
      <c r="N48" s="53"/>
      <c r="O48" s="95"/>
      <c r="P48" s="37"/>
      <c r="Q48" s="37"/>
      <c r="R48" s="37"/>
      <c r="S48" s="37"/>
      <c r="T48" s="1"/>
      <c r="U48" s="1"/>
      <c r="V48" s="1"/>
      <c r="W48" s="1"/>
      <c r="X48" s="1"/>
      <c r="Y48" s="1"/>
      <c r="Z48" s="1"/>
    </row>
    <row r="49" spans="1:26" ht="15" customHeight="1" x14ac:dyDescent="0.25">
      <c r="A49" s="83"/>
      <c r="B49" s="85"/>
      <c r="C49" s="85"/>
      <c r="D49" s="85"/>
      <c r="E49" s="85"/>
      <c r="F49" s="85"/>
      <c r="G49" s="85"/>
      <c r="H49" s="85"/>
      <c r="I49" s="85"/>
      <c r="J49" s="85"/>
      <c r="K49" s="85"/>
      <c r="L49" s="85"/>
      <c r="M49" s="86"/>
      <c r="N49" s="86"/>
      <c r="O49" s="87"/>
      <c r="P49" s="37"/>
      <c r="Q49" s="37"/>
      <c r="R49" s="37"/>
      <c r="S49" s="37"/>
      <c r="T49" s="1"/>
      <c r="U49" s="1"/>
      <c r="V49" s="1"/>
      <c r="W49" s="1"/>
      <c r="X49" s="1"/>
      <c r="Y49" s="1"/>
      <c r="Z49" s="1"/>
    </row>
    <row r="50" spans="1:26" ht="15" customHeight="1" x14ac:dyDescent="0.25">
      <c r="A50" s="37"/>
      <c r="B50" s="37"/>
      <c r="C50" s="37"/>
      <c r="D50" s="37"/>
      <c r="E50" s="37"/>
      <c r="F50" s="37"/>
      <c r="G50" s="37"/>
      <c r="H50" s="37"/>
      <c r="I50" s="37"/>
      <c r="J50" s="37"/>
      <c r="K50" s="37"/>
      <c r="L50" s="37"/>
      <c r="M50" s="37"/>
      <c r="N50" s="37"/>
      <c r="O50" s="37"/>
      <c r="P50" s="37"/>
      <c r="Q50" s="37"/>
      <c r="R50" s="37"/>
      <c r="S50" s="37"/>
      <c r="T50" s="1"/>
      <c r="U50" s="1"/>
      <c r="V50" s="1"/>
      <c r="W50" s="1"/>
      <c r="X50" s="1"/>
      <c r="Y50" s="1"/>
      <c r="Z50" s="1"/>
    </row>
    <row r="51" spans="1:26" ht="13.5" customHeight="1" x14ac:dyDescent="0.2">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3.5" customHeight="1" x14ac:dyDescent="0.25">
      <c r="A52" s="39" t="s">
        <v>67</v>
      </c>
      <c r="B52" s="1"/>
      <c r="C52" s="1"/>
      <c r="D52" s="1"/>
      <c r="E52" s="1"/>
      <c r="F52" s="1"/>
      <c r="G52" s="1"/>
      <c r="H52" s="1"/>
      <c r="I52" s="1"/>
      <c r="J52" s="1"/>
      <c r="K52" s="1"/>
      <c r="L52" s="1"/>
      <c r="M52" s="1"/>
      <c r="N52" s="1"/>
      <c r="O52" s="1"/>
      <c r="P52" s="1"/>
      <c r="Q52" s="1"/>
      <c r="R52" s="1"/>
      <c r="S52" s="1"/>
      <c r="T52" s="1"/>
      <c r="U52" s="1"/>
      <c r="V52" s="1"/>
      <c r="W52" s="1"/>
      <c r="X52" s="1"/>
      <c r="Y52" s="1"/>
      <c r="Z52" s="1"/>
    </row>
  </sheetData>
  <mergeCells count="4">
    <mergeCell ref="A11:C11"/>
    <mergeCell ref="G9:J11"/>
    <mergeCell ref="G5:J8"/>
    <mergeCell ref="A1:E1"/>
  </mergeCells>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27</vt:i4>
      </vt:variant>
    </vt:vector>
  </HeadingPairs>
  <TitlesOfParts>
    <vt:vector size="35" baseType="lpstr">
      <vt:lpstr>Intro</vt:lpstr>
      <vt:lpstr>HowTo</vt:lpstr>
      <vt:lpstr>JobInfo</vt:lpstr>
      <vt:lpstr>ReviewEnvironment</vt:lpstr>
      <vt:lpstr>Score</vt:lpstr>
      <vt:lpstr>CriteriaDefinitions</vt:lpstr>
      <vt:lpstr>SeverityLevelsDefinitions</vt:lpstr>
      <vt:lpstr>PenaltiesThresholds</vt:lpstr>
      <vt:lpstr>accuracy</vt:lpstr>
      <vt:lpstr>contentType</vt:lpstr>
      <vt:lpstr>Design</vt:lpstr>
      <vt:lpstr>errorCritera</vt:lpstr>
      <vt:lpstr>errorCriteria</vt:lpstr>
      <vt:lpstr>Fluency</vt:lpstr>
      <vt:lpstr>language</vt:lpstr>
      <vt:lpstr>linguistic</vt:lpstr>
      <vt:lpstr>Localeconvention</vt:lpstr>
      <vt:lpstr>CriteriaDefinitions!Print_Area</vt:lpstr>
      <vt:lpstr>HowTo!Print_Area</vt:lpstr>
      <vt:lpstr>Intro!Print_Area</vt:lpstr>
      <vt:lpstr>JobInfo!Print_Area</vt:lpstr>
      <vt:lpstr>PenaltiesThresholds!Print_Area</vt:lpstr>
      <vt:lpstr>ReviewEnvironment!Print_Area</vt:lpstr>
      <vt:lpstr>Score!Print_Area</vt:lpstr>
      <vt:lpstr>SeverityLevelsDefinitions!Print_Area</vt:lpstr>
      <vt:lpstr>QualityLevel</vt:lpstr>
      <vt:lpstr>Sector</vt:lpstr>
      <vt:lpstr>severityLevel</vt:lpstr>
      <vt:lpstr>SevLevels</vt:lpstr>
      <vt:lpstr>Style</vt:lpstr>
      <vt:lpstr>Terminology</vt:lpstr>
      <vt:lpstr>ValidCriteria</vt:lpstr>
      <vt:lpstr>validReviewer</vt:lpstr>
      <vt:lpstr>validTextType</vt:lpstr>
      <vt:lpstr>Verity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vbox</dc:creator>
  <cp:lastModifiedBy>Pasha</cp:lastModifiedBy>
  <dcterms:created xsi:type="dcterms:W3CDTF">2015-02-23T11:14:30Z</dcterms:created>
  <dcterms:modified xsi:type="dcterms:W3CDTF">2024-03-07T15:32:09Z</dcterms:modified>
</cp:coreProperties>
</file>