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4660" windowHeight="15620" tabRatio="500" activeTab="3"/>
  </bookViews>
  <sheets>
    <sheet name="Vicknair Data" sheetId="1" r:id="rId1"/>
    <sheet name="Linear Regression" sheetId="2" r:id="rId2"/>
    <sheet name="Analysis of Variance (One-W" sheetId="3" r:id="rId3"/>
    <sheet name="Formula" sheetId="4" r:id="rId4"/>
  </sheets>
  <definedNames>
    <definedName name="nodes">Formula!$F$4</definedName>
    <definedName name="nodes_">Formula!$B$4</definedName>
    <definedName name="payload">Formula!$F$6</definedName>
    <definedName name="payload_">Formula!$B$6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'Vicknair Data'!$H$51</definedName>
    <definedName name="solver_typ" localSheetId="0" hidden="1">1</definedName>
    <definedName name="solver_val" localSheetId="0" hidden="1">0</definedName>
    <definedName name="solver_ver" localSheetId="0" hidden="1">2</definedName>
    <definedName name="string_length">Formula!$F$8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4" l="1"/>
  <c r="F6" i="4"/>
  <c r="F9" i="4"/>
  <c r="H68" i="1"/>
  <c r="H64" i="1"/>
  <c r="H62" i="1"/>
  <c r="M68" i="1"/>
  <c r="M64" i="1"/>
  <c r="M62" i="1"/>
  <c r="M56" i="1"/>
  <c r="L68" i="1"/>
  <c r="L64" i="1"/>
  <c r="L62" i="1"/>
  <c r="L56" i="1"/>
  <c r="K68" i="1"/>
  <c r="K64" i="1"/>
  <c r="K62" i="1"/>
  <c r="K56" i="1"/>
  <c r="J68" i="1"/>
  <c r="J64" i="1"/>
  <c r="J62" i="1"/>
  <c r="J56" i="1"/>
  <c r="I68" i="1"/>
  <c r="I64" i="1"/>
  <c r="I62" i="1"/>
  <c r="I56" i="1"/>
  <c r="M66" i="1"/>
  <c r="M60" i="1"/>
  <c r="M58" i="1"/>
  <c r="M54" i="1"/>
  <c r="L66" i="1"/>
  <c r="L60" i="1"/>
  <c r="L58" i="1"/>
  <c r="L54" i="1"/>
  <c r="K66" i="1"/>
  <c r="K60" i="1"/>
  <c r="K58" i="1"/>
  <c r="K54" i="1"/>
  <c r="J66" i="1"/>
  <c r="J60" i="1"/>
  <c r="J58" i="1"/>
  <c r="J54" i="1"/>
  <c r="I66" i="1"/>
  <c r="I60" i="1"/>
  <c r="I58" i="1"/>
  <c r="I54" i="1"/>
</calcChain>
</file>

<file path=xl/comments1.xml><?xml version="1.0" encoding="utf-8"?>
<comments xmlns="http://schemas.openxmlformats.org/spreadsheetml/2006/main">
  <authors>
    <author>Steve Mazza</author>
  </authors>
  <commentList>
    <comment ref="H52" authorId="0">
      <text>
        <r>
          <rPr>
            <b/>
            <sz val="9"/>
            <color indexed="81"/>
            <rFont val="Calibri"/>
            <family val="2"/>
          </rPr>
          <t>Steve Mazza:</t>
        </r>
        <r>
          <rPr>
            <sz val="9"/>
            <color indexed="81"/>
            <rFont val="Calibri"/>
            <family val="2"/>
          </rPr>
          <t xml:space="preserve">
Conditional formatting heatmap  shows outliers.</t>
        </r>
      </text>
    </comment>
  </commentList>
</comments>
</file>

<file path=xl/comments2.xml><?xml version="1.0" encoding="utf-8"?>
<comments xmlns="http://schemas.openxmlformats.org/spreadsheetml/2006/main">
  <authors>
    <author>Steve Mazza</author>
  </authors>
  <commentList>
    <comment ref="B2" authorId="0">
      <text>
        <r>
          <rPr>
            <b/>
            <sz val="9"/>
            <color indexed="81"/>
            <rFont val="Calibri"/>
            <family val="2"/>
          </rPr>
          <t>Steve Mazza:</t>
        </r>
        <r>
          <rPr>
            <sz val="9"/>
            <color indexed="81"/>
            <rFont val="Calibri"/>
            <family val="2"/>
          </rPr>
          <t xml:space="preserve">
N is the number of nodes in the database, n is the size of the payload field (8K or 32K), and d is the length of the search string.</t>
        </r>
      </text>
    </comment>
  </commentList>
</comments>
</file>

<file path=xl/sharedStrings.xml><?xml version="1.0" encoding="utf-8"?>
<sst xmlns="http://schemas.openxmlformats.org/spreadsheetml/2006/main" count="218" uniqueCount="137">
  <si>
    <t xml:space="preserve">1000char8k </t>
  </si>
  <si>
    <t xml:space="preserve">8K Char </t>
  </si>
  <si>
    <t xml:space="preserve">18M </t>
  </si>
  <si>
    <t xml:space="preserve">33M </t>
  </si>
  <si>
    <t xml:space="preserve">5000char8k </t>
  </si>
  <si>
    <t xml:space="preserve">87M </t>
  </si>
  <si>
    <t xml:space="preserve">146M </t>
  </si>
  <si>
    <t xml:space="preserve">10000char8k </t>
  </si>
  <si>
    <t xml:space="preserve">173M </t>
  </si>
  <si>
    <t xml:space="preserve">292M </t>
  </si>
  <si>
    <t xml:space="preserve">100000char8k </t>
  </si>
  <si>
    <t xml:space="preserve">1700M </t>
  </si>
  <si>
    <t xml:space="preserve">2900M </t>
  </si>
  <si>
    <t xml:space="preserve">1000char32k </t>
  </si>
  <si>
    <t xml:space="preserve">32K Char </t>
  </si>
  <si>
    <t xml:space="preserve">70M </t>
  </si>
  <si>
    <t xml:space="preserve">85M </t>
  </si>
  <si>
    <t xml:space="preserve">5000char32k </t>
  </si>
  <si>
    <t xml:space="preserve">504M </t>
  </si>
  <si>
    <t xml:space="preserve">406M </t>
  </si>
  <si>
    <t xml:space="preserve">10000char32k </t>
  </si>
  <si>
    <t xml:space="preserve">778M </t>
  </si>
  <si>
    <t xml:space="preserve">810M </t>
  </si>
  <si>
    <t xml:space="preserve">100000char32k </t>
  </si>
  <si>
    <t xml:space="preserve">6200M </t>
  </si>
  <si>
    <t xml:space="preserve">7900M </t>
  </si>
  <si>
    <t xml:space="preserve">Database </t>
  </si>
  <si>
    <t xml:space="preserve">#Nodes </t>
  </si>
  <si>
    <t xml:space="preserve">Data Type </t>
  </si>
  <si>
    <t xml:space="preserve">MySQL Size </t>
  </si>
  <si>
    <t xml:space="preserve">Neo4j Size </t>
  </si>
  <si>
    <t xml:space="preserve">1000int </t>
  </si>
  <si>
    <t xml:space="preserve">Int </t>
  </si>
  <si>
    <t xml:space="preserve">0.232M </t>
  </si>
  <si>
    <t xml:space="preserve">0.428M </t>
  </si>
  <si>
    <t xml:space="preserve">5000int </t>
  </si>
  <si>
    <t xml:space="preserve">0.828M </t>
  </si>
  <si>
    <t xml:space="preserve">1.7M </t>
  </si>
  <si>
    <t xml:space="preserve">10000int </t>
  </si>
  <si>
    <t xml:space="preserve">1.6M </t>
  </si>
  <si>
    <t xml:space="preserve">3.2M </t>
  </si>
  <si>
    <t xml:space="preserve">100000int </t>
  </si>
  <si>
    <t xml:space="preserve">15M </t>
  </si>
  <si>
    <t xml:space="preserve">31M </t>
  </si>
  <si>
    <t xml:space="preserve">MySQL S4 </t>
  </si>
  <si>
    <t xml:space="preserve">Neo4j S4 </t>
  </si>
  <si>
    <t xml:space="preserve">MySQL S128 </t>
  </si>
  <si>
    <t xml:space="preserve">Neo4j S128 </t>
  </si>
  <si>
    <t xml:space="preserve">MySQL S0 </t>
  </si>
  <si>
    <t xml:space="preserve">Neo4j S0 </t>
  </si>
  <si>
    <t xml:space="preserve">1000char8K </t>
  </si>
  <si>
    <t xml:space="preserve">5000char8K </t>
  </si>
  <si>
    <t xml:space="preserve">10000char8K </t>
  </si>
  <si>
    <t xml:space="preserve">100000char8K </t>
  </si>
  <si>
    <t xml:space="preserve">1000char32K </t>
  </si>
  <si>
    <t xml:space="preserve">5000char32K </t>
  </si>
  <si>
    <t xml:space="preserve">10000char32K </t>
  </si>
  <si>
    <t xml:space="preserve">100000char32K </t>
  </si>
  <si>
    <t xml:space="preserve">Table 2: Structural query results, in milliseconds. </t>
  </si>
  <si>
    <t xml:space="preserve">Table 1: Databases with sizes. </t>
  </si>
  <si>
    <t xml:space="preserve">Rel I1 </t>
  </si>
  <si>
    <t xml:space="preserve">Neo I1 </t>
  </si>
  <si>
    <t xml:space="preserve">Rel I2 </t>
  </si>
  <si>
    <t xml:space="preserve">Neo I2 </t>
  </si>
  <si>
    <t xml:space="preserve">Rel </t>
  </si>
  <si>
    <t xml:space="preserve">Neo </t>
  </si>
  <si>
    <t xml:space="preserve">d=4 </t>
  </si>
  <si>
    <t xml:space="preserve">d=5 </t>
  </si>
  <si>
    <t xml:space="preserve">d=6 </t>
  </si>
  <si>
    <t xml:space="preserve">d=7 </t>
  </si>
  <si>
    <t xml:space="preserve">d=8 </t>
  </si>
  <si>
    <t xml:space="preserve">Table 4: Query results on Character databases, in milliseconds. </t>
  </si>
  <si>
    <t xml:space="preserve">E(N, n, d) = N ∗ (1 − (1 − (1/26)^d)^n) </t>
  </si>
  <si>
    <t>Select the number of nodes:</t>
  </si>
  <si>
    <t>Select the payload size:</t>
  </si>
  <si>
    <t>Select the length of the search string:</t>
  </si>
  <si>
    <t xml:space="preserve">Table 3: Query results on Integer databases, in milliseconds. </t>
  </si>
  <si>
    <t xml:space="preserve">Table 5: Query results on Character databases (difference), in milliseconds. </t>
  </si>
  <si>
    <t>Total</t>
  </si>
  <si>
    <t>Within Groups</t>
  </si>
  <si>
    <t>Between Groups</t>
  </si>
  <si>
    <t>F crit</t>
  </si>
  <si>
    <t>p-level</t>
  </si>
  <si>
    <t>F</t>
  </si>
  <si>
    <t>MS</t>
  </si>
  <si>
    <t>df</t>
  </si>
  <si>
    <t>SS</t>
  </si>
  <si>
    <t>Source of Variation</t>
  </si>
  <si>
    <t>ANOVA</t>
  </si>
  <si>
    <t>Variance</t>
  </si>
  <si>
    <t>Sum</t>
  </si>
  <si>
    <t>Groups</t>
  </si>
  <si>
    <t>Linear Regression</t>
  </si>
  <si>
    <t>Regression Statistics</t>
  </si>
  <si>
    <t>R</t>
  </si>
  <si>
    <t>R Square</t>
  </si>
  <si>
    <t>Adjusted R Square</t>
  </si>
  <si>
    <t>S</t>
  </si>
  <si>
    <t>Total number of observations</t>
  </si>
  <si>
    <t>4 =- 51.3696 + 0.0010 * 8000</t>
  </si>
  <si>
    <t/>
  </si>
  <si>
    <t>d.f.</t>
  </si>
  <si>
    <t>Regression</t>
  </si>
  <si>
    <t>Residual</t>
  </si>
  <si>
    <t>Coefficients</t>
  </si>
  <si>
    <t>Standard Error</t>
  </si>
  <si>
    <t>LCL</t>
  </si>
  <si>
    <t>UCL</t>
  </si>
  <si>
    <t>t Stat</t>
  </si>
  <si>
    <t>H0 (2%) rejected?</t>
  </si>
  <si>
    <t>Intercept</t>
  </si>
  <si>
    <t>No</t>
  </si>
  <si>
    <t>8000</t>
  </si>
  <si>
    <t>Yes</t>
  </si>
  <si>
    <t>T (2%)</t>
  </si>
  <si>
    <t>LCL - Lower value of a reliable interval (LCL)</t>
  </si>
  <si>
    <t>UCL - Upper value of a reliable interval (UCL)</t>
  </si>
  <si>
    <t>Residuals</t>
  </si>
  <si>
    <t>Observation</t>
  </si>
  <si>
    <t>Predicted Y</t>
  </si>
  <si>
    <t>Standard Residuals</t>
  </si>
  <si>
    <t>Anova: Single Factor</t>
  </si>
  <si>
    <t>SUMMARY</t>
  </si>
  <si>
    <t>Count</t>
  </si>
  <si>
    <t>Average</t>
  </si>
  <si>
    <t>P-value</t>
  </si>
  <si>
    <t>Correlation of nodes x payload to search time difference</t>
  </si>
  <si>
    <t>Correlation of search string size to search time difference</t>
  </si>
  <si>
    <t>Anova: Two-Factor Without Replication</t>
  </si>
  <si>
    <t>Rows</t>
  </si>
  <si>
    <t>Columns</t>
  </si>
  <si>
    <t>Error</t>
  </si>
  <si>
    <t>The formula is derived as follows:</t>
  </si>
  <si>
    <r>
      <t xml:space="preserve">  a. </t>
    </r>
    <r>
      <rPr>
        <i/>
        <sz val="13"/>
        <color rgb="FF222222"/>
        <rFont val="Arial"/>
      </rPr>
      <t>26^d</t>
    </r>
    <r>
      <rPr>
        <sz val="13"/>
        <color rgb="FF222222"/>
        <rFont val="Arial"/>
        <family val="2"/>
      </rPr>
      <t xml:space="preserve"> strings of length </t>
    </r>
    <r>
      <rPr>
        <i/>
        <sz val="13"/>
        <color rgb="FF222222"/>
        <rFont val="Arial"/>
      </rPr>
      <t>d</t>
    </r>
    <r>
      <rPr>
        <sz val="13"/>
        <color rgb="FF222222"/>
        <rFont val="Arial"/>
        <family val="2"/>
      </rPr>
      <t xml:space="preserve"> can be generated from a 26-alphabet.  The search string of length </t>
    </r>
    <r>
      <rPr>
        <i/>
        <sz val="13"/>
        <color rgb="FF222222"/>
        <rFont val="Arial"/>
      </rPr>
      <t>d</t>
    </r>
    <r>
      <rPr>
        <sz val="13"/>
        <color rgb="FF222222"/>
        <rFont val="Arial"/>
        <family val="2"/>
      </rPr>
      <t xml:space="preserve"> is just one out of the all possible random substrings, </t>
    </r>
    <r>
      <rPr>
        <i/>
        <sz val="13"/>
        <color rgb="FF222222"/>
        <rFont val="Arial"/>
      </rPr>
      <t>1/26^d = (1/26)^d</t>
    </r>
    <r>
      <rPr>
        <sz val="13"/>
        <color rgb="FF222222"/>
        <rFont val="Arial"/>
        <family val="2"/>
      </rPr>
      <t xml:space="preserve">, therefore, the probability that the substring of length </t>
    </r>
    <r>
      <rPr>
        <i/>
        <sz val="13"/>
        <color rgb="FF222222"/>
        <rFont val="Arial"/>
      </rPr>
      <t>d</t>
    </r>
    <r>
      <rPr>
        <sz val="13"/>
        <color rgb="FF222222"/>
        <rFont val="Arial"/>
        <family val="2"/>
      </rPr>
      <t xml:space="preserve"> is not the search string is 1-(1/26)^d.</t>
    </r>
  </si>
  <si>
    <r>
      <t xml:space="preserve">  b. The probability of the target string not containing the search string is </t>
    </r>
    <r>
      <rPr>
        <i/>
        <sz val="13"/>
        <color rgb="FF222222"/>
        <rFont val="Arial"/>
      </rPr>
      <t>(1-(1/26)^d)^(n-d+1)=(1-(1/26)^d)^n</t>
    </r>
    <r>
      <rPr>
        <sz val="13"/>
        <color rgb="FF222222"/>
        <rFont val="Arial"/>
        <family val="2"/>
      </rPr>
      <t xml:space="preserve">, for all values of </t>
    </r>
    <r>
      <rPr>
        <i/>
        <sz val="13"/>
        <color rgb="FF222222"/>
        <rFont val="Arial"/>
      </rPr>
      <t>n</t>
    </r>
    <r>
      <rPr>
        <sz val="13"/>
        <color rgb="FF222222"/>
        <rFont val="Arial"/>
        <family val="2"/>
      </rPr>
      <t xml:space="preserve"> significantly greater than </t>
    </r>
    <r>
      <rPr>
        <i/>
        <sz val="13"/>
        <color rgb="FF222222"/>
        <rFont val="Arial"/>
      </rPr>
      <t>d</t>
    </r>
    <r>
      <rPr>
        <sz val="13"/>
        <color rgb="FF222222"/>
        <rFont val="Arial"/>
        <family val="2"/>
      </rPr>
      <t xml:space="preserve">. Note: a string of length </t>
    </r>
    <r>
      <rPr>
        <i/>
        <sz val="13"/>
        <color rgb="FF222222"/>
        <rFont val="Arial"/>
      </rPr>
      <t>n</t>
    </r>
    <r>
      <rPr>
        <sz val="13"/>
        <color rgb="FF222222"/>
        <rFont val="Arial"/>
        <family val="2"/>
      </rPr>
      <t xml:space="preserve"> contains </t>
    </r>
    <r>
      <rPr>
        <i/>
        <sz val="13"/>
        <color rgb="FF222222"/>
        <rFont val="Arial"/>
      </rPr>
      <t>n-d+1</t>
    </r>
    <r>
      <rPr>
        <sz val="13"/>
        <color rgb="FF222222"/>
        <rFont val="Arial"/>
        <family val="2"/>
      </rPr>
      <t xml:space="preserve"> substring of length </t>
    </r>
    <r>
      <rPr>
        <i/>
        <sz val="13"/>
        <color rgb="FF222222"/>
        <rFont val="Arial"/>
      </rPr>
      <t>d</t>
    </r>
    <r>
      <rPr>
        <sz val="13"/>
        <color rgb="FF222222"/>
        <rFont val="Arial"/>
        <family val="2"/>
      </rPr>
      <t>.</t>
    </r>
  </si>
  <si>
    <r>
      <t xml:space="preserve">  c. The probability of the target string containing the search string is </t>
    </r>
    <r>
      <rPr>
        <i/>
        <sz val="13"/>
        <color rgb="FF222222"/>
        <rFont val="Arial"/>
      </rPr>
      <t>1 - (1-(1/26)^d)^n</t>
    </r>
    <r>
      <rPr>
        <sz val="13"/>
        <color rgb="FF222222"/>
        <rFont val="Arial"/>
        <family val="2"/>
      </rPr>
      <t>.</t>
    </r>
  </si>
  <si>
    <r>
      <t xml:space="preserve">  d. </t>
    </r>
    <r>
      <rPr>
        <i/>
        <sz val="13"/>
        <color rgb="FF222222"/>
        <rFont val="Arial"/>
      </rPr>
      <t>N</t>
    </r>
    <r>
      <rPr>
        <sz val="13"/>
        <color rgb="FF222222"/>
        <rFont val="Arial"/>
        <family val="2"/>
      </rPr>
      <t xml:space="preserve"> is the scaling factor and represents the number of strings to be searched.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</si>
</sst>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_);\(0.0000\)"/>
    <numFmt numFmtId="165" formatCode="#,##0.#####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MR9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b/>
      <sz val="13"/>
      <color rgb="FF222222"/>
      <name val="Arial"/>
      <family val="2"/>
    </font>
    <font>
      <i/>
      <sz val="13"/>
      <color rgb="FF222222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43"/>
        <bgColor indexed="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1" xfId="2"/>
    <xf numFmtId="0" fontId="4" fillId="2" borderId="3" xfId="4"/>
    <xf numFmtId="164" fontId="5" fillId="3" borderId="3" xfId="1" applyNumberFormat="1" applyFont="1" applyFill="1" applyBorder="1"/>
    <xf numFmtId="0" fontId="3" fillId="0" borderId="2" xfId="3" applyAlignment="1">
      <alignment horizontal="left"/>
    </xf>
    <xf numFmtId="0" fontId="6" fillId="0" borderId="0" xfId="0" applyFont="1"/>
    <xf numFmtId="0" fontId="3" fillId="0" borderId="2" xfId="3"/>
    <xf numFmtId="0" fontId="15" fillId="0" borderId="0" xfId="53"/>
    <xf numFmtId="0" fontId="14" fillId="0" borderId="19" xfId="53" applyFont="1" applyBorder="1"/>
    <xf numFmtId="0" fontId="15" fillId="0" borderId="19" xfId="53" applyBorder="1"/>
    <xf numFmtId="0" fontId="13" fillId="0" borderId="0" xfId="53" applyFont="1"/>
    <xf numFmtId="165" fontId="15" fillId="0" borderId="0" xfId="53" applyNumberFormat="1"/>
    <xf numFmtId="0" fontId="15" fillId="0" borderId="21" xfId="53" applyBorder="1"/>
    <xf numFmtId="0" fontId="13" fillId="0" borderId="18" xfId="53" applyFont="1" applyBorder="1" applyAlignment="1">
      <alignment horizontal="center"/>
    </xf>
    <xf numFmtId="0" fontId="15" fillId="0" borderId="18" xfId="53" applyBorder="1"/>
    <xf numFmtId="0" fontId="13" fillId="0" borderId="19" xfId="53" applyFont="1" applyBorder="1"/>
    <xf numFmtId="165" fontId="15" fillId="0" borderId="19" xfId="53" applyNumberFormat="1" applyBorder="1"/>
    <xf numFmtId="0" fontId="13" fillId="0" borderId="18" xfId="53" applyFont="1" applyBorder="1"/>
    <xf numFmtId="0" fontId="14" fillId="0" borderId="0" xfId="53" applyFont="1" applyAlignment="1">
      <alignment horizontal="center"/>
    </xf>
    <xf numFmtId="0" fontId="13" fillId="0" borderId="20" xfId="53" applyFont="1" applyBorder="1"/>
    <xf numFmtId="165" fontId="15" fillId="0" borderId="20" xfId="53" applyNumberFormat="1" applyBorder="1"/>
    <xf numFmtId="0" fontId="15" fillId="0" borderId="20" xfId="53" applyBorder="1"/>
    <xf numFmtId="0" fontId="0" fillId="7" borderId="0" xfId="0" applyFill="1"/>
    <xf numFmtId="0" fontId="16" fillId="7" borderId="23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7" borderId="22" xfId="0" applyFill="1" applyBorder="1" applyAlignment="1"/>
    <xf numFmtId="0" fontId="0" fillId="8" borderId="0" xfId="0" applyFill="1"/>
    <xf numFmtId="0" fontId="16" fillId="8" borderId="23" xfId="0" applyFont="1" applyFill="1" applyBorder="1" applyAlignment="1">
      <alignment horizontal="center"/>
    </xf>
    <xf numFmtId="0" fontId="0" fillId="8" borderId="0" xfId="0" applyFill="1" applyBorder="1" applyAlignment="1"/>
    <xf numFmtId="0" fontId="0" fillId="8" borderId="22" xfId="0" applyFill="1" applyBorder="1" applyAlignment="1"/>
    <xf numFmtId="0" fontId="0" fillId="9" borderId="0" xfId="0" applyFill="1"/>
    <xf numFmtId="0" fontId="16" fillId="9" borderId="23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22" xfId="0" applyFill="1" applyBorder="1" applyAlignment="1"/>
    <xf numFmtId="0" fontId="6" fillId="5" borderId="8" xfId="6" applyBorder="1" applyAlignment="1">
      <alignment vertical="center" wrapText="1"/>
    </xf>
    <xf numFmtId="0" fontId="6" fillId="5" borderId="9" xfId="6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6" fillId="4" borderId="8" xfId="5" applyBorder="1" applyAlignment="1">
      <alignment horizontal="center" vertical="center" wrapText="1"/>
    </xf>
    <xf numFmtId="0" fontId="6" fillId="4" borderId="9" xfId="5" applyBorder="1" applyAlignment="1">
      <alignment horizontal="center" vertical="center" wrapText="1"/>
    </xf>
    <xf numFmtId="0" fontId="6" fillId="4" borderId="8" xfId="5" applyBorder="1" applyAlignment="1">
      <alignment vertical="center" wrapText="1"/>
    </xf>
    <xf numFmtId="0" fontId="6" fillId="4" borderId="9" xfId="5" applyBorder="1" applyAlignment="1">
      <alignment vertical="center" wrapText="1"/>
    </xf>
    <xf numFmtId="0" fontId="6" fillId="4" borderId="2" xfId="5" applyBorder="1" applyAlignment="1">
      <alignment vertical="center" wrapText="1"/>
    </xf>
    <xf numFmtId="0" fontId="6" fillId="4" borderId="2" xfId="5" applyBorder="1" applyAlignment="1">
      <alignment horizontal="center" vertical="center" wrapText="1"/>
    </xf>
    <xf numFmtId="0" fontId="6" fillId="5" borderId="6" xfId="6" applyBorder="1" applyAlignment="1">
      <alignment vertical="center" wrapText="1"/>
    </xf>
    <xf numFmtId="0" fontId="6" fillId="5" borderId="5" xfId="6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5" borderId="7" xfId="6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5" borderId="4" xfId="6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4" borderId="10" xfId="5" applyBorder="1" applyAlignment="1">
      <alignment horizontal="center" vertical="center" wrapText="1"/>
    </xf>
    <xf numFmtId="0" fontId="6" fillId="4" borderId="11" xfId="5" applyBorder="1" applyAlignment="1">
      <alignment horizontal="center" vertical="center" wrapText="1"/>
    </xf>
    <xf numFmtId="0" fontId="6" fillId="4" borderId="6" xfId="5" applyBorder="1" applyAlignment="1">
      <alignment horizontal="center" vertical="center" wrapText="1"/>
    </xf>
    <xf numFmtId="0" fontId="6" fillId="4" borderId="5" xfId="5" applyBorder="1" applyAlignment="1">
      <alignment horizontal="center" vertical="center" wrapText="1"/>
    </xf>
    <xf numFmtId="0" fontId="6" fillId="5" borderId="12" xfId="6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5" borderId="14" xfId="6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4" fillId="6" borderId="19" xfId="53" applyFont="1" applyFill="1" applyBorder="1" applyAlignment="1">
      <alignment horizontal="center"/>
    </xf>
    <xf numFmtId="0" fontId="15" fillId="0" borderId="19" xfId="53" applyBorder="1"/>
    <xf numFmtId="0" fontId="13" fillId="0" borderId="0" xfId="53" applyFont="1"/>
    <xf numFmtId="0" fontId="15" fillId="0" borderId="0" xfId="53"/>
    <xf numFmtId="0" fontId="18" fillId="0" borderId="0" xfId="0" applyFont="1" applyAlignment="1">
      <alignment wrapText="1"/>
    </xf>
    <xf numFmtId="0" fontId="0" fillId="0" borderId="0" xfId="0" applyAlignment="1"/>
    <xf numFmtId="0" fontId="19" fillId="0" borderId="0" xfId="0" applyFont="1" applyAlignment="1">
      <alignment wrapText="1"/>
    </xf>
    <xf numFmtId="0" fontId="17" fillId="0" borderId="0" xfId="0" applyFont="1" applyAlignment="1"/>
  </cellXfs>
  <cellStyles count="66">
    <cellStyle name="60% - Accent1" xfId="6" builtinId="32"/>
    <cellStyle name="Accent1" xfId="5" builtinId="29"/>
    <cellStyle name="Comma" xfId="1" builtin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eading 1" xfId="2" builtinId="16"/>
    <cellStyle name="Heading 2" xfId="3" builtinId="17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Input" xfId="4" builtinId="20"/>
    <cellStyle name="Normal" xfId="0" builtinId="0"/>
    <cellStyle name="Normal 2" xfId="5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croll" dx="16" fmlaLink="nodes_" horiz="1" inc="100" max="10000" min="100" page="1000" val="1100"/>
</file>

<file path=xl/ctrlProps/ctrlProp2.xml><?xml version="1.0" encoding="utf-8"?>
<formControlPr xmlns="http://schemas.microsoft.com/office/spreadsheetml/2009/9/main" objectType="Scroll" dx="16" fmlaLink="payload_" horiz="1" inc="2400" max="3200" min="800" page="2400" val="800"/>
</file>

<file path=xl/ctrlProps/ctrlProp3.xml><?xml version="1.0" encoding="utf-8"?>
<formControlPr xmlns="http://schemas.microsoft.com/office/spreadsheetml/2009/9/main" objectType="Scroll" dx="16" fmlaLink="string_length" horiz="1" max="8" min="4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3</xdr:row>
          <xdr:rowOff>25400</xdr:rowOff>
        </xdr:from>
        <xdr:to>
          <xdr:col>4</xdr:col>
          <xdr:colOff>787400</xdr:colOff>
          <xdr:row>4</xdr:row>
          <xdr:rowOff>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5</xdr:row>
          <xdr:rowOff>25400</xdr:rowOff>
        </xdr:from>
        <xdr:to>
          <xdr:col>4</xdr:col>
          <xdr:colOff>787400</xdr:colOff>
          <xdr:row>6</xdr:row>
          <xdr:rowOff>0</xdr:rowOff>
        </xdr:to>
        <xdr:sp macro="" textlink="">
          <xdr:nvSpPr>
            <xdr:cNvPr id="4103" name="Scroll Bar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7</xdr:row>
          <xdr:rowOff>25400</xdr:rowOff>
        </xdr:from>
        <xdr:to>
          <xdr:col>4</xdr:col>
          <xdr:colOff>787400</xdr:colOff>
          <xdr:row>8</xdr:row>
          <xdr:rowOff>0</xdr:rowOff>
        </xdr:to>
        <xdr:sp macro="" textlink="">
          <xdr:nvSpPr>
            <xdr:cNvPr id="4104" name="Scroll Bar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omments" Target="../comments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69"/>
  <sheetViews>
    <sheetView zoomScale="80" zoomScaleNormal="80" zoomScalePageLayoutView="80" workbookViewId="0"/>
  </sheetViews>
  <sheetFormatPr baseColWidth="10" defaultColWidth="11" defaultRowHeight="15" x14ac:dyDescent="0"/>
  <cols>
    <col min="2" max="2" width="14.83203125" customWidth="1"/>
    <col min="8" max="8" width="15.5" customWidth="1"/>
    <col min="12" max="12" width="10.83203125" customWidth="1"/>
  </cols>
  <sheetData>
    <row r="1" spans="2:14" ht="20" thickBot="1">
      <c r="B1" s="1" t="s">
        <v>59</v>
      </c>
      <c r="H1" s="1" t="s">
        <v>58</v>
      </c>
    </row>
    <row r="2" spans="2:14" ht="17" thickTop="1" thickBot="1">
      <c r="B2" s="42" t="s">
        <v>26</v>
      </c>
      <c r="C2" s="43" t="s">
        <v>27</v>
      </c>
      <c r="D2" s="43" t="s">
        <v>28</v>
      </c>
      <c r="E2" s="43" t="s">
        <v>29</v>
      </c>
      <c r="F2" s="43" t="s">
        <v>30</v>
      </c>
      <c r="H2" s="40" t="s">
        <v>26</v>
      </c>
      <c r="I2" s="52" t="s">
        <v>44</v>
      </c>
      <c r="J2" s="38" t="s">
        <v>45</v>
      </c>
      <c r="K2" s="52" t="s">
        <v>46</v>
      </c>
      <c r="L2" s="38" t="s">
        <v>47</v>
      </c>
      <c r="M2" s="52" t="s">
        <v>48</v>
      </c>
      <c r="N2" s="54" t="s">
        <v>49</v>
      </c>
    </row>
    <row r="3" spans="2:14" ht="17" thickTop="1" thickBot="1">
      <c r="B3" s="42"/>
      <c r="C3" s="43"/>
      <c r="D3" s="43"/>
      <c r="E3" s="43"/>
      <c r="F3" s="43"/>
      <c r="H3" s="41"/>
      <c r="I3" s="53"/>
      <c r="J3" s="39"/>
      <c r="K3" s="53"/>
      <c r="L3" s="39"/>
      <c r="M3" s="53"/>
      <c r="N3" s="55"/>
    </row>
    <row r="4" spans="2:14" ht="16" thickTop="1">
      <c r="B4" s="44" t="s">
        <v>31</v>
      </c>
      <c r="C4" s="46">
        <v>1000</v>
      </c>
      <c r="D4" s="46" t="s">
        <v>32</v>
      </c>
      <c r="E4" s="46" t="s">
        <v>33</v>
      </c>
      <c r="F4" s="46" t="s">
        <v>34</v>
      </c>
      <c r="H4" s="34" t="s">
        <v>31</v>
      </c>
      <c r="I4" s="57">
        <v>38.9</v>
      </c>
      <c r="J4" s="59">
        <v>2.8</v>
      </c>
      <c r="K4" s="57">
        <v>80.400000000000006</v>
      </c>
      <c r="L4" s="59">
        <v>15.5</v>
      </c>
      <c r="M4" s="57">
        <v>1.5</v>
      </c>
      <c r="N4" s="46">
        <v>9.6</v>
      </c>
    </row>
    <row r="5" spans="2:14">
      <c r="B5" s="45"/>
      <c r="C5" s="47"/>
      <c r="D5" s="47"/>
      <c r="E5" s="47"/>
      <c r="F5" s="47"/>
      <c r="H5" s="35"/>
      <c r="I5" s="58"/>
      <c r="J5" s="60"/>
      <c r="K5" s="58"/>
      <c r="L5" s="60"/>
      <c r="M5" s="58"/>
      <c r="N5" s="47"/>
    </row>
    <row r="6" spans="2:14">
      <c r="B6" s="44" t="s">
        <v>35</v>
      </c>
      <c r="C6" s="46">
        <v>5000</v>
      </c>
      <c r="D6" s="46" t="s">
        <v>32</v>
      </c>
      <c r="E6" s="46" t="s">
        <v>36</v>
      </c>
      <c r="F6" s="46" t="s">
        <v>37</v>
      </c>
      <c r="H6" s="34" t="s">
        <v>35</v>
      </c>
      <c r="I6" s="57">
        <v>14.3</v>
      </c>
      <c r="J6" s="59">
        <v>1.4</v>
      </c>
      <c r="K6" s="57">
        <v>97.3</v>
      </c>
      <c r="L6" s="59">
        <v>30.5</v>
      </c>
      <c r="M6" s="57">
        <v>7.4</v>
      </c>
      <c r="N6" s="46">
        <v>10.6</v>
      </c>
    </row>
    <row r="7" spans="2:14">
      <c r="B7" s="45"/>
      <c r="C7" s="47"/>
      <c r="D7" s="47"/>
      <c r="E7" s="47"/>
      <c r="F7" s="47"/>
      <c r="H7" s="35"/>
      <c r="I7" s="58"/>
      <c r="J7" s="60"/>
      <c r="K7" s="58"/>
      <c r="L7" s="60"/>
      <c r="M7" s="58"/>
      <c r="N7" s="47"/>
    </row>
    <row r="8" spans="2:14">
      <c r="B8" s="44" t="s">
        <v>38</v>
      </c>
      <c r="C8" s="46">
        <v>10000</v>
      </c>
      <c r="D8" s="46" t="s">
        <v>32</v>
      </c>
      <c r="E8" s="46" t="s">
        <v>39</v>
      </c>
      <c r="F8" s="46" t="s">
        <v>40</v>
      </c>
      <c r="H8" s="34" t="s">
        <v>38</v>
      </c>
      <c r="I8" s="57">
        <v>10.5</v>
      </c>
      <c r="J8" s="59">
        <v>0.5</v>
      </c>
      <c r="K8" s="57">
        <v>75.5</v>
      </c>
      <c r="L8" s="59">
        <v>12.5</v>
      </c>
      <c r="M8" s="57">
        <v>14.8</v>
      </c>
      <c r="N8" s="46">
        <v>23.5</v>
      </c>
    </row>
    <row r="9" spans="2:14">
      <c r="B9" s="45"/>
      <c r="C9" s="47"/>
      <c r="D9" s="47"/>
      <c r="E9" s="47"/>
      <c r="F9" s="47"/>
      <c r="H9" s="35"/>
      <c r="I9" s="58"/>
      <c r="J9" s="60"/>
      <c r="K9" s="58"/>
      <c r="L9" s="60"/>
      <c r="M9" s="58"/>
      <c r="N9" s="47"/>
    </row>
    <row r="10" spans="2:14">
      <c r="B10" s="44" t="s">
        <v>41</v>
      </c>
      <c r="C10" s="46">
        <v>100000</v>
      </c>
      <c r="D10" s="46" t="s">
        <v>32</v>
      </c>
      <c r="E10" s="46" t="s">
        <v>42</v>
      </c>
      <c r="F10" s="46" t="s">
        <v>43</v>
      </c>
      <c r="H10" s="34" t="s">
        <v>41</v>
      </c>
      <c r="I10" s="57">
        <v>6.8</v>
      </c>
      <c r="J10" s="59">
        <v>2.4</v>
      </c>
      <c r="K10" s="57">
        <v>69.8</v>
      </c>
      <c r="L10" s="59">
        <v>18</v>
      </c>
      <c r="M10" s="57">
        <v>187.1</v>
      </c>
      <c r="N10" s="46">
        <v>161.80000000000001</v>
      </c>
    </row>
    <row r="11" spans="2:14" ht="16" thickBot="1">
      <c r="B11" s="48"/>
      <c r="C11" s="49"/>
      <c r="D11" s="49"/>
      <c r="E11" s="49"/>
      <c r="F11" s="49"/>
      <c r="H11" s="56"/>
      <c r="I11" s="61"/>
      <c r="J11" s="62"/>
      <c r="K11" s="61"/>
      <c r="L11" s="62"/>
      <c r="M11" s="61"/>
      <c r="N11" s="49"/>
    </row>
    <row r="12" spans="2:14" ht="16" thickTop="1">
      <c r="B12" s="50" t="s">
        <v>0</v>
      </c>
      <c r="C12" s="51">
        <v>1000</v>
      </c>
      <c r="D12" s="51" t="s">
        <v>1</v>
      </c>
      <c r="E12" s="51" t="s">
        <v>2</v>
      </c>
      <c r="F12" s="51" t="s">
        <v>3</v>
      </c>
      <c r="H12" s="63" t="s">
        <v>50</v>
      </c>
      <c r="I12" s="64">
        <v>1.1000000000000001</v>
      </c>
      <c r="J12" s="65">
        <v>0.1</v>
      </c>
      <c r="K12" s="64">
        <v>21.4</v>
      </c>
      <c r="L12" s="65">
        <v>1.3</v>
      </c>
      <c r="M12" s="64">
        <v>1.1000000000000001</v>
      </c>
      <c r="N12" s="51">
        <v>1.1000000000000001</v>
      </c>
    </row>
    <row r="13" spans="2:14">
      <c r="B13" s="45"/>
      <c r="C13" s="47"/>
      <c r="D13" s="47"/>
      <c r="E13" s="47"/>
      <c r="F13" s="47"/>
      <c r="H13" s="35"/>
      <c r="I13" s="58"/>
      <c r="J13" s="60"/>
      <c r="K13" s="58"/>
      <c r="L13" s="60"/>
      <c r="M13" s="58"/>
      <c r="N13" s="47"/>
    </row>
    <row r="14" spans="2:14">
      <c r="B14" s="44" t="s">
        <v>4</v>
      </c>
      <c r="C14" s="46">
        <v>5000</v>
      </c>
      <c r="D14" s="46" t="s">
        <v>1</v>
      </c>
      <c r="E14" s="46" t="s">
        <v>5</v>
      </c>
      <c r="F14" s="46" t="s">
        <v>6</v>
      </c>
      <c r="H14" s="34" t="s">
        <v>51</v>
      </c>
      <c r="I14" s="57">
        <v>1</v>
      </c>
      <c r="J14" s="59">
        <v>0.1</v>
      </c>
      <c r="K14" s="57">
        <v>34.799999999999997</v>
      </c>
      <c r="L14" s="59">
        <v>1.9</v>
      </c>
      <c r="M14" s="57">
        <v>7.6</v>
      </c>
      <c r="N14" s="46">
        <v>7.5</v>
      </c>
    </row>
    <row r="15" spans="2:14">
      <c r="B15" s="45"/>
      <c r="C15" s="47"/>
      <c r="D15" s="47"/>
      <c r="E15" s="47"/>
      <c r="F15" s="47"/>
      <c r="H15" s="35"/>
      <c r="I15" s="58"/>
      <c r="J15" s="60"/>
      <c r="K15" s="58"/>
      <c r="L15" s="60"/>
      <c r="M15" s="58"/>
      <c r="N15" s="47"/>
    </row>
    <row r="16" spans="2:14">
      <c r="B16" s="44" t="s">
        <v>7</v>
      </c>
      <c r="C16" s="46">
        <v>10000</v>
      </c>
      <c r="D16" s="46" t="s">
        <v>1</v>
      </c>
      <c r="E16" s="46" t="s">
        <v>8</v>
      </c>
      <c r="F16" s="46" t="s">
        <v>9</v>
      </c>
      <c r="H16" s="34" t="s">
        <v>52</v>
      </c>
      <c r="I16" s="57">
        <v>1.1000000000000001</v>
      </c>
      <c r="J16" s="59">
        <v>0.6</v>
      </c>
      <c r="K16" s="57">
        <v>37.4</v>
      </c>
      <c r="L16" s="59">
        <v>4.3</v>
      </c>
      <c r="M16" s="57">
        <v>14.9</v>
      </c>
      <c r="N16" s="46">
        <v>14.6</v>
      </c>
    </row>
    <row r="17" spans="2:18">
      <c r="B17" s="45"/>
      <c r="C17" s="47"/>
      <c r="D17" s="47"/>
      <c r="E17" s="47"/>
      <c r="F17" s="47"/>
      <c r="H17" s="35"/>
      <c r="I17" s="58"/>
      <c r="J17" s="60"/>
      <c r="K17" s="58"/>
      <c r="L17" s="60"/>
      <c r="M17" s="58"/>
      <c r="N17" s="47"/>
    </row>
    <row r="18" spans="2:18">
      <c r="B18" s="44" t="s">
        <v>10</v>
      </c>
      <c r="C18" s="46">
        <v>100000</v>
      </c>
      <c r="D18" s="46" t="s">
        <v>1</v>
      </c>
      <c r="E18" s="46" t="s">
        <v>11</v>
      </c>
      <c r="F18" s="46" t="s">
        <v>12</v>
      </c>
      <c r="H18" s="34" t="s">
        <v>53</v>
      </c>
      <c r="I18" s="57">
        <v>1.1000000000000001</v>
      </c>
      <c r="J18" s="59">
        <v>6.5</v>
      </c>
      <c r="K18" s="57">
        <v>40.9</v>
      </c>
      <c r="L18" s="59">
        <v>13.5</v>
      </c>
      <c r="M18" s="57">
        <v>187.1</v>
      </c>
      <c r="N18" s="46">
        <v>146.80000000000001</v>
      </c>
    </row>
    <row r="19" spans="2:18" ht="16" thickBot="1">
      <c r="B19" s="48"/>
      <c r="C19" s="49"/>
      <c r="D19" s="49"/>
      <c r="E19" s="49"/>
      <c r="F19" s="49"/>
      <c r="H19" s="56"/>
      <c r="I19" s="61"/>
      <c r="J19" s="62"/>
      <c r="K19" s="61"/>
      <c r="L19" s="62"/>
      <c r="M19" s="61"/>
      <c r="N19" s="49"/>
    </row>
    <row r="20" spans="2:18" ht="16" thickTop="1">
      <c r="B20" s="50" t="s">
        <v>13</v>
      </c>
      <c r="C20" s="51">
        <v>1000</v>
      </c>
      <c r="D20" s="51" t="s">
        <v>14</v>
      </c>
      <c r="E20" s="51" t="s">
        <v>15</v>
      </c>
      <c r="F20" s="51" t="s">
        <v>16</v>
      </c>
      <c r="H20" s="63" t="s">
        <v>54</v>
      </c>
      <c r="I20" s="64">
        <v>1</v>
      </c>
      <c r="J20" s="65">
        <v>0.1</v>
      </c>
      <c r="K20" s="64">
        <v>12.5</v>
      </c>
      <c r="L20" s="65">
        <v>0.5</v>
      </c>
      <c r="M20" s="64">
        <v>1.3</v>
      </c>
      <c r="N20" s="51">
        <v>1</v>
      </c>
    </row>
    <row r="21" spans="2:18">
      <c r="B21" s="45"/>
      <c r="C21" s="47"/>
      <c r="D21" s="47"/>
      <c r="E21" s="47"/>
      <c r="F21" s="47"/>
      <c r="H21" s="35"/>
      <c r="I21" s="58"/>
      <c r="J21" s="60"/>
      <c r="K21" s="58"/>
      <c r="L21" s="60"/>
      <c r="M21" s="58"/>
      <c r="N21" s="47"/>
    </row>
    <row r="22" spans="2:18">
      <c r="B22" s="44" t="s">
        <v>17</v>
      </c>
      <c r="C22" s="46">
        <v>5000</v>
      </c>
      <c r="D22" s="46" t="s">
        <v>14</v>
      </c>
      <c r="E22" s="46" t="s">
        <v>18</v>
      </c>
      <c r="F22" s="46" t="s">
        <v>19</v>
      </c>
      <c r="H22" s="34" t="s">
        <v>55</v>
      </c>
      <c r="I22" s="57">
        <v>2.1</v>
      </c>
      <c r="J22" s="59">
        <v>0.5</v>
      </c>
      <c r="K22" s="57">
        <v>29</v>
      </c>
      <c r="L22" s="59">
        <v>1.6</v>
      </c>
      <c r="M22" s="57">
        <v>7.6</v>
      </c>
      <c r="N22" s="46">
        <v>7.5</v>
      </c>
    </row>
    <row r="23" spans="2:18">
      <c r="B23" s="45"/>
      <c r="C23" s="47"/>
      <c r="D23" s="47"/>
      <c r="E23" s="47"/>
      <c r="F23" s="47"/>
      <c r="H23" s="35"/>
      <c r="I23" s="58"/>
      <c r="J23" s="60"/>
      <c r="K23" s="58"/>
      <c r="L23" s="60"/>
      <c r="M23" s="58"/>
      <c r="N23" s="47"/>
    </row>
    <row r="24" spans="2:18">
      <c r="B24" s="44" t="s">
        <v>20</v>
      </c>
      <c r="C24" s="46">
        <v>10000</v>
      </c>
      <c r="D24" s="46" t="s">
        <v>14</v>
      </c>
      <c r="E24" s="46" t="s">
        <v>21</v>
      </c>
      <c r="F24" s="46" t="s">
        <v>22</v>
      </c>
      <c r="H24" s="34" t="s">
        <v>56</v>
      </c>
      <c r="I24" s="57">
        <v>1.1000000000000001</v>
      </c>
      <c r="J24" s="59">
        <v>0.8</v>
      </c>
      <c r="K24" s="57">
        <v>38.1</v>
      </c>
      <c r="L24" s="59">
        <v>2.5</v>
      </c>
      <c r="M24" s="57">
        <v>15.1</v>
      </c>
      <c r="N24" s="46">
        <v>15.5</v>
      </c>
    </row>
    <row r="25" spans="2:18">
      <c r="B25" s="45"/>
      <c r="C25" s="47"/>
      <c r="D25" s="47"/>
      <c r="E25" s="47"/>
      <c r="F25" s="47"/>
      <c r="H25" s="35"/>
      <c r="I25" s="58"/>
      <c r="J25" s="60"/>
      <c r="K25" s="58"/>
      <c r="L25" s="60"/>
      <c r="M25" s="58"/>
      <c r="N25" s="47"/>
    </row>
    <row r="26" spans="2:18">
      <c r="B26" s="44" t="s">
        <v>23</v>
      </c>
      <c r="C26" s="46">
        <v>100000</v>
      </c>
      <c r="D26" s="46" t="s">
        <v>14</v>
      </c>
      <c r="E26" s="46" t="s">
        <v>24</v>
      </c>
      <c r="F26" s="46" t="s">
        <v>25</v>
      </c>
      <c r="H26" s="34" t="s">
        <v>57</v>
      </c>
      <c r="I26" s="57">
        <v>6.8</v>
      </c>
      <c r="J26" s="59">
        <v>4.4000000000000004</v>
      </c>
      <c r="K26" s="57">
        <v>39.799999999999997</v>
      </c>
      <c r="L26" s="59">
        <v>8.1</v>
      </c>
      <c r="M26" s="57">
        <v>183.4</v>
      </c>
      <c r="N26" s="46">
        <v>170</v>
      </c>
    </row>
    <row r="27" spans="2:18">
      <c r="B27" s="45"/>
      <c r="C27" s="47"/>
      <c r="D27" s="47"/>
      <c r="E27" s="47"/>
      <c r="F27" s="47"/>
      <c r="H27" s="35"/>
      <c r="I27" s="58"/>
      <c r="J27" s="60"/>
      <c r="K27" s="58"/>
      <c r="L27" s="60"/>
      <c r="M27" s="58"/>
      <c r="N27" s="47"/>
    </row>
    <row r="29" spans="2:18" ht="20" thickBot="1">
      <c r="B29" s="1" t="s">
        <v>76</v>
      </c>
      <c r="H29" s="1" t="s">
        <v>71</v>
      </c>
    </row>
    <row r="30" spans="2:18" ht="16" thickTop="1">
      <c r="B30" s="40" t="s">
        <v>26</v>
      </c>
      <c r="C30" s="52" t="s">
        <v>60</v>
      </c>
      <c r="D30" s="38" t="s">
        <v>61</v>
      </c>
      <c r="E30" s="52" t="s">
        <v>62</v>
      </c>
      <c r="F30" s="54" t="s">
        <v>63</v>
      </c>
      <c r="H30" s="40" t="s">
        <v>26</v>
      </c>
      <c r="I30" s="52" t="s">
        <v>64</v>
      </c>
      <c r="J30" s="38" t="s">
        <v>65</v>
      </c>
      <c r="K30" s="52" t="s">
        <v>64</v>
      </c>
      <c r="L30" s="38" t="s">
        <v>65</v>
      </c>
      <c r="M30" s="52" t="s">
        <v>64</v>
      </c>
      <c r="N30" s="38" t="s">
        <v>65</v>
      </c>
      <c r="O30" s="52" t="s">
        <v>64</v>
      </c>
      <c r="P30" s="38" t="s">
        <v>65</v>
      </c>
      <c r="Q30" s="52" t="s">
        <v>64</v>
      </c>
      <c r="R30" s="54" t="s">
        <v>65</v>
      </c>
    </row>
    <row r="31" spans="2:18">
      <c r="B31" s="41"/>
      <c r="C31" s="53"/>
      <c r="D31" s="39"/>
      <c r="E31" s="53"/>
      <c r="F31" s="55"/>
      <c r="H31" s="41"/>
      <c r="I31" s="53"/>
      <c r="J31" s="39"/>
      <c r="K31" s="53"/>
      <c r="L31" s="39"/>
      <c r="M31" s="53"/>
      <c r="N31" s="39"/>
      <c r="O31" s="53"/>
      <c r="P31" s="39"/>
      <c r="Q31" s="53"/>
      <c r="R31" s="55"/>
    </row>
    <row r="32" spans="2:18">
      <c r="B32" s="34" t="s">
        <v>31</v>
      </c>
      <c r="C32" s="57">
        <v>0.3</v>
      </c>
      <c r="D32" s="59">
        <v>33</v>
      </c>
      <c r="E32" s="57">
        <v>0</v>
      </c>
      <c r="F32" s="46">
        <v>40.6</v>
      </c>
      <c r="H32" s="34"/>
      <c r="I32" s="66" t="s">
        <v>66</v>
      </c>
      <c r="J32" s="66" t="s">
        <v>66</v>
      </c>
      <c r="K32" s="66" t="s">
        <v>67</v>
      </c>
      <c r="L32" s="66" t="s">
        <v>67</v>
      </c>
      <c r="M32" s="66" t="s">
        <v>68</v>
      </c>
      <c r="N32" s="66" t="s">
        <v>68</v>
      </c>
      <c r="O32" s="66" t="s">
        <v>69</v>
      </c>
      <c r="P32" s="66" t="s">
        <v>69</v>
      </c>
      <c r="Q32" s="66" t="s">
        <v>70</v>
      </c>
      <c r="R32" s="66" t="s">
        <v>70</v>
      </c>
    </row>
    <row r="33" spans="2:18">
      <c r="B33" s="35"/>
      <c r="C33" s="58"/>
      <c r="D33" s="60"/>
      <c r="E33" s="58"/>
      <c r="F33" s="47"/>
      <c r="H33" s="35"/>
      <c r="I33" s="67"/>
      <c r="J33" s="67"/>
      <c r="K33" s="67"/>
      <c r="L33" s="67"/>
      <c r="M33" s="67"/>
      <c r="N33" s="67"/>
      <c r="O33" s="67"/>
      <c r="P33" s="67"/>
      <c r="Q33" s="67"/>
      <c r="R33" s="67"/>
    </row>
    <row r="34" spans="2:18">
      <c r="B34" s="34" t="s">
        <v>35</v>
      </c>
      <c r="C34" s="57">
        <v>0.4</v>
      </c>
      <c r="D34" s="59">
        <v>24.8</v>
      </c>
      <c r="E34" s="57">
        <v>0.4</v>
      </c>
      <c r="F34" s="46">
        <v>27.5</v>
      </c>
      <c r="H34" s="34" t="s">
        <v>0</v>
      </c>
      <c r="I34" s="57">
        <v>26.6</v>
      </c>
      <c r="J34" s="57">
        <v>35.299999999999997</v>
      </c>
      <c r="K34" s="57">
        <v>15</v>
      </c>
      <c r="L34" s="57">
        <v>41.6</v>
      </c>
      <c r="M34" s="57">
        <v>6.4</v>
      </c>
      <c r="N34" s="57">
        <v>41.6</v>
      </c>
      <c r="O34" s="57">
        <v>11.1</v>
      </c>
      <c r="P34" s="57">
        <v>41.6</v>
      </c>
      <c r="Q34" s="57">
        <v>15.6</v>
      </c>
      <c r="R34" s="57">
        <v>36.299999999999997</v>
      </c>
    </row>
    <row r="35" spans="2:18">
      <c r="B35" s="35"/>
      <c r="C35" s="58"/>
      <c r="D35" s="60"/>
      <c r="E35" s="58"/>
      <c r="F35" s="47"/>
      <c r="H35" s="35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2:18">
      <c r="B36" s="34" t="s">
        <v>38</v>
      </c>
      <c r="C36" s="57">
        <v>0.8</v>
      </c>
      <c r="D36" s="59">
        <v>33.1</v>
      </c>
      <c r="E36" s="57">
        <v>0.6</v>
      </c>
      <c r="F36" s="46">
        <v>34.799999999999997</v>
      </c>
      <c r="H36" s="34" t="s">
        <v>4</v>
      </c>
      <c r="I36" s="57">
        <v>135.4</v>
      </c>
      <c r="J36" s="57">
        <v>41.6</v>
      </c>
      <c r="K36" s="57">
        <v>131.6</v>
      </c>
      <c r="L36" s="57">
        <v>41.8</v>
      </c>
      <c r="M36" s="57">
        <v>112.5</v>
      </c>
      <c r="N36" s="57">
        <v>36.5</v>
      </c>
      <c r="O36" s="57">
        <v>126</v>
      </c>
      <c r="P36" s="57">
        <v>33</v>
      </c>
      <c r="Q36" s="57">
        <v>91.9</v>
      </c>
      <c r="R36" s="57">
        <v>41.6</v>
      </c>
    </row>
    <row r="37" spans="2:18">
      <c r="B37" s="35"/>
      <c r="C37" s="58"/>
      <c r="D37" s="60"/>
      <c r="E37" s="58"/>
      <c r="F37" s="47"/>
      <c r="H37" s="35"/>
      <c r="I37" s="58"/>
      <c r="J37" s="58"/>
      <c r="K37" s="58"/>
      <c r="L37" s="58"/>
      <c r="M37" s="58"/>
      <c r="N37" s="58"/>
      <c r="O37" s="58"/>
      <c r="P37" s="58"/>
      <c r="Q37" s="58"/>
      <c r="R37" s="58"/>
    </row>
    <row r="38" spans="2:18">
      <c r="B38" s="34" t="s">
        <v>41</v>
      </c>
      <c r="C38" s="57">
        <v>4.5999999999999996</v>
      </c>
      <c r="D38" s="59">
        <v>33.1</v>
      </c>
      <c r="E38" s="57">
        <v>7</v>
      </c>
      <c r="F38" s="46">
        <v>43.9</v>
      </c>
      <c r="H38" s="34" t="s">
        <v>7</v>
      </c>
      <c r="I38" s="57">
        <v>301.60000000000002</v>
      </c>
      <c r="J38" s="57">
        <v>38.4</v>
      </c>
      <c r="K38" s="57">
        <v>269</v>
      </c>
      <c r="L38" s="57">
        <v>41.5</v>
      </c>
      <c r="M38" s="57">
        <v>257.8</v>
      </c>
      <c r="N38" s="57">
        <v>41.5</v>
      </c>
      <c r="O38" s="57">
        <v>263.10000000000002</v>
      </c>
      <c r="P38" s="57">
        <v>42.6</v>
      </c>
      <c r="Q38" s="57">
        <v>249.9</v>
      </c>
      <c r="R38" s="57">
        <v>41.5</v>
      </c>
    </row>
    <row r="39" spans="2:18">
      <c r="B39" s="35"/>
      <c r="C39" s="58"/>
      <c r="D39" s="60"/>
      <c r="E39" s="58"/>
      <c r="F39" s="47"/>
      <c r="H39" s="35"/>
      <c r="I39" s="58"/>
      <c r="J39" s="58"/>
      <c r="K39" s="58"/>
      <c r="L39" s="58"/>
      <c r="M39" s="58"/>
      <c r="N39" s="58"/>
      <c r="O39" s="58"/>
      <c r="P39" s="58"/>
      <c r="Q39" s="58"/>
      <c r="R39" s="58"/>
    </row>
    <row r="40" spans="2:18">
      <c r="H40" s="34" t="s">
        <v>10</v>
      </c>
      <c r="I40" s="57">
        <v>3132.4</v>
      </c>
      <c r="J40" s="57">
        <v>41.5</v>
      </c>
      <c r="K40" s="57">
        <v>3224.1</v>
      </c>
      <c r="L40" s="57">
        <v>41.5</v>
      </c>
      <c r="M40" s="57">
        <v>3099.1</v>
      </c>
      <c r="N40" s="57">
        <v>42.6</v>
      </c>
      <c r="O40" s="57">
        <v>3077.4</v>
      </c>
      <c r="P40" s="57">
        <v>41.8</v>
      </c>
      <c r="Q40" s="57">
        <v>2834.4</v>
      </c>
      <c r="R40" s="57">
        <v>36.4</v>
      </c>
    </row>
    <row r="41" spans="2:18">
      <c r="H41" s="35"/>
      <c r="I41" s="58"/>
      <c r="J41" s="58"/>
      <c r="K41" s="58"/>
      <c r="L41" s="58"/>
      <c r="M41" s="58"/>
      <c r="N41" s="58"/>
      <c r="O41" s="58"/>
      <c r="P41" s="58"/>
      <c r="Q41" s="58"/>
      <c r="R41" s="58"/>
    </row>
    <row r="42" spans="2:18">
      <c r="H42" s="34" t="s">
        <v>13</v>
      </c>
      <c r="I42" s="57">
        <v>59.5</v>
      </c>
      <c r="J42" s="57">
        <v>41.5</v>
      </c>
      <c r="K42" s="57">
        <v>41.6</v>
      </c>
      <c r="L42" s="57">
        <v>42.6</v>
      </c>
      <c r="M42" s="57">
        <v>30.9</v>
      </c>
      <c r="N42" s="57">
        <v>41.5</v>
      </c>
      <c r="O42" s="57">
        <v>31.9</v>
      </c>
      <c r="P42" s="57">
        <v>41.4</v>
      </c>
      <c r="Q42" s="57">
        <v>31.9</v>
      </c>
      <c r="R42" s="57">
        <v>35.4</v>
      </c>
    </row>
    <row r="43" spans="2:18">
      <c r="H43" s="35"/>
      <c r="I43" s="58"/>
      <c r="J43" s="58"/>
      <c r="K43" s="58"/>
      <c r="L43" s="58"/>
      <c r="M43" s="58"/>
      <c r="N43" s="58"/>
      <c r="O43" s="58"/>
      <c r="P43" s="58"/>
      <c r="Q43" s="58"/>
      <c r="R43" s="58"/>
    </row>
    <row r="44" spans="2:18">
      <c r="H44" s="34" t="s">
        <v>17</v>
      </c>
      <c r="I44" s="57">
        <v>253.4</v>
      </c>
      <c r="J44" s="57">
        <v>42.3</v>
      </c>
      <c r="K44" s="57">
        <v>242.9</v>
      </c>
      <c r="L44" s="57">
        <v>41.5</v>
      </c>
      <c r="M44" s="57">
        <v>229.4</v>
      </c>
      <c r="N44" s="57">
        <v>35.299999999999997</v>
      </c>
      <c r="O44" s="57">
        <v>188.5</v>
      </c>
      <c r="P44" s="57">
        <v>38.5</v>
      </c>
      <c r="Q44" s="57">
        <v>152</v>
      </c>
      <c r="R44" s="57">
        <v>41.5</v>
      </c>
    </row>
    <row r="45" spans="2:18">
      <c r="H45" s="35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2:18">
      <c r="H46" s="34" t="s">
        <v>20</v>
      </c>
      <c r="I46" s="57">
        <v>458.4</v>
      </c>
      <c r="J46" s="57">
        <v>36.299999999999997</v>
      </c>
      <c r="K46" s="57">
        <v>468.8</v>
      </c>
      <c r="L46" s="57">
        <v>41.6</v>
      </c>
      <c r="M46" s="57">
        <v>468.3</v>
      </c>
      <c r="N46" s="57">
        <v>41.6</v>
      </c>
      <c r="O46" s="57">
        <v>382.1</v>
      </c>
      <c r="P46" s="57">
        <v>41.5</v>
      </c>
      <c r="Q46" s="57">
        <v>298.8</v>
      </c>
      <c r="R46" s="57">
        <v>36.299999999999997</v>
      </c>
    </row>
    <row r="47" spans="2:18">
      <c r="H47" s="35"/>
      <c r="I47" s="58"/>
      <c r="J47" s="58"/>
      <c r="K47" s="58"/>
      <c r="L47" s="58"/>
      <c r="M47" s="58"/>
      <c r="N47" s="58"/>
      <c r="O47" s="58"/>
      <c r="P47" s="58"/>
      <c r="Q47" s="58"/>
      <c r="R47" s="58"/>
    </row>
    <row r="48" spans="2:18">
      <c r="H48" s="34" t="s">
        <v>23</v>
      </c>
      <c r="I48" s="57">
        <v>3911.3</v>
      </c>
      <c r="J48" s="57">
        <v>41.4</v>
      </c>
      <c r="K48" s="57">
        <v>4859.1000000000004</v>
      </c>
      <c r="L48" s="57">
        <v>33.299999999999997</v>
      </c>
      <c r="M48" s="57">
        <v>6234.8</v>
      </c>
      <c r="N48" s="57">
        <v>37.299999999999997</v>
      </c>
      <c r="O48" s="57">
        <v>4703.3</v>
      </c>
      <c r="P48" s="57">
        <v>41.5</v>
      </c>
      <c r="Q48" s="57">
        <v>2769.6</v>
      </c>
      <c r="R48" s="57">
        <v>41.5</v>
      </c>
    </row>
    <row r="49" spans="2:18">
      <c r="H49" s="35"/>
      <c r="I49" s="58"/>
      <c r="J49" s="58"/>
      <c r="K49" s="58"/>
      <c r="L49" s="58"/>
      <c r="M49" s="58"/>
      <c r="N49" s="58"/>
      <c r="O49" s="58"/>
      <c r="P49" s="58"/>
      <c r="Q49" s="58"/>
      <c r="R49" s="58"/>
    </row>
    <row r="51" spans="2:18" ht="20" thickBot="1">
      <c r="H51" s="1" t="s">
        <v>77</v>
      </c>
    </row>
    <row r="52" spans="2:18" ht="16" thickTop="1">
      <c r="B52" s="5"/>
      <c r="C52" s="5">
        <v>4</v>
      </c>
      <c r="D52" s="5">
        <v>5</v>
      </c>
      <c r="E52" s="5">
        <v>6</v>
      </c>
      <c r="F52" s="5">
        <v>7</v>
      </c>
      <c r="G52" s="5">
        <v>8</v>
      </c>
      <c r="H52" s="40"/>
      <c r="I52" s="38">
        <v>4</v>
      </c>
      <c r="J52" s="38">
        <v>5</v>
      </c>
      <c r="K52" s="38">
        <v>6</v>
      </c>
      <c r="L52" s="38">
        <v>7</v>
      </c>
      <c r="M52" s="38">
        <v>8</v>
      </c>
    </row>
    <row r="53" spans="2:18">
      <c r="B53" s="5">
        <v>8000</v>
      </c>
      <c r="C53" s="5">
        <v>-8.6999999999999993</v>
      </c>
      <c r="D53" s="5">
        <v>-26.6</v>
      </c>
      <c r="E53" s="5">
        <v>-35.200000000000003</v>
      </c>
      <c r="F53" s="5">
        <v>-30.5</v>
      </c>
      <c r="G53" s="5">
        <v>-20.7</v>
      </c>
      <c r="H53" s="41"/>
      <c r="I53" s="39"/>
      <c r="J53" s="39"/>
      <c r="K53" s="39"/>
      <c r="L53" s="39"/>
      <c r="M53" s="39"/>
    </row>
    <row r="54" spans="2:18">
      <c r="B54" s="5">
        <v>32000</v>
      </c>
      <c r="C54" s="5">
        <v>18</v>
      </c>
      <c r="D54" s="5">
        <v>-1</v>
      </c>
      <c r="E54" s="5">
        <v>-10.6</v>
      </c>
      <c r="F54" s="5">
        <v>-9.5</v>
      </c>
      <c r="G54" s="5">
        <v>-3.5</v>
      </c>
      <c r="H54" s="34">
        <v>8000</v>
      </c>
      <c r="I54" s="36">
        <f>I34-J34</f>
        <v>-8.6999999999999957</v>
      </c>
      <c r="J54" s="36">
        <f>K34-L34</f>
        <v>-26.6</v>
      </c>
      <c r="K54" s="36">
        <f>M34-N34</f>
        <v>-35.200000000000003</v>
      </c>
      <c r="L54" s="36">
        <f>O34-P34</f>
        <v>-30.5</v>
      </c>
      <c r="M54" s="36">
        <f>Q34-R34</f>
        <v>-20.699999999999996</v>
      </c>
    </row>
    <row r="55" spans="2:18">
      <c r="B55" s="5">
        <v>40000</v>
      </c>
      <c r="C55" s="5">
        <v>93.8</v>
      </c>
      <c r="D55" s="5">
        <v>89.8</v>
      </c>
      <c r="E55" s="5">
        <v>76</v>
      </c>
      <c r="F55" s="5">
        <v>93</v>
      </c>
      <c r="G55" s="5">
        <v>50.3</v>
      </c>
      <c r="H55" s="35"/>
      <c r="I55" s="37"/>
      <c r="J55" s="37"/>
      <c r="K55" s="37"/>
      <c r="L55" s="37"/>
      <c r="M55" s="37"/>
    </row>
    <row r="56" spans="2:18">
      <c r="B56" s="5">
        <v>80000</v>
      </c>
      <c r="C56" s="5">
        <v>263.2</v>
      </c>
      <c r="D56" s="5">
        <v>227.5</v>
      </c>
      <c r="E56" s="5">
        <v>216.3</v>
      </c>
      <c r="F56" s="5">
        <v>220.5</v>
      </c>
      <c r="G56" s="5">
        <v>208.4</v>
      </c>
      <c r="H56" s="34">
        <v>32000</v>
      </c>
      <c r="I56" s="36">
        <f>I42-J42</f>
        <v>18</v>
      </c>
      <c r="J56" s="36">
        <f>K42-L42</f>
        <v>-1</v>
      </c>
      <c r="K56" s="36">
        <f>M42-N42</f>
        <v>-10.600000000000001</v>
      </c>
      <c r="L56" s="36">
        <f>O42-P42</f>
        <v>-9.5</v>
      </c>
      <c r="M56" s="36">
        <f>Q42-R42</f>
        <v>-3.5</v>
      </c>
    </row>
    <row r="57" spans="2:18">
      <c r="B57" s="5">
        <v>160000</v>
      </c>
      <c r="C57" s="5">
        <v>211.1</v>
      </c>
      <c r="D57" s="5">
        <v>201.4</v>
      </c>
      <c r="E57" s="5">
        <v>194.1</v>
      </c>
      <c r="F57" s="5">
        <v>150</v>
      </c>
      <c r="G57" s="5">
        <v>110.5</v>
      </c>
      <c r="H57" s="35"/>
      <c r="I57" s="37"/>
      <c r="J57" s="37"/>
      <c r="K57" s="37"/>
      <c r="L57" s="37"/>
      <c r="M57" s="37"/>
    </row>
    <row r="58" spans="2:18">
      <c r="B58" s="5">
        <v>320000</v>
      </c>
      <c r="C58" s="5">
        <v>422.1</v>
      </c>
      <c r="D58" s="5">
        <v>427.2</v>
      </c>
      <c r="E58" s="5">
        <v>426.7</v>
      </c>
      <c r="F58" s="5">
        <v>340.6</v>
      </c>
      <c r="G58" s="5">
        <v>262.5</v>
      </c>
      <c r="H58" s="34">
        <v>40000</v>
      </c>
      <c r="I58" s="36">
        <f>I36-J36</f>
        <v>93.800000000000011</v>
      </c>
      <c r="J58" s="36">
        <f>K36-L36</f>
        <v>89.8</v>
      </c>
      <c r="K58" s="36">
        <f>M36-N36</f>
        <v>76</v>
      </c>
      <c r="L58" s="36">
        <f>O36-P36</f>
        <v>93</v>
      </c>
      <c r="M58" s="36">
        <f>Q36-R36</f>
        <v>50.300000000000004</v>
      </c>
    </row>
    <row r="59" spans="2:18">
      <c r="B59" s="5">
        <v>800000</v>
      </c>
      <c r="C59" s="5">
        <v>3090.9</v>
      </c>
      <c r="D59" s="5">
        <v>3182.6</v>
      </c>
      <c r="E59" s="5">
        <v>2056.5</v>
      </c>
      <c r="F59" s="5">
        <v>3035.6</v>
      </c>
      <c r="G59" s="5">
        <v>2798</v>
      </c>
      <c r="H59" s="35"/>
      <c r="I59" s="37"/>
      <c r="J59" s="37"/>
      <c r="K59" s="37"/>
      <c r="L59" s="37"/>
      <c r="M59" s="37"/>
    </row>
    <row r="60" spans="2:18">
      <c r="B60" s="5">
        <v>3200000</v>
      </c>
      <c r="C60" s="5">
        <v>3869.9</v>
      </c>
      <c r="D60" s="5">
        <v>4825.8</v>
      </c>
      <c r="E60" s="5">
        <v>6197.5</v>
      </c>
      <c r="F60" s="5">
        <v>4661.8</v>
      </c>
      <c r="G60" s="5">
        <v>2728.1</v>
      </c>
      <c r="H60" s="34">
        <v>80000</v>
      </c>
      <c r="I60" s="36">
        <f>I38-J38</f>
        <v>263.20000000000005</v>
      </c>
      <c r="J60" s="36">
        <f>K38-L38</f>
        <v>227.5</v>
      </c>
      <c r="K60" s="36">
        <f>M38-N38</f>
        <v>216.3</v>
      </c>
      <c r="L60" s="36">
        <f>O38-P38</f>
        <v>220.50000000000003</v>
      </c>
      <c r="M60" s="36">
        <f>Q38-R38</f>
        <v>208.4</v>
      </c>
    </row>
    <row r="61" spans="2:18">
      <c r="H61" s="35"/>
      <c r="I61" s="37"/>
      <c r="J61" s="37"/>
      <c r="K61" s="37"/>
      <c r="L61" s="37"/>
      <c r="M61" s="37"/>
    </row>
    <row r="62" spans="2:18">
      <c r="H62" s="34">
        <f>5000*32</f>
        <v>160000</v>
      </c>
      <c r="I62" s="36">
        <f>I44-J44</f>
        <v>211.10000000000002</v>
      </c>
      <c r="J62" s="36">
        <f>K44-L44</f>
        <v>201.4</v>
      </c>
      <c r="K62" s="36">
        <f>M44-N44</f>
        <v>194.10000000000002</v>
      </c>
      <c r="L62" s="36">
        <f>O44-P44</f>
        <v>150</v>
      </c>
      <c r="M62" s="36">
        <f>Q44-R44</f>
        <v>110.5</v>
      </c>
    </row>
    <row r="63" spans="2:18">
      <c r="H63" s="35"/>
      <c r="I63" s="37"/>
      <c r="J63" s="37"/>
      <c r="K63" s="37"/>
      <c r="L63" s="37"/>
      <c r="M63" s="37"/>
    </row>
    <row r="64" spans="2:18">
      <c r="H64" s="34">
        <f>320000</f>
        <v>320000</v>
      </c>
      <c r="I64" s="36">
        <f>I46-J46</f>
        <v>422.09999999999997</v>
      </c>
      <c r="J64" s="36">
        <f>K46-L46</f>
        <v>427.2</v>
      </c>
      <c r="K64" s="36">
        <f>M46-N46</f>
        <v>426.7</v>
      </c>
      <c r="L64" s="36">
        <f>O46-P46</f>
        <v>340.6</v>
      </c>
      <c r="M64" s="36">
        <f>Q46-R46</f>
        <v>262.5</v>
      </c>
    </row>
    <row r="65" spans="8:13">
      <c r="H65" s="35"/>
      <c r="I65" s="37"/>
      <c r="J65" s="37"/>
      <c r="K65" s="37"/>
      <c r="L65" s="37"/>
      <c r="M65" s="37"/>
    </row>
    <row r="66" spans="8:13">
      <c r="H66" s="34">
        <v>800000</v>
      </c>
      <c r="I66" s="36">
        <f>I40-J40</f>
        <v>3090.9</v>
      </c>
      <c r="J66" s="36">
        <f>K40-L40</f>
        <v>3182.6</v>
      </c>
      <c r="K66" s="36">
        <f>M40-N40</f>
        <v>3056.5</v>
      </c>
      <c r="L66" s="36">
        <f>O40-P40</f>
        <v>3035.6</v>
      </c>
      <c r="M66" s="36">
        <f>Q40-R40</f>
        <v>2798</v>
      </c>
    </row>
    <row r="67" spans="8:13">
      <c r="H67" s="35"/>
      <c r="I67" s="37"/>
      <c r="J67" s="37"/>
      <c r="K67" s="37"/>
      <c r="L67" s="37"/>
      <c r="M67" s="37"/>
    </row>
    <row r="68" spans="8:13">
      <c r="H68" s="34">
        <f>3200000</f>
        <v>3200000</v>
      </c>
      <c r="I68" s="36">
        <f>I48-J48</f>
        <v>3869.9</v>
      </c>
      <c r="J68" s="36">
        <f>K48-L48</f>
        <v>4825.8</v>
      </c>
      <c r="K68" s="36">
        <f>M48-N48</f>
        <v>6197.5</v>
      </c>
      <c r="L68" s="36">
        <f>O48-P48</f>
        <v>4661.8</v>
      </c>
      <c r="M68" s="68">
        <f>Q48-R48</f>
        <v>2728.1</v>
      </c>
    </row>
    <row r="69" spans="8:13">
      <c r="H69" s="35"/>
      <c r="I69" s="37"/>
      <c r="J69" s="37"/>
      <c r="K69" s="37"/>
      <c r="L69" s="37"/>
      <c r="M69" s="69"/>
    </row>
  </sheetData>
  <mergeCells count="345">
    <mergeCell ref="I68:I69"/>
    <mergeCell ref="J68:J69"/>
    <mergeCell ref="K68:K69"/>
    <mergeCell ref="L68:L69"/>
    <mergeCell ref="M68:M69"/>
    <mergeCell ref="I62:I63"/>
    <mergeCell ref="J62:J63"/>
    <mergeCell ref="K62:K63"/>
    <mergeCell ref="L62:L63"/>
    <mergeCell ref="M62:M63"/>
    <mergeCell ref="I64:I65"/>
    <mergeCell ref="J64:J65"/>
    <mergeCell ref="K64:K65"/>
    <mergeCell ref="L64:L65"/>
    <mergeCell ref="M64:M65"/>
    <mergeCell ref="I66:I67"/>
    <mergeCell ref="J66:J67"/>
    <mergeCell ref="K66:K67"/>
    <mergeCell ref="L66:L67"/>
    <mergeCell ref="M66:M67"/>
    <mergeCell ref="I56:I57"/>
    <mergeCell ref="J56:J57"/>
    <mergeCell ref="K56:K57"/>
    <mergeCell ref="L56:L57"/>
    <mergeCell ref="M56:M57"/>
    <mergeCell ref="M48:M49"/>
    <mergeCell ref="N48:N49"/>
    <mergeCell ref="O48:O49"/>
    <mergeCell ref="P48:P49"/>
    <mergeCell ref="H48:H49"/>
    <mergeCell ref="I48:I49"/>
    <mergeCell ref="J48:J49"/>
    <mergeCell ref="K48:K49"/>
    <mergeCell ref="L48:L49"/>
    <mergeCell ref="H46:H47"/>
    <mergeCell ref="I46:I47"/>
    <mergeCell ref="J46:J47"/>
    <mergeCell ref="K46:K47"/>
    <mergeCell ref="L46:L47"/>
    <mergeCell ref="O42:O43"/>
    <mergeCell ref="P42:P43"/>
    <mergeCell ref="Q42:Q43"/>
    <mergeCell ref="R42:R43"/>
    <mergeCell ref="M42:M43"/>
    <mergeCell ref="Q48:Q49"/>
    <mergeCell ref="R48:R49"/>
    <mergeCell ref="N46:N47"/>
    <mergeCell ref="O46:O47"/>
    <mergeCell ref="P46:P47"/>
    <mergeCell ref="Q46:Q47"/>
    <mergeCell ref="R46:R47"/>
    <mergeCell ref="M46:M47"/>
    <mergeCell ref="Q40:Q41"/>
    <mergeCell ref="R40:R41"/>
    <mergeCell ref="N38:N39"/>
    <mergeCell ref="O38:O39"/>
    <mergeCell ref="P38:P39"/>
    <mergeCell ref="Q38:Q39"/>
    <mergeCell ref="R38:R39"/>
    <mergeCell ref="H44:H45"/>
    <mergeCell ref="I44:I45"/>
    <mergeCell ref="J44:J45"/>
    <mergeCell ref="K44:K45"/>
    <mergeCell ref="L44:L45"/>
    <mergeCell ref="H42:H43"/>
    <mergeCell ref="I42:I43"/>
    <mergeCell ref="J42:J43"/>
    <mergeCell ref="K42:K43"/>
    <mergeCell ref="L42:L43"/>
    <mergeCell ref="M44:M45"/>
    <mergeCell ref="N44:N45"/>
    <mergeCell ref="O44:O45"/>
    <mergeCell ref="P44:P45"/>
    <mergeCell ref="Q44:Q45"/>
    <mergeCell ref="R44:R45"/>
    <mergeCell ref="N42:N43"/>
    <mergeCell ref="J36:J37"/>
    <mergeCell ref="K36:K37"/>
    <mergeCell ref="L36:L37"/>
    <mergeCell ref="M36:M37"/>
    <mergeCell ref="N36:N37"/>
    <mergeCell ref="M40:M41"/>
    <mergeCell ref="N40:N41"/>
    <mergeCell ref="O40:O41"/>
    <mergeCell ref="P40:P41"/>
    <mergeCell ref="P34:P35"/>
    <mergeCell ref="Q34:Q35"/>
    <mergeCell ref="R34:R35"/>
    <mergeCell ref="N32:N33"/>
    <mergeCell ref="O32:O33"/>
    <mergeCell ref="P32:P33"/>
    <mergeCell ref="Q32:Q33"/>
    <mergeCell ref="R32:R33"/>
    <mergeCell ref="H40:H41"/>
    <mergeCell ref="I40:I41"/>
    <mergeCell ref="J40:J41"/>
    <mergeCell ref="K40:K41"/>
    <mergeCell ref="L40:L41"/>
    <mergeCell ref="O36:O37"/>
    <mergeCell ref="P36:P37"/>
    <mergeCell ref="Q36:Q37"/>
    <mergeCell ref="R36:R37"/>
    <mergeCell ref="H38:H39"/>
    <mergeCell ref="I38:I39"/>
    <mergeCell ref="J38:J39"/>
    <mergeCell ref="K38:K39"/>
    <mergeCell ref="L38:L39"/>
    <mergeCell ref="M38:M39"/>
    <mergeCell ref="I36:I37"/>
    <mergeCell ref="H34:H35"/>
    <mergeCell ref="I34:I35"/>
    <mergeCell ref="J34:J35"/>
    <mergeCell ref="K34:K35"/>
    <mergeCell ref="L34:L35"/>
    <mergeCell ref="O30:O31"/>
    <mergeCell ref="P30:P31"/>
    <mergeCell ref="Q30:Q31"/>
    <mergeCell ref="R30:R31"/>
    <mergeCell ref="H32:H33"/>
    <mergeCell ref="I32:I33"/>
    <mergeCell ref="J32:J33"/>
    <mergeCell ref="K32:K33"/>
    <mergeCell ref="L32:L33"/>
    <mergeCell ref="M32:M33"/>
    <mergeCell ref="I30:I31"/>
    <mergeCell ref="J30:J31"/>
    <mergeCell ref="K30:K31"/>
    <mergeCell ref="L30:L31"/>
    <mergeCell ref="M30:M31"/>
    <mergeCell ref="N30:N31"/>
    <mergeCell ref="M34:M35"/>
    <mergeCell ref="N34:N35"/>
    <mergeCell ref="O34:O35"/>
    <mergeCell ref="B38:B39"/>
    <mergeCell ref="C38:C39"/>
    <mergeCell ref="D38:D39"/>
    <mergeCell ref="E38:E39"/>
    <mergeCell ref="F38:F39"/>
    <mergeCell ref="H30:H31"/>
    <mergeCell ref="H36:H37"/>
    <mergeCell ref="B34:B35"/>
    <mergeCell ref="C34:C35"/>
    <mergeCell ref="D34:D35"/>
    <mergeCell ref="E34:E35"/>
    <mergeCell ref="F34:F35"/>
    <mergeCell ref="B36:B37"/>
    <mergeCell ref="C36:C37"/>
    <mergeCell ref="D36:D37"/>
    <mergeCell ref="E36:E37"/>
    <mergeCell ref="F36:F37"/>
    <mergeCell ref="B30:B31"/>
    <mergeCell ref="C30:C31"/>
    <mergeCell ref="D30:D31"/>
    <mergeCell ref="E30:E31"/>
    <mergeCell ref="F30:F31"/>
    <mergeCell ref="B32:B33"/>
    <mergeCell ref="C32:C33"/>
    <mergeCell ref="D32:D33"/>
    <mergeCell ref="E32:E33"/>
    <mergeCell ref="F32:F33"/>
    <mergeCell ref="N24:N25"/>
    <mergeCell ref="H26:H27"/>
    <mergeCell ref="I26:I27"/>
    <mergeCell ref="J26:J27"/>
    <mergeCell ref="K26:K27"/>
    <mergeCell ref="L26:L27"/>
    <mergeCell ref="M26:M27"/>
    <mergeCell ref="N26:N27"/>
    <mergeCell ref="H24:H25"/>
    <mergeCell ref="I24:I25"/>
    <mergeCell ref="J24:J25"/>
    <mergeCell ref="K24:K25"/>
    <mergeCell ref="L24:L25"/>
    <mergeCell ref="M24:M25"/>
    <mergeCell ref="E24:E25"/>
    <mergeCell ref="F24:F25"/>
    <mergeCell ref="N20:N21"/>
    <mergeCell ref="H22:H23"/>
    <mergeCell ref="I22:I23"/>
    <mergeCell ref="J22:J23"/>
    <mergeCell ref="K22:K23"/>
    <mergeCell ref="L22:L23"/>
    <mergeCell ref="M22:M23"/>
    <mergeCell ref="N22:N23"/>
    <mergeCell ref="H20:H21"/>
    <mergeCell ref="I20:I21"/>
    <mergeCell ref="J20:J21"/>
    <mergeCell ref="K20:K21"/>
    <mergeCell ref="L20:L21"/>
    <mergeCell ref="M20:M21"/>
    <mergeCell ref="N16:N17"/>
    <mergeCell ref="H18:H19"/>
    <mergeCell ref="I18:I19"/>
    <mergeCell ref="J18:J19"/>
    <mergeCell ref="K18:K19"/>
    <mergeCell ref="L18:L19"/>
    <mergeCell ref="M18:M19"/>
    <mergeCell ref="N18:N19"/>
    <mergeCell ref="H16:H17"/>
    <mergeCell ref="I16:I17"/>
    <mergeCell ref="J16:J17"/>
    <mergeCell ref="K16:K17"/>
    <mergeCell ref="L16:L17"/>
    <mergeCell ref="M16:M17"/>
    <mergeCell ref="N12:N13"/>
    <mergeCell ref="H14:H15"/>
    <mergeCell ref="I14:I15"/>
    <mergeCell ref="J14:J15"/>
    <mergeCell ref="K14:K15"/>
    <mergeCell ref="L14:L15"/>
    <mergeCell ref="M14:M15"/>
    <mergeCell ref="N14:N15"/>
    <mergeCell ref="H12:H13"/>
    <mergeCell ref="I12:I13"/>
    <mergeCell ref="J12:J13"/>
    <mergeCell ref="K12:K13"/>
    <mergeCell ref="L12:L13"/>
    <mergeCell ref="M12:M13"/>
    <mergeCell ref="I10:I11"/>
    <mergeCell ref="J10:J11"/>
    <mergeCell ref="K10:K11"/>
    <mergeCell ref="L10:L11"/>
    <mergeCell ref="M10:M11"/>
    <mergeCell ref="N10:N11"/>
    <mergeCell ref="I8:I9"/>
    <mergeCell ref="J8:J9"/>
    <mergeCell ref="K8:K9"/>
    <mergeCell ref="L8:L9"/>
    <mergeCell ref="M8:M9"/>
    <mergeCell ref="N8:N9"/>
    <mergeCell ref="I6:I7"/>
    <mergeCell ref="J6:J7"/>
    <mergeCell ref="K6:K7"/>
    <mergeCell ref="L6:L7"/>
    <mergeCell ref="M6:M7"/>
    <mergeCell ref="N6:N7"/>
    <mergeCell ref="I4:I5"/>
    <mergeCell ref="J4:J5"/>
    <mergeCell ref="K4:K5"/>
    <mergeCell ref="L4:L5"/>
    <mergeCell ref="M4:M5"/>
    <mergeCell ref="N4:N5"/>
    <mergeCell ref="I2:I3"/>
    <mergeCell ref="J2:J3"/>
    <mergeCell ref="K2:K3"/>
    <mergeCell ref="L2:L3"/>
    <mergeCell ref="M2:M3"/>
    <mergeCell ref="N2:N3"/>
    <mergeCell ref="B26:B27"/>
    <mergeCell ref="C26:C27"/>
    <mergeCell ref="D26:D27"/>
    <mergeCell ref="E26:E27"/>
    <mergeCell ref="F26:F27"/>
    <mergeCell ref="H2:H3"/>
    <mergeCell ref="H4:H5"/>
    <mergeCell ref="H6:H7"/>
    <mergeCell ref="H8:H9"/>
    <mergeCell ref="H10:H11"/>
    <mergeCell ref="B22:B23"/>
    <mergeCell ref="C22:C23"/>
    <mergeCell ref="D22:D23"/>
    <mergeCell ref="E22:E23"/>
    <mergeCell ref="F22:F23"/>
    <mergeCell ref="B24:B25"/>
    <mergeCell ref="C24:C25"/>
    <mergeCell ref="D24:D25"/>
    <mergeCell ref="B18:B19"/>
    <mergeCell ref="C18:C19"/>
    <mergeCell ref="D18:D19"/>
    <mergeCell ref="E18:E19"/>
    <mergeCell ref="F18:F19"/>
    <mergeCell ref="B20:B21"/>
    <mergeCell ref="C20:C21"/>
    <mergeCell ref="D20:D21"/>
    <mergeCell ref="E20:E21"/>
    <mergeCell ref="F20:F21"/>
    <mergeCell ref="B14:B15"/>
    <mergeCell ref="C14:C15"/>
    <mergeCell ref="D14:D15"/>
    <mergeCell ref="E14:E15"/>
    <mergeCell ref="F14:F15"/>
    <mergeCell ref="B16:B17"/>
    <mergeCell ref="C16:C17"/>
    <mergeCell ref="D16:D17"/>
    <mergeCell ref="E16:E17"/>
    <mergeCell ref="F16:F17"/>
    <mergeCell ref="F8:F9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H56:H57"/>
    <mergeCell ref="I52:I53"/>
    <mergeCell ref="J52:J53"/>
    <mergeCell ref="H62:H63"/>
    <mergeCell ref="H64:H65"/>
    <mergeCell ref="B2:B3"/>
    <mergeCell ref="C2:C3"/>
    <mergeCell ref="D2:D3"/>
    <mergeCell ref="E2:E3"/>
    <mergeCell ref="F2:F3"/>
    <mergeCell ref="B4:B5"/>
    <mergeCell ref="C4:C5"/>
    <mergeCell ref="D4:D5"/>
    <mergeCell ref="E4:E5"/>
    <mergeCell ref="F4:F5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H68:H69"/>
    <mergeCell ref="I54:I55"/>
    <mergeCell ref="J54:J55"/>
    <mergeCell ref="I58:I59"/>
    <mergeCell ref="J58:J59"/>
    <mergeCell ref="I60:I61"/>
    <mergeCell ref="K52:K53"/>
    <mergeCell ref="L52:L53"/>
    <mergeCell ref="M52:M53"/>
    <mergeCell ref="K54:K55"/>
    <mergeCell ref="L54:L55"/>
    <mergeCell ref="M54:M55"/>
    <mergeCell ref="K58:K59"/>
    <mergeCell ref="L58:L59"/>
    <mergeCell ref="M58:M59"/>
    <mergeCell ref="J60:J61"/>
    <mergeCell ref="K60:K61"/>
    <mergeCell ref="L60:L61"/>
    <mergeCell ref="M60:M61"/>
    <mergeCell ref="H52:H53"/>
    <mergeCell ref="H54:H55"/>
    <mergeCell ref="H58:H59"/>
    <mergeCell ref="H60:H61"/>
    <mergeCell ref="H66:H67"/>
  </mergeCells>
  <conditionalFormatting sqref="I54:M69">
    <cfRule type="colorScale" priority="3">
      <colorScale>
        <cfvo type="min"/>
        <cfvo type="max"/>
        <color theme="0"/>
        <color rgb="FFFF0000"/>
      </colorScale>
    </cfRule>
    <cfRule type="colorScale" priority="4">
      <colorScale>
        <cfvo type="min"/>
        <cfvo type="max"/>
        <color theme="4"/>
        <color rgb="FFFF0000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22.83203125" style="7" bestFit="1" customWidth="1"/>
    <col min="2" max="2" width="10.5" style="7" bestFit="1" customWidth="1"/>
    <col min="3" max="3" width="13.83203125" style="7" bestFit="1" customWidth="1"/>
    <col min="4" max="4" width="16" style="7" bestFit="1" customWidth="1"/>
    <col min="5" max="5" width="9.1640625" style="7" bestFit="1" customWidth="1"/>
    <col min="6" max="6" width="8.1640625" style="7" bestFit="1" customWidth="1"/>
    <col min="7" max="7" width="7.33203125" style="7" bestFit="1" customWidth="1"/>
    <col min="8" max="8" width="14.83203125" style="7" bestFit="1" customWidth="1"/>
    <col min="9" max="16384" width="8.83203125" style="7"/>
  </cols>
  <sheetData>
    <row r="1" spans="1:8" ht="13" thickBot="1">
      <c r="A1" s="70" t="s">
        <v>92</v>
      </c>
      <c r="B1" s="71"/>
      <c r="C1" s="71"/>
      <c r="D1" s="71"/>
      <c r="E1" s="71"/>
      <c r="F1" s="71"/>
      <c r="G1" s="71"/>
      <c r="H1" s="71"/>
    </row>
    <row r="3" spans="1:8" ht="13" thickBot="1">
      <c r="A3" s="8" t="s">
        <v>93</v>
      </c>
      <c r="B3" s="9"/>
      <c r="C3" s="9"/>
      <c r="D3" s="9"/>
      <c r="E3" s="9"/>
      <c r="F3" s="9"/>
      <c r="G3" s="9"/>
      <c r="H3" s="9"/>
    </row>
    <row r="4" spans="1:8">
      <c r="A4" s="10" t="s">
        <v>94</v>
      </c>
      <c r="B4" s="11">
        <v>0.99156696345890227</v>
      </c>
    </row>
    <row r="5" spans="1:8">
      <c r="A5" s="10" t="s">
        <v>95</v>
      </c>
      <c r="B5" s="11">
        <v>0.98320504302310807</v>
      </c>
    </row>
    <row r="6" spans="1:8">
      <c r="A6" s="10" t="s">
        <v>96</v>
      </c>
      <c r="B6" s="11">
        <v>0.97984605162772975</v>
      </c>
    </row>
    <row r="7" spans="1:8">
      <c r="A7" s="10" t="s">
        <v>97</v>
      </c>
      <c r="B7" s="11">
        <v>158.3469763202167</v>
      </c>
    </row>
    <row r="8" spans="1:8">
      <c r="A8" s="10" t="s">
        <v>98</v>
      </c>
      <c r="B8" s="7">
        <v>7</v>
      </c>
    </row>
    <row r="9" spans="1:8" ht="13" thickBot="1">
      <c r="A9" s="70" t="s">
        <v>99</v>
      </c>
      <c r="B9" s="71"/>
      <c r="C9" s="71"/>
      <c r="D9" s="71"/>
      <c r="E9" s="71"/>
      <c r="F9" s="71"/>
      <c r="G9" s="71"/>
      <c r="H9" s="71"/>
    </row>
    <row r="10" spans="1:8">
      <c r="A10" s="12"/>
      <c r="B10" s="12"/>
      <c r="C10" s="12"/>
      <c r="D10" s="12"/>
      <c r="E10" s="12"/>
      <c r="F10" s="12"/>
      <c r="G10" s="12"/>
      <c r="H10" s="12"/>
    </row>
    <row r="11" spans="1:8" ht="13" thickBot="1">
      <c r="A11" s="8" t="s">
        <v>88</v>
      </c>
      <c r="B11" s="9"/>
      <c r="C11" s="9"/>
      <c r="D11" s="9"/>
      <c r="E11" s="9"/>
      <c r="F11" s="9"/>
      <c r="G11" s="9"/>
      <c r="H11" s="9"/>
    </row>
    <row r="12" spans="1:8">
      <c r="A12" s="13" t="s">
        <v>100</v>
      </c>
      <c r="B12" s="13" t="s">
        <v>101</v>
      </c>
      <c r="C12" s="13" t="s">
        <v>86</v>
      </c>
      <c r="D12" s="13" t="s">
        <v>84</v>
      </c>
      <c r="E12" s="13" t="s">
        <v>83</v>
      </c>
      <c r="F12" s="13" t="s">
        <v>82</v>
      </c>
      <c r="G12" s="14"/>
      <c r="H12" s="14"/>
    </row>
    <row r="13" spans="1:8">
      <c r="A13" s="10" t="s">
        <v>102</v>
      </c>
      <c r="B13" s="11">
        <v>1</v>
      </c>
      <c r="C13" s="11">
        <v>7339301.9525940809</v>
      </c>
      <c r="D13" s="11">
        <v>7339301.9525940809</v>
      </c>
      <c r="E13" s="11">
        <v>292.70841371487188</v>
      </c>
      <c r="F13" s="11">
        <v>1.2486736744588001E-5</v>
      </c>
    </row>
    <row r="14" spans="1:8">
      <c r="A14" s="10" t="s">
        <v>103</v>
      </c>
      <c r="B14" s="11">
        <v>5</v>
      </c>
      <c r="C14" s="11">
        <v>125368.82454877633</v>
      </c>
      <c r="D14" s="11">
        <v>25073.764909755268</v>
      </c>
    </row>
    <row r="15" spans="1:8" ht="13" thickBot="1">
      <c r="A15" s="15" t="s">
        <v>78</v>
      </c>
      <c r="B15" s="16">
        <v>6</v>
      </c>
      <c r="C15" s="16">
        <v>7464670.7771428581</v>
      </c>
      <c r="D15" s="9"/>
      <c r="E15" s="9"/>
      <c r="F15" s="9"/>
      <c r="G15" s="9"/>
      <c r="H15" s="9"/>
    </row>
    <row r="16" spans="1:8" ht="13" thickBot="1">
      <c r="A16" s="9"/>
      <c r="B16" s="9"/>
      <c r="C16" s="9"/>
      <c r="D16" s="9"/>
      <c r="E16" s="9"/>
      <c r="F16" s="9"/>
      <c r="G16" s="9"/>
      <c r="H16" s="9"/>
    </row>
    <row r="17" spans="1:8">
      <c r="A17" s="13" t="s">
        <v>100</v>
      </c>
      <c r="B17" s="13" t="s">
        <v>104</v>
      </c>
      <c r="C17" s="13" t="s">
        <v>105</v>
      </c>
      <c r="D17" s="13" t="s">
        <v>106</v>
      </c>
      <c r="E17" s="13" t="s">
        <v>107</v>
      </c>
      <c r="F17" s="13" t="s">
        <v>108</v>
      </c>
      <c r="G17" s="17" t="s">
        <v>82</v>
      </c>
      <c r="H17" s="17" t="s">
        <v>109</v>
      </c>
    </row>
    <row r="18" spans="1:8">
      <c r="A18" s="18" t="s">
        <v>110</v>
      </c>
      <c r="B18" s="11">
        <v>-51.3695704263084</v>
      </c>
      <c r="C18" s="11">
        <v>70.445898961249981</v>
      </c>
      <c r="D18" s="11">
        <v>-288.41508914100541</v>
      </c>
      <c r="E18" s="11">
        <v>185.67594828838864</v>
      </c>
      <c r="F18" s="11">
        <v>-0.72920597485121375</v>
      </c>
      <c r="G18" s="11">
        <v>0.49858625410496782</v>
      </c>
      <c r="H18" s="10" t="s">
        <v>111</v>
      </c>
    </row>
    <row r="19" spans="1:8">
      <c r="A19" s="18" t="s">
        <v>112</v>
      </c>
      <c r="B19" s="11">
        <v>9.607053093661828E-4</v>
      </c>
      <c r="C19" s="11">
        <v>5.6152951408172352E-5</v>
      </c>
      <c r="D19" s="11">
        <v>7.7175455864564421E-4</v>
      </c>
      <c r="E19" s="11">
        <v>1.1496560600867214E-3</v>
      </c>
      <c r="F19" s="11">
        <v>17.108723322179006</v>
      </c>
      <c r="G19" s="11">
        <v>1.2486736744588001E-5</v>
      </c>
      <c r="H19" s="10" t="s">
        <v>113</v>
      </c>
    </row>
    <row r="20" spans="1:8">
      <c r="A20" s="19" t="s">
        <v>114</v>
      </c>
      <c r="B20" s="20">
        <v>3.3649299989072201</v>
      </c>
      <c r="C20" s="21"/>
      <c r="D20" s="21"/>
      <c r="E20" s="21"/>
      <c r="F20" s="21"/>
      <c r="G20" s="21"/>
      <c r="H20" s="21"/>
    </row>
    <row r="21" spans="1:8">
      <c r="A21" s="72" t="s">
        <v>115</v>
      </c>
      <c r="B21" s="73"/>
      <c r="C21" s="73"/>
      <c r="D21" s="73"/>
    </row>
    <row r="22" spans="1:8" ht="13" thickBot="1">
      <c r="A22" s="72" t="s">
        <v>116</v>
      </c>
      <c r="B22" s="73"/>
      <c r="C22" s="73"/>
      <c r="D22" s="73"/>
    </row>
    <row r="23" spans="1:8">
      <c r="A23" s="12"/>
      <c r="B23" s="12"/>
      <c r="C23" s="12"/>
      <c r="D23" s="12"/>
      <c r="E23" s="12"/>
      <c r="F23" s="12"/>
      <c r="G23" s="12"/>
      <c r="H23" s="12"/>
    </row>
    <row r="24" spans="1:8" ht="13" thickBot="1">
      <c r="A24" s="8" t="s">
        <v>117</v>
      </c>
      <c r="B24" s="9"/>
      <c r="C24" s="9"/>
      <c r="D24" s="9"/>
      <c r="E24" s="9"/>
      <c r="F24" s="9"/>
      <c r="G24" s="9"/>
      <c r="H24" s="9"/>
    </row>
    <row r="25" spans="1:8">
      <c r="A25" s="13" t="s">
        <v>118</v>
      </c>
      <c r="B25" s="13" t="s">
        <v>119</v>
      </c>
      <c r="C25" s="13" t="s">
        <v>103</v>
      </c>
      <c r="D25" s="13" t="s">
        <v>120</v>
      </c>
      <c r="E25" s="14"/>
      <c r="F25" s="14"/>
      <c r="G25" s="14"/>
      <c r="H25" s="14"/>
    </row>
    <row r="26" spans="1:8">
      <c r="A26" s="7">
        <v>1</v>
      </c>
      <c r="B26" s="11">
        <v>-20.62700052659055</v>
      </c>
      <c r="C26" s="11">
        <v>11.92700052659055</v>
      </c>
      <c r="D26" s="11">
        <v>8.2511044840905656E-2</v>
      </c>
    </row>
    <row r="27" spans="1:8">
      <c r="A27" s="7">
        <v>2</v>
      </c>
      <c r="B27" s="11">
        <v>-12.941358051661087</v>
      </c>
      <c r="C27" s="11">
        <v>30.941358051661087</v>
      </c>
      <c r="D27" s="11">
        <v>0.21405245819746205</v>
      </c>
    </row>
    <row r="28" spans="1:8">
      <c r="A28" s="7">
        <v>3</v>
      </c>
      <c r="B28" s="11">
        <v>25.486854322986225</v>
      </c>
      <c r="C28" s="11">
        <v>68.313145677013779</v>
      </c>
      <c r="D28" s="11">
        <v>0.47259065794564004</v>
      </c>
    </row>
    <row r="29" spans="1:8">
      <c r="A29" s="7">
        <v>4</v>
      </c>
      <c r="B29" s="11">
        <v>102.34327907228085</v>
      </c>
      <c r="C29" s="11">
        <v>160.85672092771915</v>
      </c>
      <c r="D29" s="11">
        <v>1.1128075398200885</v>
      </c>
    </row>
    <row r="30" spans="1:8">
      <c r="A30" s="7">
        <v>5</v>
      </c>
      <c r="B30" s="11">
        <v>256.0561285708701</v>
      </c>
      <c r="C30" s="11">
        <v>-44.956128570870106</v>
      </c>
      <c r="D30" s="11">
        <v>-0.31100670550946674</v>
      </c>
    </row>
    <row r="31" spans="1:8">
      <c r="A31" s="7">
        <v>6</v>
      </c>
      <c r="B31" s="11">
        <v>717.19467706663784</v>
      </c>
      <c r="C31" s="11">
        <v>-295.09467706663781</v>
      </c>
      <c r="D31" s="11">
        <v>-2.0414663416400725</v>
      </c>
    </row>
    <row r="32" spans="1:8" ht="13" thickBot="1">
      <c r="A32" s="7">
        <v>7</v>
      </c>
      <c r="B32" s="11">
        <v>3022.8874195454764</v>
      </c>
      <c r="C32" s="11">
        <v>68.012580454523686</v>
      </c>
      <c r="D32" s="11">
        <v>0.47051134634544295</v>
      </c>
    </row>
    <row r="33" spans="1:8">
      <c r="A33" s="12"/>
      <c r="B33" s="12"/>
      <c r="C33" s="12"/>
      <c r="D33" s="12"/>
      <c r="E33" s="12"/>
      <c r="F33" s="12"/>
      <c r="G33" s="12"/>
      <c r="H33" s="12"/>
    </row>
  </sheetData>
  <mergeCells count="4">
    <mergeCell ref="A1:H1"/>
    <mergeCell ref="A9:H9"/>
    <mergeCell ref="A21:D21"/>
    <mergeCell ref="A22:D22"/>
  </mergeCells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J24" sqref="J24"/>
    </sheetView>
  </sheetViews>
  <sheetFormatPr baseColWidth="10" defaultColWidth="8.83203125" defaultRowHeight="12" x14ac:dyDescent="0"/>
  <cols>
    <col min="1" max="1" width="15.5" style="7" bestFit="1" customWidth="1"/>
    <col min="2" max="2" width="11.33203125" style="7" bestFit="1" customWidth="1"/>
    <col min="3" max="3" width="9.1640625" style="7" bestFit="1" customWidth="1"/>
    <col min="4" max="4" width="11.1640625" style="7" bestFit="1" customWidth="1"/>
    <col min="5" max="5" width="13.83203125" style="7" bestFit="1" customWidth="1"/>
    <col min="6" max="6" width="6.33203125" style="7" bestFit="1" customWidth="1"/>
    <col min="7" max="7" width="7.33203125" style="7" bestFit="1" customWidth="1"/>
    <col min="8" max="16384" width="8.83203125" style="7"/>
  </cols>
  <sheetData>
    <row r="1" spans="1:7" ht="15">
      <c r="A1" s="22" t="s">
        <v>121</v>
      </c>
      <c r="B1" s="22"/>
      <c r="C1" s="22"/>
      <c r="D1" s="22"/>
      <c r="E1" s="22"/>
      <c r="F1" s="22"/>
      <c r="G1" s="22"/>
    </row>
    <row r="2" spans="1:7" ht="15">
      <c r="A2" s="22" t="s">
        <v>126</v>
      </c>
      <c r="B2" s="22"/>
      <c r="C2" s="22"/>
      <c r="D2" s="22"/>
      <c r="E2" s="22"/>
      <c r="F2" s="22"/>
      <c r="G2" s="22"/>
    </row>
    <row r="3" spans="1:7" ht="16" thickBot="1">
      <c r="A3" s="22" t="s">
        <v>122</v>
      </c>
      <c r="B3" s="22"/>
      <c r="C3" s="22"/>
      <c r="D3" s="22"/>
      <c r="E3" s="22"/>
      <c r="F3" s="22"/>
      <c r="G3" s="22"/>
    </row>
    <row r="4" spans="1:7" ht="15">
      <c r="A4" s="23" t="s">
        <v>91</v>
      </c>
      <c r="B4" s="23" t="s">
        <v>123</v>
      </c>
      <c r="C4" s="23" t="s">
        <v>90</v>
      </c>
      <c r="D4" s="23" t="s">
        <v>124</v>
      </c>
      <c r="E4" s="23" t="s">
        <v>89</v>
      </c>
      <c r="F4" s="22"/>
      <c r="G4" s="22"/>
    </row>
    <row r="5" spans="1:7" ht="15">
      <c r="A5" s="24">
        <v>8000</v>
      </c>
      <c r="B5" s="24">
        <v>5</v>
      </c>
      <c r="C5" s="24">
        <v>-121.7</v>
      </c>
      <c r="D5" s="24">
        <v>-24.34</v>
      </c>
      <c r="E5" s="24">
        <v>104.71299999999985</v>
      </c>
      <c r="F5" s="22"/>
      <c r="G5" s="22"/>
    </row>
    <row r="6" spans="1:7" ht="15">
      <c r="A6" s="24">
        <v>32000</v>
      </c>
      <c r="B6" s="24">
        <v>5</v>
      </c>
      <c r="C6" s="24">
        <v>-6.6</v>
      </c>
      <c r="D6" s="24">
        <v>-1.3199999999999998</v>
      </c>
      <c r="E6" s="24">
        <v>132.78700000000001</v>
      </c>
      <c r="F6" s="22"/>
      <c r="G6" s="22"/>
    </row>
    <row r="7" spans="1:7" ht="15">
      <c r="A7" s="24">
        <v>40000</v>
      </c>
      <c r="B7" s="24">
        <v>5</v>
      </c>
      <c r="C7" s="24">
        <v>402.90000000000003</v>
      </c>
      <c r="D7" s="24">
        <v>80.580000000000013</v>
      </c>
      <c r="E7" s="24">
        <v>337.97199999999611</v>
      </c>
      <c r="F7" s="22"/>
      <c r="G7" s="22"/>
    </row>
    <row r="8" spans="1:7" ht="15">
      <c r="A8" s="24">
        <v>80000</v>
      </c>
      <c r="B8" s="24">
        <v>5</v>
      </c>
      <c r="C8" s="24">
        <v>1135.9000000000001</v>
      </c>
      <c r="D8" s="24">
        <v>227.18</v>
      </c>
      <c r="E8" s="24">
        <v>453.30699999998615</v>
      </c>
      <c r="F8" s="22"/>
      <c r="G8" s="22"/>
    </row>
    <row r="9" spans="1:7" ht="15">
      <c r="A9" s="24">
        <v>160000</v>
      </c>
      <c r="B9" s="24">
        <v>5</v>
      </c>
      <c r="C9" s="24">
        <v>867.1</v>
      </c>
      <c r="D9" s="24">
        <v>173.42000000000002</v>
      </c>
      <c r="E9" s="24">
        <v>1784.4369999999908</v>
      </c>
      <c r="F9" s="22"/>
      <c r="G9" s="22"/>
    </row>
    <row r="10" spans="1:7" ht="15">
      <c r="A10" s="24">
        <v>320000</v>
      </c>
      <c r="B10" s="24">
        <v>5</v>
      </c>
      <c r="C10" s="24">
        <v>1879.1</v>
      </c>
      <c r="D10" s="24">
        <v>375.82</v>
      </c>
      <c r="E10" s="24">
        <v>5363.0970000000088</v>
      </c>
      <c r="F10" s="22"/>
      <c r="G10" s="22"/>
    </row>
    <row r="11" spans="1:7" ht="15">
      <c r="A11" s="24">
        <v>800000</v>
      </c>
      <c r="B11" s="24">
        <v>5</v>
      </c>
      <c r="C11" s="24">
        <v>14163.6</v>
      </c>
      <c r="D11" s="24">
        <v>2832.7200000000003</v>
      </c>
      <c r="E11" s="24">
        <v>208489.04700000025</v>
      </c>
      <c r="F11" s="22"/>
      <c r="G11" s="22"/>
    </row>
    <row r="12" spans="1:7" ht="16" thickBot="1">
      <c r="A12" s="25">
        <v>3200000</v>
      </c>
      <c r="B12" s="25">
        <v>5</v>
      </c>
      <c r="C12" s="25">
        <v>22283.1</v>
      </c>
      <c r="D12" s="25">
        <v>4456.62</v>
      </c>
      <c r="E12" s="25">
        <v>1635269.4070000052</v>
      </c>
      <c r="F12" s="22"/>
      <c r="G12" s="22"/>
    </row>
    <row r="13" spans="1:7" ht="15">
      <c r="A13" s="22"/>
      <c r="B13" s="22"/>
      <c r="C13" s="22"/>
      <c r="D13" s="22"/>
      <c r="E13" s="22"/>
      <c r="F13" s="22"/>
      <c r="G13" s="22"/>
    </row>
    <row r="14" spans="1:7" ht="15">
      <c r="A14" s="22"/>
      <c r="B14" s="22"/>
      <c r="C14" s="22"/>
      <c r="D14" s="22"/>
      <c r="E14" s="22"/>
      <c r="F14" s="22"/>
      <c r="G14" s="22"/>
    </row>
    <row r="15" spans="1:7" ht="16" thickBot="1">
      <c r="A15" s="22" t="s">
        <v>88</v>
      </c>
      <c r="B15" s="22"/>
      <c r="C15" s="22"/>
      <c r="D15" s="22"/>
      <c r="E15" s="22"/>
      <c r="F15" s="22"/>
      <c r="G15" s="22"/>
    </row>
    <row r="16" spans="1:7" ht="15">
      <c r="A16" s="23" t="s">
        <v>87</v>
      </c>
      <c r="B16" s="23" t="s">
        <v>86</v>
      </c>
      <c r="C16" s="23" t="s">
        <v>85</v>
      </c>
      <c r="D16" s="23" t="s">
        <v>84</v>
      </c>
      <c r="E16" s="23" t="s">
        <v>83</v>
      </c>
      <c r="F16" s="23" t="s">
        <v>125</v>
      </c>
      <c r="G16" s="23" t="s">
        <v>81</v>
      </c>
    </row>
    <row r="17" spans="1:7" ht="15">
      <c r="A17" s="24" t="s">
        <v>80</v>
      </c>
      <c r="B17" s="24">
        <v>99362986.002999991</v>
      </c>
      <c r="C17" s="24">
        <v>7</v>
      </c>
      <c r="D17" s="24">
        <v>14194712.286142856</v>
      </c>
      <c r="E17" s="24">
        <v>61.318411594539093</v>
      </c>
      <c r="F17" s="24">
        <v>9.7072636571196216E-17</v>
      </c>
      <c r="G17" s="24">
        <v>2.3127411873428647</v>
      </c>
    </row>
    <row r="18" spans="1:7" ht="15">
      <c r="A18" s="24" t="s">
        <v>79</v>
      </c>
      <c r="B18" s="24">
        <v>7407739.068</v>
      </c>
      <c r="C18" s="24">
        <v>32</v>
      </c>
      <c r="D18" s="24">
        <v>231491.845875</v>
      </c>
      <c r="E18" s="24"/>
      <c r="F18" s="24"/>
      <c r="G18" s="24"/>
    </row>
    <row r="19" spans="1:7" ht="15">
      <c r="A19" s="24"/>
      <c r="B19" s="24"/>
      <c r="C19" s="24"/>
      <c r="D19" s="24"/>
      <c r="E19" s="24"/>
      <c r="F19" s="24"/>
      <c r="G19" s="24"/>
    </row>
    <row r="20" spans="1:7" ht="16" thickBot="1">
      <c r="A20" s="25" t="s">
        <v>78</v>
      </c>
      <c r="B20" s="25">
        <v>106770725.07099999</v>
      </c>
      <c r="C20" s="25">
        <v>39</v>
      </c>
      <c r="D20" s="25"/>
      <c r="E20" s="25"/>
      <c r="F20" s="25"/>
      <c r="G20" s="25"/>
    </row>
    <row r="22" spans="1:7" ht="15">
      <c r="A22" s="30" t="s">
        <v>121</v>
      </c>
      <c r="B22" s="30"/>
      <c r="C22" s="30"/>
      <c r="D22" s="30"/>
      <c r="E22" s="30"/>
      <c r="F22" s="30"/>
      <c r="G22" s="30"/>
    </row>
    <row r="23" spans="1:7" ht="15">
      <c r="A23" s="30" t="s">
        <v>127</v>
      </c>
      <c r="B23" s="30"/>
      <c r="C23" s="30"/>
      <c r="D23" s="30"/>
      <c r="E23" s="30"/>
      <c r="F23" s="30"/>
      <c r="G23" s="30"/>
    </row>
    <row r="24" spans="1:7" ht="16" thickBot="1">
      <c r="A24" s="30" t="s">
        <v>122</v>
      </c>
      <c r="B24" s="30"/>
      <c r="C24" s="30"/>
      <c r="D24" s="30"/>
      <c r="E24" s="30"/>
      <c r="F24" s="30"/>
      <c r="G24" s="30"/>
    </row>
    <row r="25" spans="1:7" ht="15">
      <c r="A25" s="31" t="s">
        <v>91</v>
      </c>
      <c r="B25" s="31" t="s">
        <v>123</v>
      </c>
      <c r="C25" s="31" t="s">
        <v>90</v>
      </c>
      <c r="D25" s="31" t="s">
        <v>124</v>
      </c>
      <c r="E25" s="31" t="s">
        <v>89</v>
      </c>
      <c r="F25" s="30"/>
      <c r="G25" s="30"/>
    </row>
    <row r="26" spans="1:7" ht="15">
      <c r="A26" s="32">
        <v>4</v>
      </c>
      <c r="B26" s="32">
        <v>8</v>
      </c>
      <c r="C26" s="32">
        <v>7960.3</v>
      </c>
      <c r="D26" s="32">
        <v>995.03750000000002</v>
      </c>
      <c r="E26" s="32">
        <v>2415742.2569642859</v>
      </c>
      <c r="F26" s="30"/>
      <c r="G26" s="30"/>
    </row>
    <row r="27" spans="1:7" ht="15">
      <c r="A27" s="32">
        <v>5</v>
      </c>
      <c r="B27" s="32">
        <v>8</v>
      </c>
      <c r="C27" s="32">
        <v>8926.7000000000007</v>
      </c>
      <c r="D27" s="32">
        <v>1115.8375000000001</v>
      </c>
      <c r="E27" s="32">
        <v>3391447.4912499995</v>
      </c>
      <c r="F27" s="30"/>
      <c r="G27" s="30"/>
    </row>
    <row r="28" spans="1:7" ht="15">
      <c r="A28" s="32">
        <v>6</v>
      </c>
      <c r="B28" s="32">
        <v>8</v>
      </c>
      <c r="C28" s="32">
        <v>9121.2999999999993</v>
      </c>
      <c r="D28" s="32">
        <v>1140.1624999999999</v>
      </c>
      <c r="E28" s="32">
        <v>4644585.0112499995</v>
      </c>
      <c r="F28" s="30"/>
      <c r="G28" s="30"/>
    </row>
    <row r="29" spans="1:7" ht="15">
      <c r="A29" s="32">
        <v>7</v>
      </c>
      <c r="B29" s="32">
        <v>8</v>
      </c>
      <c r="C29" s="32">
        <v>8461.5</v>
      </c>
      <c r="D29" s="32">
        <v>1057.6875</v>
      </c>
      <c r="E29" s="32">
        <v>3170631.704107143</v>
      </c>
      <c r="F29" s="30"/>
      <c r="G29" s="30"/>
    </row>
    <row r="30" spans="1:7" ht="16" thickBot="1">
      <c r="A30" s="33">
        <v>8</v>
      </c>
      <c r="B30" s="33">
        <v>8</v>
      </c>
      <c r="C30" s="33">
        <v>6133.6</v>
      </c>
      <c r="D30" s="33">
        <v>766.7</v>
      </c>
      <c r="E30" s="33">
        <v>1528031.4828571428</v>
      </c>
      <c r="F30" s="30"/>
      <c r="G30" s="30"/>
    </row>
    <row r="31" spans="1:7" ht="15">
      <c r="A31" s="30"/>
      <c r="B31" s="30"/>
      <c r="C31" s="30"/>
      <c r="D31" s="30"/>
      <c r="E31" s="30"/>
      <c r="F31" s="30"/>
      <c r="G31" s="30"/>
    </row>
    <row r="32" spans="1:7" ht="15">
      <c r="A32" s="30"/>
      <c r="B32" s="30"/>
      <c r="C32" s="30"/>
      <c r="D32" s="30"/>
      <c r="E32" s="30"/>
      <c r="F32" s="30"/>
      <c r="G32" s="30"/>
    </row>
    <row r="33" spans="1:7" ht="16" thickBot="1">
      <c r="A33" s="30" t="s">
        <v>88</v>
      </c>
      <c r="B33" s="30"/>
      <c r="C33" s="30"/>
      <c r="D33" s="30"/>
      <c r="E33" s="30"/>
      <c r="F33" s="30"/>
      <c r="G33" s="30"/>
    </row>
    <row r="34" spans="1:7" ht="15">
      <c r="A34" s="31" t="s">
        <v>87</v>
      </c>
      <c r="B34" s="31" t="s">
        <v>86</v>
      </c>
      <c r="C34" s="31" t="s">
        <v>85</v>
      </c>
      <c r="D34" s="31" t="s">
        <v>84</v>
      </c>
      <c r="E34" s="31" t="s">
        <v>83</v>
      </c>
      <c r="F34" s="31" t="s">
        <v>125</v>
      </c>
      <c r="G34" s="31" t="s">
        <v>81</v>
      </c>
    </row>
    <row r="35" spans="1:7" ht="15">
      <c r="A35" s="32" t="s">
        <v>80</v>
      </c>
      <c r="B35" s="32">
        <v>717659.44599999487</v>
      </c>
      <c r="C35" s="32">
        <v>4</v>
      </c>
      <c r="D35" s="32">
        <v>179414.86149999872</v>
      </c>
      <c r="E35" s="32">
        <v>5.9211113940865444E-2</v>
      </c>
      <c r="F35" s="32">
        <v>0.99320685186262025</v>
      </c>
      <c r="G35" s="32">
        <v>2.6414651861960659</v>
      </c>
    </row>
    <row r="36" spans="1:7" ht="15">
      <c r="A36" s="32" t="s">
        <v>79</v>
      </c>
      <c r="B36" s="32">
        <v>106053065.625</v>
      </c>
      <c r="C36" s="32">
        <v>35</v>
      </c>
      <c r="D36" s="32">
        <v>3030087.5892857141</v>
      </c>
      <c r="E36" s="32"/>
      <c r="F36" s="32"/>
      <c r="G36" s="32"/>
    </row>
    <row r="37" spans="1:7" ht="15">
      <c r="A37" s="32"/>
      <c r="B37" s="32"/>
      <c r="C37" s="32"/>
      <c r="D37" s="32"/>
      <c r="E37" s="32"/>
      <c r="F37" s="32"/>
      <c r="G37" s="32"/>
    </row>
    <row r="38" spans="1:7" ht="16" thickBot="1">
      <c r="A38" s="33" t="s">
        <v>78</v>
      </c>
      <c r="B38" s="33">
        <v>106770725.07099999</v>
      </c>
      <c r="C38" s="33">
        <v>39</v>
      </c>
      <c r="D38" s="33"/>
      <c r="E38" s="33"/>
      <c r="F38" s="33"/>
      <c r="G38" s="33"/>
    </row>
    <row r="40" spans="1:7" ht="15">
      <c r="A40" s="26" t="s">
        <v>128</v>
      </c>
      <c r="B40" s="26"/>
      <c r="C40" s="26"/>
      <c r="D40" s="26"/>
      <c r="E40" s="26"/>
      <c r="F40" s="26"/>
      <c r="G40" s="26"/>
    </row>
    <row r="41" spans="1:7" ht="16" thickBot="1">
      <c r="A41" s="26"/>
      <c r="B41" s="26"/>
      <c r="C41" s="26"/>
      <c r="D41" s="26"/>
      <c r="E41" s="26"/>
      <c r="F41" s="26"/>
      <c r="G41" s="26"/>
    </row>
    <row r="42" spans="1:7" ht="15">
      <c r="A42" s="27" t="s">
        <v>122</v>
      </c>
      <c r="B42" s="27" t="s">
        <v>123</v>
      </c>
      <c r="C42" s="27" t="s">
        <v>90</v>
      </c>
      <c r="D42" s="27" t="s">
        <v>124</v>
      </c>
      <c r="E42" s="27" t="s">
        <v>89</v>
      </c>
      <c r="F42" s="26"/>
      <c r="G42" s="26"/>
    </row>
    <row r="43" spans="1:7" ht="15">
      <c r="A43" s="28">
        <v>8000</v>
      </c>
      <c r="B43" s="28">
        <v>5</v>
      </c>
      <c r="C43" s="28">
        <v>-121.7</v>
      </c>
      <c r="D43" s="28">
        <v>-24.34</v>
      </c>
      <c r="E43" s="28">
        <v>104.71299999999985</v>
      </c>
      <c r="F43" s="26"/>
      <c r="G43" s="26"/>
    </row>
    <row r="44" spans="1:7" ht="15">
      <c r="A44" s="28">
        <v>32000</v>
      </c>
      <c r="B44" s="28">
        <v>5</v>
      </c>
      <c r="C44" s="28">
        <v>-6.6</v>
      </c>
      <c r="D44" s="28">
        <v>-1.3199999999999998</v>
      </c>
      <c r="E44" s="28">
        <v>132.78700000000001</v>
      </c>
      <c r="F44" s="26"/>
      <c r="G44" s="26"/>
    </row>
    <row r="45" spans="1:7" ht="15">
      <c r="A45" s="28">
        <v>40000</v>
      </c>
      <c r="B45" s="28">
        <v>5</v>
      </c>
      <c r="C45" s="28">
        <v>402.90000000000003</v>
      </c>
      <c r="D45" s="28">
        <v>80.580000000000013</v>
      </c>
      <c r="E45" s="28">
        <v>337.97199999999611</v>
      </c>
      <c r="F45" s="26"/>
      <c r="G45" s="26"/>
    </row>
    <row r="46" spans="1:7" ht="15">
      <c r="A46" s="28">
        <v>80000</v>
      </c>
      <c r="B46" s="28">
        <v>5</v>
      </c>
      <c r="C46" s="28">
        <v>1135.9000000000001</v>
      </c>
      <c r="D46" s="28">
        <v>227.18</v>
      </c>
      <c r="E46" s="28">
        <v>453.30699999998615</v>
      </c>
      <c r="F46" s="26"/>
      <c r="G46" s="26"/>
    </row>
    <row r="47" spans="1:7" ht="15">
      <c r="A47" s="28">
        <v>160000</v>
      </c>
      <c r="B47" s="28">
        <v>5</v>
      </c>
      <c r="C47" s="28">
        <v>867.1</v>
      </c>
      <c r="D47" s="28">
        <v>173.42000000000002</v>
      </c>
      <c r="E47" s="28">
        <v>1784.4369999999908</v>
      </c>
      <c r="F47" s="26"/>
      <c r="G47" s="26"/>
    </row>
    <row r="48" spans="1:7" ht="15">
      <c r="A48" s="28">
        <v>320000</v>
      </c>
      <c r="B48" s="28">
        <v>5</v>
      </c>
      <c r="C48" s="28">
        <v>1879.1</v>
      </c>
      <c r="D48" s="28">
        <v>375.82</v>
      </c>
      <c r="E48" s="28">
        <v>5363.0970000000088</v>
      </c>
      <c r="F48" s="26"/>
      <c r="G48" s="26"/>
    </row>
    <row r="49" spans="1:7" ht="15">
      <c r="A49" s="28">
        <v>800000</v>
      </c>
      <c r="B49" s="28">
        <v>5</v>
      </c>
      <c r="C49" s="28">
        <v>14163.6</v>
      </c>
      <c r="D49" s="28">
        <v>2832.7200000000003</v>
      </c>
      <c r="E49" s="28">
        <v>208489.04700000025</v>
      </c>
      <c r="F49" s="26"/>
      <c r="G49" s="26"/>
    </row>
    <row r="50" spans="1:7" ht="15">
      <c r="A50" s="28">
        <v>3200000</v>
      </c>
      <c r="B50" s="28">
        <v>5</v>
      </c>
      <c r="C50" s="28">
        <v>22283.1</v>
      </c>
      <c r="D50" s="28">
        <v>4456.62</v>
      </c>
      <c r="E50" s="28">
        <v>1635269.4070000052</v>
      </c>
      <c r="F50" s="26"/>
      <c r="G50" s="26"/>
    </row>
    <row r="51" spans="1:7" ht="15">
      <c r="A51" s="28"/>
      <c r="B51" s="28"/>
      <c r="C51" s="28"/>
      <c r="D51" s="28"/>
      <c r="E51" s="28"/>
      <c r="F51" s="26"/>
      <c r="G51" s="26"/>
    </row>
    <row r="52" spans="1:7" ht="15">
      <c r="A52" s="28">
        <v>4</v>
      </c>
      <c r="B52" s="28">
        <v>8</v>
      </c>
      <c r="C52" s="28">
        <v>7960.3</v>
      </c>
      <c r="D52" s="28">
        <v>995.03750000000002</v>
      </c>
      <c r="E52" s="28">
        <v>2415742.2569642859</v>
      </c>
      <c r="F52" s="26"/>
      <c r="G52" s="26"/>
    </row>
    <row r="53" spans="1:7" ht="15">
      <c r="A53" s="28">
        <v>5</v>
      </c>
      <c r="B53" s="28">
        <v>8</v>
      </c>
      <c r="C53" s="28">
        <v>8926.7000000000007</v>
      </c>
      <c r="D53" s="28">
        <v>1115.8375000000001</v>
      </c>
      <c r="E53" s="28">
        <v>3391447.4912499995</v>
      </c>
      <c r="F53" s="26"/>
      <c r="G53" s="26"/>
    </row>
    <row r="54" spans="1:7" ht="15">
      <c r="A54" s="28">
        <v>6</v>
      </c>
      <c r="B54" s="28">
        <v>8</v>
      </c>
      <c r="C54" s="28">
        <v>9121.2999999999993</v>
      </c>
      <c r="D54" s="28">
        <v>1140.1624999999999</v>
      </c>
      <c r="E54" s="28">
        <v>4644585.0112499995</v>
      </c>
      <c r="F54" s="26"/>
      <c r="G54" s="26"/>
    </row>
    <row r="55" spans="1:7" ht="15">
      <c r="A55" s="28">
        <v>7</v>
      </c>
      <c r="B55" s="28">
        <v>8</v>
      </c>
      <c r="C55" s="28">
        <v>8461.5</v>
      </c>
      <c r="D55" s="28">
        <v>1057.6875</v>
      </c>
      <c r="E55" s="28">
        <v>3170631.704107143</v>
      </c>
      <c r="F55" s="26"/>
      <c r="G55" s="26"/>
    </row>
    <row r="56" spans="1:7" ht="16" thickBot="1">
      <c r="A56" s="29">
        <v>8</v>
      </c>
      <c r="B56" s="29">
        <v>8</v>
      </c>
      <c r="C56" s="29">
        <v>6133.6</v>
      </c>
      <c r="D56" s="29">
        <v>766.7</v>
      </c>
      <c r="E56" s="29">
        <v>1528031.4828571428</v>
      </c>
      <c r="F56" s="26"/>
      <c r="G56" s="26"/>
    </row>
    <row r="57" spans="1:7" ht="15">
      <c r="A57" s="26"/>
      <c r="B57" s="26"/>
      <c r="C57" s="26"/>
      <c r="D57" s="26"/>
      <c r="E57" s="26"/>
      <c r="F57" s="26"/>
      <c r="G57" s="26"/>
    </row>
    <row r="58" spans="1:7" ht="15">
      <c r="A58" s="26"/>
      <c r="B58" s="26"/>
      <c r="C58" s="26"/>
      <c r="D58" s="26"/>
      <c r="E58" s="26"/>
      <c r="F58" s="26"/>
      <c r="G58" s="26"/>
    </row>
    <row r="59" spans="1:7" ht="16" thickBot="1">
      <c r="A59" s="26" t="s">
        <v>88</v>
      </c>
      <c r="B59" s="26"/>
      <c r="C59" s="26"/>
      <c r="D59" s="26"/>
      <c r="E59" s="26"/>
      <c r="F59" s="26"/>
      <c r="G59" s="26"/>
    </row>
    <row r="60" spans="1:7" ht="15">
      <c r="A60" s="27" t="s">
        <v>87</v>
      </c>
      <c r="B60" s="27" t="s">
        <v>86</v>
      </c>
      <c r="C60" s="27" t="s">
        <v>85</v>
      </c>
      <c r="D60" s="27" t="s">
        <v>84</v>
      </c>
      <c r="E60" s="27" t="s">
        <v>83</v>
      </c>
      <c r="F60" s="27" t="s">
        <v>125</v>
      </c>
      <c r="G60" s="27" t="s">
        <v>81</v>
      </c>
    </row>
    <row r="61" spans="1:7" ht="15">
      <c r="A61" s="28" t="s">
        <v>129</v>
      </c>
      <c r="B61" s="28">
        <v>99362986.002999991</v>
      </c>
      <c r="C61" s="28">
        <v>7</v>
      </c>
      <c r="D61" s="28">
        <v>14194712.286142856</v>
      </c>
      <c r="E61" s="28">
        <v>59.409150035374488</v>
      </c>
      <c r="F61" s="28">
        <v>4.0133754418593899E-15</v>
      </c>
      <c r="G61" s="28">
        <v>2.3592598545442662</v>
      </c>
    </row>
    <row r="62" spans="1:7" ht="15">
      <c r="A62" s="28" t="s">
        <v>130</v>
      </c>
      <c r="B62" s="28">
        <v>717659.44599999487</v>
      </c>
      <c r="C62" s="28">
        <v>4</v>
      </c>
      <c r="D62" s="28">
        <v>179414.86149999872</v>
      </c>
      <c r="E62" s="28">
        <v>0.75090528152759817</v>
      </c>
      <c r="F62" s="28">
        <v>0.56581180875153358</v>
      </c>
      <c r="G62" s="28">
        <v>2.7140758042147359</v>
      </c>
    </row>
    <row r="63" spans="1:7" ht="15">
      <c r="A63" s="28" t="s">
        <v>131</v>
      </c>
      <c r="B63" s="28">
        <v>6690079.6220000088</v>
      </c>
      <c r="C63" s="28">
        <v>28</v>
      </c>
      <c r="D63" s="28">
        <v>238931.4150714289</v>
      </c>
      <c r="E63" s="28"/>
      <c r="F63" s="28"/>
      <c r="G63" s="28"/>
    </row>
    <row r="64" spans="1:7" ht="15">
      <c r="A64" s="28"/>
      <c r="B64" s="28"/>
      <c r="C64" s="28"/>
      <c r="D64" s="28"/>
      <c r="E64" s="28"/>
      <c r="F64" s="28"/>
      <c r="G64" s="28"/>
    </row>
    <row r="65" spans="1:7" ht="16" thickBot="1">
      <c r="A65" s="29" t="s">
        <v>78</v>
      </c>
      <c r="B65" s="29">
        <v>106770725.07099999</v>
      </c>
      <c r="C65" s="29">
        <v>39</v>
      </c>
      <c r="D65" s="29"/>
      <c r="E65" s="29"/>
      <c r="F65" s="29"/>
      <c r="G65" s="29"/>
    </row>
  </sheetData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9"/>
  <sheetViews>
    <sheetView tabSelected="1" workbookViewId="0"/>
  </sheetViews>
  <sheetFormatPr baseColWidth="10" defaultRowHeight="15" x14ac:dyDescent="0"/>
  <sheetData>
    <row r="2" spans="2:10" ht="20" thickBot="1">
      <c r="B2" s="1" t="s">
        <v>72</v>
      </c>
      <c r="C2" s="1"/>
      <c r="D2" s="1"/>
      <c r="E2" s="1"/>
      <c r="F2" s="1"/>
    </row>
    <row r="3" spans="2:10" ht="18" thickTop="1" thickBot="1">
      <c r="B3" s="4" t="s">
        <v>73</v>
      </c>
      <c r="C3" s="6"/>
      <c r="D3" s="6"/>
      <c r="E3" s="6"/>
      <c r="F3" s="6"/>
    </row>
    <row r="4" spans="2:10" ht="16" thickTop="1">
      <c r="B4" s="5">
        <v>1100</v>
      </c>
      <c r="F4" s="2">
        <f>10 * nodes_</f>
        <v>11000</v>
      </c>
    </row>
    <row r="5" spans="2:10" ht="17" thickBot="1">
      <c r="B5" s="4" t="s">
        <v>74</v>
      </c>
      <c r="C5" s="6"/>
      <c r="D5" s="6"/>
      <c r="E5" s="6"/>
      <c r="F5" s="6"/>
    </row>
    <row r="6" spans="2:10" ht="16" thickTop="1">
      <c r="B6">
        <v>800</v>
      </c>
      <c r="F6" s="2">
        <f>10*payload_</f>
        <v>8000</v>
      </c>
    </row>
    <row r="7" spans="2:10" ht="17" thickBot="1">
      <c r="B7" s="4" t="s">
        <v>75</v>
      </c>
      <c r="C7" s="6"/>
      <c r="D7" s="6"/>
      <c r="E7" s="6"/>
      <c r="F7" s="6"/>
    </row>
    <row r="8" spans="2:10" ht="16" thickTop="1">
      <c r="F8" s="2">
        <v>4</v>
      </c>
    </row>
    <row r="9" spans="2:10">
      <c r="F9" s="3">
        <f>nodes * (1 - (1 - (1/26)^string_length)^payload)</f>
        <v>190.89468331907932</v>
      </c>
    </row>
    <row r="12" spans="2:10" ht="15" customHeight="1"/>
    <row r="13" spans="2:10" ht="34" customHeight="1">
      <c r="B13" s="76" t="s">
        <v>132</v>
      </c>
      <c r="C13" s="77"/>
      <c r="D13" s="77"/>
      <c r="E13" s="77"/>
      <c r="F13" s="77"/>
      <c r="G13" s="77"/>
      <c r="H13" s="77"/>
      <c r="I13" s="77"/>
      <c r="J13" s="77"/>
    </row>
    <row r="14" spans="2:10" ht="52" customHeight="1">
      <c r="B14" s="74" t="s">
        <v>133</v>
      </c>
      <c r="C14" s="75"/>
      <c r="D14" s="75"/>
      <c r="E14" s="75"/>
      <c r="F14" s="75"/>
      <c r="G14" s="75"/>
      <c r="H14" s="75"/>
      <c r="I14" s="75"/>
      <c r="J14" s="75"/>
    </row>
    <row r="15" spans="2:10" ht="54" customHeight="1">
      <c r="B15" s="74" t="s">
        <v>134</v>
      </c>
      <c r="C15" s="75"/>
      <c r="D15" s="75"/>
      <c r="E15" s="75"/>
      <c r="F15" s="75"/>
      <c r="G15" s="75"/>
      <c r="H15" s="75"/>
      <c r="I15" s="75"/>
      <c r="J15" s="75"/>
    </row>
    <row r="16" spans="2:10" ht="24" customHeight="1">
      <c r="B16" s="74" t="s">
        <v>135</v>
      </c>
      <c r="C16" s="75"/>
      <c r="D16" s="75"/>
      <c r="E16" s="75"/>
      <c r="F16" s="75"/>
      <c r="G16" s="75"/>
      <c r="H16" s="75"/>
      <c r="I16" s="75"/>
      <c r="J16" s="75"/>
    </row>
    <row r="17" spans="2:10" ht="25" customHeight="1">
      <c r="B17" s="74" t="s">
        <v>136</v>
      </c>
      <c r="C17" s="75"/>
      <c r="D17" s="75"/>
      <c r="E17" s="75"/>
      <c r="F17" s="75"/>
      <c r="G17" s="75"/>
      <c r="H17" s="75"/>
      <c r="I17" s="75"/>
      <c r="J17" s="75"/>
    </row>
    <row r="18" spans="2:10" ht="15" customHeight="1"/>
    <row r="19" spans="2:10" ht="15" customHeight="1"/>
  </sheetData>
  <mergeCells count="5">
    <mergeCell ref="B13:J13"/>
    <mergeCell ref="B14:J14"/>
    <mergeCell ref="B15:J15"/>
    <mergeCell ref="B16:J16"/>
    <mergeCell ref="B17:J17"/>
  </mergeCells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3" name="Scroll Bar 6">
              <controlPr defaultSize="0" autoPict="0">
                <anchor moveWithCells="1">
                  <from>
                    <xdr:col>1</xdr:col>
                    <xdr:colOff>88900</xdr:colOff>
                    <xdr:row>3</xdr:row>
                    <xdr:rowOff>25400</xdr:rowOff>
                  </from>
                  <to>
                    <xdr:col>4</xdr:col>
                    <xdr:colOff>787400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03" r:id="rId4" name="Scroll Bar 7">
              <controlPr defaultSize="0" autoPict="0">
                <anchor moveWithCells="1">
                  <from>
                    <xdr:col>1</xdr:col>
                    <xdr:colOff>88900</xdr:colOff>
                    <xdr:row>5</xdr:row>
                    <xdr:rowOff>25400</xdr:rowOff>
                  </from>
                  <to>
                    <xdr:col>4</xdr:col>
                    <xdr:colOff>787400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04" r:id="rId5" name="Scroll Bar 8">
              <controlPr defaultSize="0" autoPict="0">
                <anchor moveWithCells="1">
                  <from>
                    <xdr:col>1</xdr:col>
                    <xdr:colOff>88900</xdr:colOff>
                    <xdr:row>7</xdr:row>
                    <xdr:rowOff>25400</xdr:rowOff>
                  </from>
                  <to>
                    <xdr:col>4</xdr:col>
                    <xdr:colOff>787400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Vicknair Data</vt:lpstr>
      <vt:lpstr>Linear Regression</vt:lpstr>
      <vt:lpstr>Analysis of Variance (One-W</vt:lpstr>
      <vt:lpstr>Formula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2013-02-18T20:19:07Z</dcterms:created>
  <dcterms:modified xsi:type="dcterms:W3CDTF">2013-03-06T00:40:07Z</dcterms:modified>
</cp:coreProperties>
</file>