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16140" windowHeight="7560"/>
  </bookViews>
  <sheets>
    <sheet name="All" sheetId="6" r:id="rId1"/>
  </sheets>
  <definedNames>
    <definedName name="fprime">#REF!</definedName>
    <definedName name="func">#REF!</definedName>
    <definedName name="initial_guess">#REF!</definedName>
  </definedNames>
  <calcPr calcId="125725"/>
</workbook>
</file>

<file path=xl/calcChain.xml><?xml version="1.0" encoding="utf-8"?>
<calcChain xmlns="http://schemas.openxmlformats.org/spreadsheetml/2006/main">
  <c r="U62" i="6"/>
  <c r="T62"/>
  <c r="N62"/>
  <c r="S62"/>
  <c r="V62" s="1"/>
  <c r="U50"/>
  <c r="T50"/>
  <c r="S50"/>
  <c r="V50" s="1"/>
  <c r="U38"/>
  <c r="T38"/>
  <c r="S38"/>
  <c r="V38" s="1"/>
  <c r="R39" s="1"/>
  <c r="U39" s="1"/>
  <c r="U26"/>
  <c r="T26"/>
  <c r="S26"/>
  <c r="V26" s="1"/>
  <c r="V15"/>
  <c r="V14"/>
  <c r="U14"/>
  <c r="T14"/>
  <c r="S14"/>
  <c r="N63"/>
  <c r="M62"/>
  <c r="I63"/>
  <c r="I62"/>
  <c r="H62"/>
  <c r="B63"/>
  <c r="B62"/>
  <c r="K63"/>
  <c r="M63" s="1"/>
  <c r="G62"/>
  <c r="E62"/>
  <c r="E63" s="1"/>
  <c r="C62"/>
  <c r="A63" s="1"/>
  <c r="N50"/>
  <c r="M50"/>
  <c r="H50"/>
  <c r="C50"/>
  <c r="B50"/>
  <c r="E50"/>
  <c r="E51" s="1"/>
  <c r="N38"/>
  <c r="M38"/>
  <c r="I39"/>
  <c r="H39"/>
  <c r="I38"/>
  <c r="H38"/>
  <c r="C39"/>
  <c r="C38"/>
  <c r="I27"/>
  <c r="H27"/>
  <c r="C27"/>
  <c r="B27"/>
  <c r="I15"/>
  <c r="H15"/>
  <c r="C15"/>
  <c r="B15"/>
  <c r="B38"/>
  <c r="E38"/>
  <c r="E39" s="1"/>
  <c r="N26"/>
  <c r="M26"/>
  <c r="I26"/>
  <c r="H26"/>
  <c r="C26"/>
  <c r="B26"/>
  <c r="E26"/>
  <c r="E27" s="1"/>
  <c r="A27"/>
  <c r="N14"/>
  <c r="K15" s="1"/>
  <c r="M15" s="1"/>
  <c r="M14"/>
  <c r="I14"/>
  <c r="H14"/>
  <c r="E14"/>
  <c r="C14"/>
  <c r="B14"/>
  <c r="A15"/>
  <c r="U2"/>
  <c r="T2"/>
  <c r="S2"/>
  <c r="V2" s="1"/>
  <c r="N2"/>
  <c r="M2"/>
  <c r="H2"/>
  <c r="F3" s="1"/>
  <c r="G2"/>
  <c r="I2" s="1"/>
  <c r="E4"/>
  <c r="E5"/>
  <c r="E6" s="1"/>
  <c r="E7" s="1"/>
  <c r="E8" s="1"/>
  <c r="E9" s="1"/>
  <c r="E10" s="1"/>
  <c r="E3"/>
  <c r="E2"/>
  <c r="C2"/>
  <c r="B2"/>
  <c r="A3" s="1"/>
  <c r="Q63" l="1"/>
  <c r="T63" s="1"/>
  <c r="R63"/>
  <c r="U63" s="1"/>
  <c r="Q51"/>
  <c r="T51" s="1"/>
  <c r="R51"/>
  <c r="U51" s="1"/>
  <c r="Q39"/>
  <c r="T39" s="1"/>
  <c r="S39"/>
  <c r="Q27"/>
  <c r="T27" s="1"/>
  <c r="R27"/>
  <c r="U27" s="1"/>
  <c r="Q15"/>
  <c r="T15" s="1"/>
  <c r="R15"/>
  <c r="U15" s="1"/>
  <c r="F63"/>
  <c r="E64"/>
  <c r="O62"/>
  <c r="C63"/>
  <c r="A64" s="1"/>
  <c r="B64" s="1"/>
  <c r="L63"/>
  <c r="A51"/>
  <c r="B51" s="1"/>
  <c r="C51"/>
  <c r="E52"/>
  <c r="G50"/>
  <c r="I50" s="1"/>
  <c r="F51"/>
  <c r="H51" s="1"/>
  <c r="K51"/>
  <c r="M51" s="1"/>
  <c r="A39"/>
  <c r="B39" s="1"/>
  <c r="E40"/>
  <c r="G38"/>
  <c r="F39"/>
  <c r="G39" s="1"/>
  <c r="K39"/>
  <c r="M39" s="1"/>
  <c r="E28"/>
  <c r="G26"/>
  <c r="F27"/>
  <c r="K27"/>
  <c r="M27" s="1"/>
  <c r="O14"/>
  <c r="G14"/>
  <c r="F15" s="1"/>
  <c r="E15"/>
  <c r="A16"/>
  <c r="G3"/>
  <c r="I3" s="1"/>
  <c r="H3"/>
  <c r="F4" s="1"/>
  <c r="C3"/>
  <c r="B3"/>
  <c r="A4" s="1"/>
  <c r="Q3"/>
  <c r="R3"/>
  <c r="U3" s="1"/>
  <c r="K3"/>
  <c r="S63" l="1"/>
  <c r="V63" s="1"/>
  <c r="Q64"/>
  <c r="T64" s="1"/>
  <c r="R64"/>
  <c r="U64" s="1"/>
  <c r="S51"/>
  <c r="V39"/>
  <c r="R40" s="1"/>
  <c r="U40" s="1"/>
  <c r="S27"/>
  <c r="S15"/>
  <c r="Q16"/>
  <c r="T16" s="1"/>
  <c r="R16"/>
  <c r="U16" s="1"/>
  <c r="S3"/>
  <c r="V3" s="1"/>
  <c r="T3"/>
  <c r="G63"/>
  <c r="H63"/>
  <c r="F64"/>
  <c r="H64" s="1"/>
  <c r="C64"/>
  <c r="K64"/>
  <c r="M64" s="1"/>
  <c r="E65"/>
  <c r="G64"/>
  <c r="I64" s="1"/>
  <c r="G51"/>
  <c r="I51" s="1"/>
  <c r="F52" s="1"/>
  <c r="H52" s="1"/>
  <c r="A52"/>
  <c r="C52" s="1"/>
  <c r="O50"/>
  <c r="E53"/>
  <c r="B16"/>
  <c r="C16"/>
  <c r="A40"/>
  <c r="O38"/>
  <c r="L39" s="1"/>
  <c r="N39" s="1"/>
  <c r="E41"/>
  <c r="F40"/>
  <c r="H40" s="1"/>
  <c r="A28"/>
  <c r="O26"/>
  <c r="E29"/>
  <c r="G27"/>
  <c r="L15"/>
  <c r="N15" s="1"/>
  <c r="K16"/>
  <c r="M16" s="1"/>
  <c r="E16"/>
  <c r="G15"/>
  <c r="H4"/>
  <c r="G4"/>
  <c r="I4" s="1"/>
  <c r="F5" s="1"/>
  <c r="H5" s="1"/>
  <c r="C4"/>
  <c r="B4"/>
  <c r="A5" s="1"/>
  <c r="C5" s="1"/>
  <c r="O2"/>
  <c r="L3" s="1"/>
  <c r="N3" s="1"/>
  <c r="M3"/>
  <c r="G5"/>
  <c r="I5" s="1"/>
  <c r="V51" l="1"/>
  <c r="Q52" s="1"/>
  <c r="S64"/>
  <c r="R52"/>
  <c r="U52" s="1"/>
  <c r="Q40"/>
  <c r="T40" s="1"/>
  <c r="S40"/>
  <c r="V40" s="1"/>
  <c r="V27"/>
  <c r="R28" s="1"/>
  <c r="U28" s="1"/>
  <c r="S16"/>
  <c r="V16" s="1"/>
  <c r="Q17"/>
  <c r="T17" s="1"/>
  <c r="R17"/>
  <c r="U17" s="1"/>
  <c r="R4"/>
  <c r="U4" s="1"/>
  <c r="Q4"/>
  <c r="T4" s="1"/>
  <c r="F65"/>
  <c r="H65" s="1"/>
  <c r="A65"/>
  <c r="B65" s="1"/>
  <c r="C65"/>
  <c r="O63"/>
  <c r="G65"/>
  <c r="I65" s="1"/>
  <c r="E66"/>
  <c r="B52"/>
  <c r="F53"/>
  <c r="H53" s="1"/>
  <c r="G52"/>
  <c r="I52" s="1"/>
  <c r="L51"/>
  <c r="N51" s="1"/>
  <c r="E54"/>
  <c r="B40"/>
  <c r="C40"/>
  <c r="A41" s="1"/>
  <c r="B28"/>
  <c r="C28"/>
  <c r="A29" s="1"/>
  <c r="G40"/>
  <c r="E42"/>
  <c r="K40"/>
  <c r="M40" s="1"/>
  <c r="F28"/>
  <c r="L27"/>
  <c r="N27" s="1"/>
  <c r="E30"/>
  <c r="F16"/>
  <c r="H16" s="1"/>
  <c r="E17"/>
  <c r="G16"/>
  <c r="I16" s="1"/>
  <c r="O15"/>
  <c r="A17"/>
  <c r="B5"/>
  <c r="A6" s="1"/>
  <c r="C6" s="1"/>
  <c r="K4"/>
  <c r="F6"/>
  <c r="B6"/>
  <c r="A7" s="1"/>
  <c r="C7" s="1"/>
  <c r="T52" l="1"/>
  <c r="S52"/>
  <c r="V64"/>
  <c r="Q65" s="1"/>
  <c r="T65" s="1"/>
  <c r="V52"/>
  <c r="Q53" s="1"/>
  <c r="R41"/>
  <c r="U41" s="1"/>
  <c r="Q41"/>
  <c r="T41" s="1"/>
  <c r="Q28"/>
  <c r="S17"/>
  <c r="V17" s="1"/>
  <c r="Q18"/>
  <c r="T18" s="1"/>
  <c r="R18"/>
  <c r="U18" s="1"/>
  <c r="S4"/>
  <c r="V4" s="1"/>
  <c r="Q5"/>
  <c r="T5" s="1"/>
  <c r="R5"/>
  <c r="U5" s="1"/>
  <c r="F66"/>
  <c r="H66" s="1"/>
  <c r="A66"/>
  <c r="B66" s="1"/>
  <c r="C66"/>
  <c r="A67"/>
  <c r="B67" s="1"/>
  <c r="E67"/>
  <c r="L64"/>
  <c r="N64" s="1"/>
  <c r="A53"/>
  <c r="C53" s="1"/>
  <c r="E55"/>
  <c r="G53"/>
  <c r="I53" s="1"/>
  <c r="I40"/>
  <c r="F41" s="1"/>
  <c r="B41"/>
  <c r="C41"/>
  <c r="A42" s="1"/>
  <c r="G28"/>
  <c r="I28" s="1"/>
  <c r="H28"/>
  <c r="F29" s="1"/>
  <c r="B29"/>
  <c r="C29"/>
  <c r="A30" s="1"/>
  <c r="B17"/>
  <c r="C17"/>
  <c r="O39"/>
  <c r="E43"/>
  <c r="E31"/>
  <c r="F17"/>
  <c r="H17" s="1"/>
  <c r="F18"/>
  <c r="H18" s="1"/>
  <c r="L16"/>
  <c r="N16" s="1"/>
  <c r="E18"/>
  <c r="G17"/>
  <c r="I17" s="1"/>
  <c r="A18"/>
  <c r="M4"/>
  <c r="O3"/>
  <c r="H6"/>
  <c r="G6"/>
  <c r="I6" s="1"/>
  <c r="B7"/>
  <c r="A8" s="1"/>
  <c r="C8" s="1"/>
  <c r="R65" l="1"/>
  <c r="U65" s="1"/>
  <c r="T53"/>
  <c r="R53"/>
  <c r="U53" s="1"/>
  <c r="S41"/>
  <c r="T28"/>
  <c r="S28"/>
  <c r="V28" s="1"/>
  <c r="Q29" s="1"/>
  <c r="T29" s="1"/>
  <c r="S18"/>
  <c r="V18" s="1"/>
  <c r="Q19"/>
  <c r="T19" s="1"/>
  <c r="R19"/>
  <c r="U19" s="1"/>
  <c r="S5"/>
  <c r="G66"/>
  <c r="I66" s="1"/>
  <c r="F67"/>
  <c r="H67" s="1"/>
  <c r="C67"/>
  <c r="G67"/>
  <c r="I67" s="1"/>
  <c r="E68"/>
  <c r="F54"/>
  <c r="H54" s="1"/>
  <c r="B53"/>
  <c r="A54"/>
  <c r="C54" s="1"/>
  <c r="E56"/>
  <c r="K52"/>
  <c r="M52" s="1"/>
  <c r="L40"/>
  <c r="N40" s="1"/>
  <c r="H41"/>
  <c r="F42"/>
  <c r="H42" s="1"/>
  <c r="G41"/>
  <c r="I41" s="1"/>
  <c r="B42"/>
  <c r="C42"/>
  <c r="A43" s="1"/>
  <c r="G29"/>
  <c r="I29" s="1"/>
  <c r="H29"/>
  <c r="F30" s="1"/>
  <c r="B30"/>
  <c r="C30"/>
  <c r="A31" s="1"/>
  <c r="B18"/>
  <c r="C18"/>
  <c r="A19" s="1"/>
  <c r="G42"/>
  <c r="E44"/>
  <c r="K41"/>
  <c r="M41" s="1"/>
  <c r="E32"/>
  <c r="K28"/>
  <c r="M28" s="1"/>
  <c r="K17"/>
  <c r="M17" s="1"/>
  <c r="E19"/>
  <c r="G18"/>
  <c r="I18" s="1"/>
  <c r="L4"/>
  <c r="F7"/>
  <c r="B8"/>
  <c r="A9" s="1"/>
  <c r="C9" s="1"/>
  <c r="S53" l="1"/>
  <c r="S65"/>
  <c r="V53"/>
  <c r="R54" s="1"/>
  <c r="U54" s="1"/>
  <c r="V41"/>
  <c r="Q42" s="1"/>
  <c r="R29"/>
  <c r="S19"/>
  <c r="V19" s="1"/>
  <c r="Q20"/>
  <c r="T20" s="1"/>
  <c r="R20"/>
  <c r="U20" s="1"/>
  <c r="V5"/>
  <c r="Q6" s="1"/>
  <c r="T6" s="1"/>
  <c r="K65"/>
  <c r="F68"/>
  <c r="H68" s="1"/>
  <c r="A68"/>
  <c r="B68" s="1"/>
  <c r="C68"/>
  <c r="A69"/>
  <c r="B69" s="1"/>
  <c r="E69"/>
  <c r="G68"/>
  <c r="I68" s="1"/>
  <c r="G54"/>
  <c r="I54" s="1"/>
  <c r="B54"/>
  <c r="A55" s="1"/>
  <c r="C55" s="1"/>
  <c r="O51"/>
  <c r="E57"/>
  <c r="I42"/>
  <c r="F43" s="1"/>
  <c r="B43"/>
  <c r="C43"/>
  <c r="A44" s="1"/>
  <c r="H30"/>
  <c r="G30"/>
  <c r="B31"/>
  <c r="C31"/>
  <c r="A32" s="1"/>
  <c r="B19"/>
  <c r="C19"/>
  <c r="O40"/>
  <c r="E45"/>
  <c r="O27"/>
  <c r="E33"/>
  <c r="F19"/>
  <c r="H19" s="1"/>
  <c r="O16"/>
  <c r="E20"/>
  <c r="G19"/>
  <c r="I19" s="1"/>
  <c r="L17"/>
  <c r="N17" s="1"/>
  <c r="A20"/>
  <c r="N4"/>
  <c r="K5"/>
  <c r="H7"/>
  <c r="G7"/>
  <c r="I7" s="1"/>
  <c r="B9"/>
  <c r="A10" s="1"/>
  <c r="V65" l="1"/>
  <c r="Q66" s="1"/>
  <c r="Q54"/>
  <c r="T42"/>
  <c r="S42"/>
  <c r="R42"/>
  <c r="U42" s="1"/>
  <c r="U29"/>
  <c r="S29"/>
  <c r="V29" s="1"/>
  <c r="R30" s="1"/>
  <c r="U30" s="1"/>
  <c r="S20"/>
  <c r="V20" s="1"/>
  <c r="Q21"/>
  <c r="T21" s="1"/>
  <c r="R21"/>
  <c r="U21" s="1"/>
  <c r="R6"/>
  <c r="U6" s="1"/>
  <c r="S6"/>
  <c r="V6" s="1"/>
  <c r="O64"/>
  <c r="M65"/>
  <c r="L65" s="1"/>
  <c r="N65" s="1"/>
  <c r="F69"/>
  <c r="H69" s="1"/>
  <c r="C69"/>
  <c r="G69"/>
  <c r="I69" s="1"/>
  <c r="E70"/>
  <c r="F55"/>
  <c r="H55" s="1"/>
  <c r="B55"/>
  <c r="L52"/>
  <c r="N52" s="1"/>
  <c r="E58"/>
  <c r="H43"/>
  <c r="G43"/>
  <c r="I43" s="1"/>
  <c r="F44" s="1"/>
  <c r="B44"/>
  <c r="C44"/>
  <c r="A45" s="1"/>
  <c r="I30"/>
  <c r="F31" s="1"/>
  <c r="B32"/>
  <c r="C32"/>
  <c r="A33" s="1"/>
  <c r="B20"/>
  <c r="C20"/>
  <c r="L41"/>
  <c r="N41" s="1"/>
  <c r="E46"/>
  <c r="L28"/>
  <c r="N28" s="1"/>
  <c r="E34"/>
  <c r="F20"/>
  <c r="H20" s="1"/>
  <c r="E21"/>
  <c r="G20"/>
  <c r="I20" s="1"/>
  <c r="K18"/>
  <c r="M18" s="1"/>
  <c r="A21"/>
  <c r="F8"/>
  <c r="Q7"/>
  <c r="T7" s="1"/>
  <c r="O4"/>
  <c r="M5"/>
  <c r="L5"/>
  <c r="N5" s="1"/>
  <c r="H8"/>
  <c r="F9" s="1"/>
  <c r="G8"/>
  <c r="I8" s="1"/>
  <c r="R66" l="1"/>
  <c r="U66" s="1"/>
  <c r="T66"/>
  <c r="S66"/>
  <c r="V66" s="1"/>
  <c r="T54"/>
  <c r="S54"/>
  <c r="V42"/>
  <c r="R43" s="1"/>
  <c r="U43" s="1"/>
  <c r="Q30"/>
  <c r="S21"/>
  <c r="R7"/>
  <c r="U7" s="1"/>
  <c r="K66"/>
  <c r="M66" s="1"/>
  <c r="F70"/>
  <c r="A70"/>
  <c r="G55"/>
  <c r="A56"/>
  <c r="C56" s="1"/>
  <c r="H44"/>
  <c r="F45"/>
  <c r="H45" s="1"/>
  <c r="G44"/>
  <c r="I44" s="1"/>
  <c r="B45"/>
  <c r="C45"/>
  <c r="A46" s="1"/>
  <c r="H31"/>
  <c r="G31"/>
  <c r="B33"/>
  <c r="C33"/>
  <c r="A34" s="1"/>
  <c r="B21"/>
  <c r="C21"/>
  <c r="K42"/>
  <c r="M42" s="1"/>
  <c r="G45"/>
  <c r="I45" s="1"/>
  <c r="K29"/>
  <c r="F21"/>
  <c r="H21" s="1"/>
  <c r="O17"/>
  <c r="E22"/>
  <c r="G21"/>
  <c r="I21" s="1"/>
  <c r="A22"/>
  <c r="K6"/>
  <c r="G9"/>
  <c r="I9" s="1"/>
  <c r="H9"/>
  <c r="R67" l="1"/>
  <c r="U67" s="1"/>
  <c r="Q67"/>
  <c r="V54"/>
  <c r="R55" s="1"/>
  <c r="U55" s="1"/>
  <c r="Q43"/>
  <c r="S30"/>
  <c r="V30" s="1"/>
  <c r="T30"/>
  <c r="V21"/>
  <c r="R22" s="1"/>
  <c r="U22" s="1"/>
  <c r="S7"/>
  <c r="V7" s="1"/>
  <c r="L66"/>
  <c r="N66" s="1"/>
  <c r="O65"/>
  <c r="I55"/>
  <c r="F56" s="1"/>
  <c r="B56"/>
  <c r="A57"/>
  <c r="C57" s="1"/>
  <c r="K53"/>
  <c r="M53" s="1"/>
  <c r="F46"/>
  <c r="O28"/>
  <c r="M29"/>
  <c r="L29" s="1"/>
  <c r="N29" s="1"/>
  <c r="I31"/>
  <c r="F32" s="1"/>
  <c r="O41"/>
  <c r="L42"/>
  <c r="N42" s="1"/>
  <c r="F22"/>
  <c r="L18"/>
  <c r="N18" s="1"/>
  <c r="M6"/>
  <c r="O5"/>
  <c r="F10"/>
  <c r="T67" l="1"/>
  <c r="S67"/>
  <c r="V67" s="1"/>
  <c r="Q68" s="1"/>
  <c r="Q55"/>
  <c r="T43"/>
  <c r="S43"/>
  <c r="R31"/>
  <c r="U31" s="1"/>
  <c r="Q31"/>
  <c r="Q22"/>
  <c r="K67"/>
  <c r="M67" s="1"/>
  <c r="H56"/>
  <c r="G56"/>
  <c r="B57"/>
  <c r="A58"/>
  <c r="O52"/>
  <c r="H32"/>
  <c r="G32"/>
  <c r="K43"/>
  <c r="M43" s="1"/>
  <c r="K30"/>
  <c r="M30" s="1"/>
  <c r="K19"/>
  <c r="M19" s="1"/>
  <c r="Q8"/>
  <c r="T8" s="1"/>
  <c r="L6"/>
  <c r="T68" l="1"/>
  <c r="R68"/>
  <c r="U68" s="1"/>
  <c r="T55"/>
  <c r="S55"/>
  <c r="V43"/>
  <c r="Q44" s="1"/>
  <c r="T31"/>
  <c r="S31"/>
  <c r="V31" s="1"/>
  <c r="R32" s="1"/>
  <c r="U32" s="1"/>
  <c r="T22"/>
  <c r="S22"/>
  <c r="V22" s="1"/>
  <c r="R8"/>
  <c r="U8" s="1"/>
  <c r="L67"/>
  <c r="N67" s="1"/>
  <c r="O66"/>
  <c r="K68"/>
  <c r="M68" s="1"/>
  <c r="I56"/>
  <c r="F57" s="1"/>
  <c r="L53"/>
  <c r="N53" s="1"/>
  <c r="I32"/>
  <c r="F33" s="1"/>
  <c r="O42"/>
  <c r="O29"/>
  <c r="L30" s="1"/>
  <c r="N30" s="1"/>
  <c r="O18"/>
  <c r="L19"/>
  <c r="N19" s="1"/>
  <c r="N6"/>
  <c r="K7" s="1"/>
  <c r="S68" l="1"/>
  <c r="V68" s="1"/>
  <c r="R69" s="1"/>
  <c r="U69" s="1"/>
  <c r="V55"/>
  <c r="R56" s="1"/>
  <c r="U56" s="1"/>
  <c r="T44"/>
  <c r="S44"/>
  <c r="R44"/>
  <c r="U44" s="1"/>
  <c r="Q32"/>
  <c r="T32"/>
  <c r="S32"/>
  <c r="S8"/>
  <c r="V8" s="1"/>
  <c r="O67"/>
  <c r="L68"/>
  <c r="N68" s="1"/>
  <c r="H57"/>
  <c r="G57"/>
  <c r="I57" s="1"/>
  <c r="F58" s="1"/>
  <c r="H33"/>
  <c r="G33"/>
  <c r="L43"/>
  <c r="N43" s="1"/>
  <c r="K31"/>
  <c r="M31" s="1"/>
  <c r="K20"/>
  <c r="M20" s="1"/>
  <c r="O6"/>
  <c r="M7"/>
  <c r="L7" s="1"/>
  <c r="N7" s="1"/>
  <c r="Q69" l="1"/>
  <c r="Q56"/>
  <c r="V44"/>
  <c r="Q45" s="1"/>
  <c r="V32"/>
  <c r="R33" s="1"/>
  <c r="U33" s="1"/>
  <c r="K69"/>
  <c r="M69" s="1"/>
  <c r="L69" s="1"/>
  <c r="N69" s="1"/>
  <c r="K54"/>
  <c r="M54" s="1"/>
  <c r="I33"/>
  <c r="F34" s="1"/>
  <c r="O30"/>
  <c r="O19"/>
  <c r="Q9"/>
  <c r="T9" s="1"/>
  <c r="K8"/>
  <c r="T69" l="1"/>
  <c r="S69"/>
  <c r="V69" s="1"/>
  <c r="T56"/>
  <c r="S56"/>
  <c r="T45"/>
  <c r="R45"/>
  <c r="U45" s="1"/>
  <c r="Q33"/>
  <c r="R9"/>
  <c r="U9" s="1"/>
  <c r="K70"/>
  <c r="M70" s="1"/>
  <c r="L70" s="1"/>
  <c r="N70" s="1"/>
  <c r="O68"/>
  <c r="O69"/>
  <c r="O53"/>
  <c r="K44"/>
  <c r="M44" s="1"/>
  <c r="L31"/>
  <c r="N31" s="1"/>
  <c r="L20"/>
  <c r="N20" s="1"/>
  <c r="M8"/>
  <c r="O7"/>
  <c r="R70" l="1"/>
  <c r="U70" s="1"/>
  <c r="Q70"/>
  <c r="V56"/>
  <c r="R57" s="1"/>
  <c r="U57" s="1"/>
  <c r="S45"/>
  <c r="V45"/>
  <c r="Q46" s="1"/>
  <c r="T33"/>
  <c r="S33"/>
  <c r="S9"/>
  <c r="V9" s="1"/>
  <c r="O70"/>
  <c r="L54"/>
  <c r="N54" s="1"/>
  <c r="O43"/>
  <c r="K32"/>
  <c r="M32" s="1"/>
  <c r="K21"/>
  <c r="M21" s="1"/>
  <c r="R10"/>
  <c r="U10" s="1"/>
  <c r="L8"/>
  <c r="T70" l="1"/>
  <c r="S70"/>
  <c r="V70" s="1"/>
  <c r="Q57"/>
  <c r="T46"/>
  <c r="S46"/>
  <c r="V46" s="1"/>
  <c r="R46"/>
  <c r="U46" s="1"/>
  <c r="V33"/>
  <c r="R34" s="1"/>
  <c r="U34" s="1"/>
  <c r="Q10"/>
  <c r="L44"/>
  <c r="N44" s="1"/>
  <c r="O31"/>
  <c r="L32" s="1"/>
  <c r="N32" s="1"/>
  <c r="O20"/>
  <c r="L21"/>
  <c r="N21" s="1"/>
  <c r="N8"/>
  <c r="K9"/>
  <c r="T57" l="1"/>
  <c r="S57"/>
  <c r="Q34"/>
  <c r="S10"/>
  <c r="V10" s="1"/>
  <c r="T10"/>
  <c r="K55"/>
  <c r="M55" s="1"/>
  <c r="K33"/>
  <c r="M33" s="1"/>
  <c r="K22"/>
  <c r="M22" s="1"/>
  <c r="O8"/>
  <c r="M9"/>
  <c r="V57" l="1"/>
  <c r="R58" s="1"/>
  <c r="U58" s="1"/>
  <c r="T34"/>
  <c r="S34"/>
  <c r="V34" s="1"/>
  <c r="O54"/>
  <c r="K45"/>
  <c r="M45" s="1"/>
  <c r="O32"/>
  <c r="O21"/>
  <c r="L22"/>
  <c r="N22" s="1"/>
  <c r="L9"/>
  <c r="N9"/>
  <c r="Q58" l="1"/>
  <c r="L55"/>
  <c r="N55" s="1"/>
  <c r="O44"/>
  <c r="L33"/>
  <c r="N33" s="1"/>
  <c r="O22"/>
  <c r="K10"/>
  <c r="T58" l="1"/>
  <c r="S58"/>
  <c r="V58" s="1"/>
  <c r="L45"/>
  <c r="N45" s="1"/>
  <c r="K34"/>
  <c r="M34" s="1"/>
  <c r="M10"/>
  <c r="L10" s="1"/>
  <c r="O9"/>
  <c r="K56" l="1"/>
  <c r="M56" s="1"/>
  <c r="O33"/>
  <c r="L34" s="1"/>
  <c r="N34" s="1"/>
  <c r="N10"/>
  <c r="O10"/>
  <c r="O55" l="1"/>
  <c r="K46"/>
  <c r="M46" s="1"/>
  <c r="O34"/>
  <c r="L56" l="1"/>
  <c r="N56" s="1"/>
  <c r="O45"/>
  <c r="L46" s="1"/>
  <c r="N46" s="1"/>
  <c r="O46" l="1"/>
  <c r="K57" l="1"/>
  <c r="M57" s="1"/>
  <c r="O56" l="1"/>
  <c r="L57" l="1"/>
  <c r="N57" s="1"/>
  <c r="K58" l="1"/>
  <c r="M58" s="1"/>
  <c r="L58" l="1"/>
  <c r="N58" s="1"/>
  <c r="O57"/>
  <c r="O58" l="1"/>
</calcChain>
</file>

<file path=xl/sharedStrings.xml><?xml version="1.0" encoding="utf-8"?>
<sst xmlns="http://schemas.openxmlformats.org/spreadsheetml/2006/main" count="24" uniqueCount="9">
  <si>
    <t>PMN</t>
  </si>
  <si>
    <t>ALM</t>
  </si>
  <si>
    <t>D&amp;C</t>
  </si>
  <si>
    <t>exp(x) - 27 (Newton)</t>
  </si>
  <si>
    <t>sin(x) - 0.1 (Newton)</t>
  </si>
  <si>
    <t>x^2 (Newton)</t>
  </si>
  <si>
    <t>tan(x) (Newton)</t>
  </si>
  <si>
    <t>x^(1/3) (Newton)</t>
  </si>
  <si>
    <t>x^(1/3)-1 (Newton)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</si>
</sst>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3" fillId="0" borderId="0" xfId="0" applyFont="1"/>
    <xf numFmtId="0" fontId="1" fillId="0" borderId="1" xfId="1" quotePrefix="1"/>
    <xf numFmtId="0" fontId="1" fillId="0" borderId="1" xfId="1"/>
    <xf numFmtId="0" fontId="2" fillId="0" borderId="0" xfId="0" applyFont="1"/>
    <xf numFmtId="0" fontId="4" fillId="0" borderId="0" xfId="0" applyFont="1"/>
  </cellXfs>
  <cellStyles count="2">
    <cellStyle name="Heading 2" xfId="1" builtinId="1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70"/>
  <sheetViews>
    <sheetView tabSelected="1" workbookViewId="0">
      <selection activeCell="A11" sqref="A11"/>
    </sheetView>
  </sheetViews>
  <sheetFormatPr defaultRowHeight="15"/>
  <cols>
    <col min="3" max="3" width="10.85546875" customWidth="1"/>
  </cols>
  <sheetData>
    <row r="1" spans="1:22" s="3" customFormat="1" ht="18" thickBot="1">
      <c r="A1" s="2" t="s">
        <v>3</v>
      </c>
      <c r="E1" s="3" t="s">
        <v>0</v>
      </c>
      <c r="K1" s="3" t="s">
        <v>1</v>
      </c>
      <c r="Q1" s="3" t="s">
        <v>2</v>
      </c>
    </row>
    <row r="2" spans="1:22" ht="15.75" thickTop="1">
      <c r="A2" s="4">
        <v>2</v>
      </c>
      <c r="B2">
        <f>EXP(A2)-27</f>
        <v>-19.610943901069348</v>
      </c>
      <c r="C2">
        <f>EXP(A2)</f>
        <v>7.3890560989306504</v>
      </c>
      <c r="E2">
        <f>10^(-3)</f>
        <v>1E-3</v>
      </c>
      <c r="F2" s="4">
        <v>2</v>
      </c>
      <c r="G2">
        <f xml:space="preserve"> E2+F2</f>
        <v>2.0009999999999999</v>
      </c>
      <c r="H2">
        <f>EXP(F2)-27</f>
        <v>-19.610943901069348</v>
      </c>
      <c r="I2">
        <f>EXP(G2)-27</f>
        <v>-19.603551149210553</v>
      </c>
      <c r="K2" s="4">
        <v>-1</v>
      </c>
      <c r="L2">
        <v>3</v>
      </c>
      <c r="M2">
        <f>EXP(K2)-27</f>
        <v>-26.632120558828557</v>
      </c>
      <c r="N2">
        <f>EXP(L2)-27</f>
        <v>-6.9144630768123321</v>
      </c>
      <c r="O2">
        <f xml:space="preserve"> IF(ABS(K3-L2)&lt;ABS(K3-K2),L2,K2)</f>
        <v>3</v>
      </c>
      <c r="Q2" s="4">
        <v>1</v>
      </c>
      <c r="R2">
        <v>4</v>
      </c>
      <c r="S2" s="1">
        <f xml:space="preserve"> Q2/2+R2/2</f>
        <v>2.5</v>
      </c>
      <c r="T2" s="1">
        <f xml:space="preserve"> EXP(Q2)-27</f>
        <v>-24.281718171540955</v>
      </c>
      <c r="U2" s="1">
        <f xml:space="preserve"> EXP(R2)-27</f>
        <v>27.598150033144236</v>
      </c>
      <c r="V2" s="1">
        <f xml:space="preserve"> EXP(S2)-27</f>
        <v>-14.817506039296527</v>
      </c>
    </row>
    <row r="3" spans="1:22">
      <c r="A3" s="5">
        <f xml:space="preserve"> A2-B2/C2</f>
        <v>4.6540526473885429</v>
      </c>
      <c r="B3">
        <f t="shared" ref="B3:B9" si="0">EXP(A3)-27</f>
        <v>78.009691656506689</v>
      </c>
      <c r="C3">
        <f t="shared" ref="C3:C9" si="1">EXP(A3)</f>
        <v>105.00969165650669</v>
      </c>
      <c r="E3">
        <f xml:space="preserve"> E2*9/10</f>
        <v>9.0000000000000008E-4</v>
      </c>
      <c r="F3" s="4">
        <f xml:space="preserve"> F2-E2*H2/(I2-H2)</f>
        <v>4.6527258422367375</v>
      </c>
      <c r="G3">
        <f t="shared" ref="G3:G9" si="2" xml:space="preserve"> E3+F3</f>
        <v>4.6536258422367371</v>
      </c>
      <c r="H3">
        <f t="shared" ref="H3:H9" si="3">EXP(F3)-27</f>
        <v>77.87045664591794</v>
      </c>
      <c r="I3">
        <f t="shared" ref="I3:I9" si="4">EXP(G3)-27</f>
        <v>77.964882542178799</v>
      </c>
      <c r="K3" s="4">
        <f xml:space="preserve"> K2 -(K2-L2)*M2/(M2-N2)</f>
        <v>4.4026946320816798</v>
      </c>
      <c r="L3">
        <f xml:space="preserve"> IF(M2*N2&gt;0,O2,IF(M2*M3&gt;0,L2,K2))</f>
        <v>3</v>
      </c>
      <c r="M3">
        <f t="shared" ref="M3:M10" si="5">EXP(K3)-27</f>
        <v>54.670644763632936</v>
      </c>
      <c r="N3">
        <f t="shared" ref="N3:N10" si="6">EXP(L3)-27</f>
        <v>-6.9144630768123321</v>
      </c>
      <c r="O3">
        <f t="shared" ref="O3:O10" si="7" xml:space="preserve"> IF(ABS(K4-L3)&lt;ABS(K4-K3),L3,K3)</f>
        <v>3</v>
      </c>
      <c r="Q3" s="4">
        <f xml:space="preserve"> IF(U2*V2&gt;0, Q2,S2)</f>
        <v>2.5</v>
      </c>
      <c r="R3">
        <f>IF(U2*V2&gt;0,S2,R2)</f>
        <v>4</v>
      </c>
      <c r="S3" s="1">
        <f t="shared" ref="S3:S10" si="8" xml:space="preserve"> Q3/2+R3/2</f>
        <v>3.25</v>
      </c>
      <c r="T3" s="1">
        <f t="shared" ref="T3:T10" si="9" xml:space="preserve"> EXP(Q3)-27</f>
        <v>-14.817506039296527</v>
      </c>
      <c r="U3" s="1">
        <f t="shared" ref="U3:U10" si="10" xml:space="preserve"> EXP(R3)-27</f>
        <v>27.598150033144236</v>
      </c>
      <c r="V3" s="1">
        <f t="shared" ref="V3:V10" si="11" xml:space="preserve"> EXP(S3)-27</f>
        <v>-1.2096600828069377</v>
      </c>
    </row>
    <row r="4" spans="1:22">
      <c r="A4" s="5">
        <f t="shared" ref="A4:A10" si="12" xml:space="preserve"> A3-B3/C3</f>
        <v>3.9111717720529473</v>
      </c>
      <c r="B4">
        <f t="shared" si="0"/>
        <v>22.957456441057616</v>
      </c>
      <c r="C4">
        <f t="shared" si="1"/>
        <v>49.957456441057616</v>
      </c>
      <c r="E4">
        <f t="shared" ref="E4:E10" si="13" xml:space="preserve"> E3*9/10</f>
        <v>8.1000000000000017E-4</v>
      </c>
      <c r="F4" s="4">
        <f t="shared" ref="F4:F10" si="14" xml:space="preserve"> F3-E3*H3/(I3-H3)</f>
        <v>3.9105204329524508</v>
      </c>
      <c r="G4">
        <f t="shared" si="2"/>
        <v>3.9113304329524508</v>
      </c>
      <c r="H4">
        <f t="shared" si="3"/>
        <v>22.924927791057023</v>
      </c>
      <c r="I4">
        <f t="shared" si="4"/>
        <v>22.965383364863257</v>
      </c>
      <c r="K4" s="4">
        <f t="shared" ref="K4:K10" si="15" xml:space="preserve"> K3 -(K3-L3)*M3/(M3-N3)</f>
        <v>3.1574874280759482</v>
      </c>
      <c r="L4">
        <f t="shared" ref="L4:L10" si="16" xml:space="preserve"> IF(M3*N3&gt;0,O3,IF(M3*M4&gt;0,L3,K3))</f>
        <v>4.4026946320816798</v>
      </c>
      <c r="M4">
        <f t="shared" si="5"/>
        <v>-3.4885525499754131</v>
      </c>
      <c r="N4">
        <f t="shared" si="6"/>
        <v>54.670644763632936</v>
      </c>
      <c r="O4">
        <f t="shared" si="7"/>
        <v>3.1574874280759482</v>
      </c>
      <c r="Q4" s="4">
        <f t="shared" ref="Q4:Q10" si="17" xml:space="preserve"> IF(U3*V3&gt;0, Q3,S3)</f>
        <v>3.25</v>
      </c>
      <c r="R4">
        <f t="shared" ref="R4:R10" si="18">IF(U3*V3&gt;0,S3,R3)</f>
        <v>4</v>
      </c>
      <c r="S4" s="1">
        <f t="shared" si="8"/>
        <v>3.625</v>
      </c>
      <c r="T4" s="1">
        <f t="shared" si="9"/>
        <v>-1.2096600828069377</v>
      </c>
      <c r="U4" s="1">
        <f t="shared" si="10"/>
        <v>27.598150033144236</v>
      </c>
      <c r="V4" s="1">
        <f t="shared" si="11"/>
        <v>10.524723159600995</v>
      </c>
    </row>
    <row r="5" spans="1:22">
      <c r="A5" s="5">
        <f t="shared" si="12"/>
        <v>3.4516316337726085</v>
      </c>
      <c r="B5">
        <f t="shared" si="0"/>
        <v>4.5518313661290506</v>
      </c>
      <c r="C5">
        <f t="shared" si="1"/>
        <v>31.551831366129051</v>
      </c>
      <c r="E5">
        <f t="shared" si="13"/>
        <v>7.2900000000000016E-4</v>
      </c>
      <c r="F5" s="4">
        <f t="shared" si="14"/>
        <v>3.4515183780144811</v>
      </c>
      <c r="G5">
        <f t="shared" si="2"/>
        <v>3.4522473780144813</v>
      </c>
      <c r="H5">
        <f t="shared" si="3"/>
        <v>4.5482581418953032</v>
      </c>
      <c r="I5">
        <f t="shared" si="4"/>
        <v>4.5712652071371238</v>
      </c>
      <c r="K5" s="4">
        <f t="shared" si="15"/>
        <v>3.2321784652193637</v>
      </c>
      <c r="L5">
        <f t="shared" si="16"/>
        <v>4.4026946320816798</v>
      </c>
      <c r="M5">
        <f t="shared" si="5"/>
        <v>-1.6652121470168559</v>
      </c>
      <c r="N5">
        <f t="shared" si="6"/>
        <v>54.670644763632936</v>
      </c>
      <c r="O5">
        <f t="shared" si="7"/>
        <v>3.2321784652193637</v>
      </c>
      <c r="Q5" s="4">
        <f t="shared" si="17"/>
        <v>3.25</v>
      </c>
      <c r="R5">
        <f t="shared" si="18"/>
        <v>3.625</v>
      </c>
      <c r="S5" s="1">
        <f t="shared" si="8"/>
        <v>3.4375</v>
      </c>
      <c r="T5" s="1">
        <f t="shared" si="9"/>
        <v>-1.2096600828069377</v>
      </c>
      <c r="U5" s="1">
        <f t="shared" si="10"/>
        <v>10.524723159600995</v>
      </c>
      <c r="V5" s="1">
        <f t="shared" si="11"/>
        <v>4.1090881509676613</v>
      </c>
    </row>
    <row r="6" spans="1:22">
      <c r="A6" s="5">
        <f t="shared" si="12"/>
        <v>3.3073664304850601</v>
      </c>
      <c r="B6">
        <f t="shared" si="0"/>
        <v>0.31309972433315991</v>
      </c>
      <c r="C6">
        <f t="shared" si="1"/>
        <v>27.31309972433316</v>
      </c>
      <c r="E6">
        <f t="shared" si="13"/>
        <v>6.5610000000000017E-4</v>
      </c>
      <c r="F6" s="4">
        <f t="shared" si="14"/>
        <v>3.3074026400621817</v>
      </c>
      <c r="G6">
        <f t="shared" si="2"/>
        <v>3.3080587400621817</v>
      </c>
      <c r="H6">
        <f t="shared" si="3"/>
        <v>0.3140887380298345</v>
      </c>
      <c r="I6">
        <f t="shared" si="4"/>
        <v>0.33201539184657136</v>
      </c>
      <c r="K6" s="4">
        <f t="shared" si="15"/>
        <v>3.2667773485279135</v>
      </c>
      <c r="L6">
        <f t="shared" si="16"/>
        <v>4.4026946320816798</v>
      </c>
      <c r="M6">
        <f t="shared" si="5"/>
        <v>-0.77331645187391018</v>
      </c>
      <c r="N6">
        <f t="shared" si="6"/>
        <v>54.670644763632936</v>
      </c>
      <c r="O6">
        <f t="shared" si="7"/>
        <v>3.2667773485279135</v>
      </c>
      <c r="Q6" s="4">
        <f t="shared" si="17"/>
        <v>3.25</v>
      </c>
      <c r="R6">
        <f t="shared" si="18"/>
        <v>3.4375</v>
      </c>
      <c r="S6" s="1">
        <f t="shared" si="8"/>
        <v>3.34375</v>
      </c>
      <c r="T6" s="1">
        <f t="shared" si="9"/>
        <v>-1.2096600828069377</v>
      </c>
      <c r="U6" s="1">
        <f t="shared" si="10"/>
        <v>4.1090881509676613</v>
      </c>
      <c r="V6" s="1">
        <f t="shared" si="11"/>
        <v>1.3251470945409025</v>
      </c>
    </row>
    <row r="7" spans="1:22">
      <c r="A7" s="5">
        <f t="shared" si="12"/>
        <v>3.2959030767283197</v>
      </c>
      <c r="B7">
        <f t="shared" si="0"/>
        <v>1.7877487311643847E-3</v>
      </c>
      <c r="C7">
        <f t="shared" si="1"/>
        <v>27.001787748731164</v>
      </c>
      <c r="E7">
        <f t="shared" si="13"/>
        <v>5.9049000000000016E-4</v>
      </c>
      <c r="F7" s="4">
        <f t="shared" si="14"/>
        <v>3.2959072643424263</v>
      </c>
      <c r="G7">
        <f t="shared" si="2"/>
        <v>3.2964977543424263</v>
      </c>
      <c r="H7">
        <f t="shared" si="3"/>
        <v>1.9008220351963701E-3</v>
      </c>
      <c r="I7">
        <f t="shared" si="4"/>
        <v>1.7849882868642197E-2</v>
      </c>
      <c r="K7" s="4">
        <f t="shared" si="15"/>
        <v>3.2826207966525103</v>
      </c>
      <c r="L7">
        <f t="shared" si="16"/>
        <v>4.4026946320816798</v>
      </c>
      <c r="M7">
        <f t="shared" si="5"/>
        <v>-0.35448625536647427</v>
      </c>
      <c r="N7">
        <f t="shared" si="6"/>
        <v>54.670644763632936</v>
      </c>
      <c r="O7">
        <f t="shared" si="7"/>
        <v>3.2826207966525103</v>
      </c>
      <c r="Q7" s="4">
        <f t="shared" si="17"/>
        <v>3.25</v>
      </c>
      <c r="R7">
        <f t="shared" si="18"/>
        <v>3.34375</v>
      </c>
      <c r="S7" s="1">
        <f t="shared" si="8"/>
        <v>3.296875</v>
      </c>
      <c r="T7" s="1">
        <f t="shared" si="9"/>
        <v>-1.2096600828069377</v>
      </c>
      <c r="U7" s="1">
        <f t="shared" si="10"/>
        <v>1.3251470945409025</v>
      </c>
      <c r="V7" s="1">
        <f t="shared" si="11"/>
        <v>2.804417216871613E-2</v>
      </c>
    </row>
    <row r="8" spans="1:22">
      <c r="A8" s="5">
        <f t="shared" si="12"/>
        <v>3.2958368681962105</v>
      </c>
      <c r="B8">
        <f t="shared" si="0"/>
        <v>5.9180798928082368E-8</v>
      </c>
      <c r="C8">
        <f t="shared" si="1"/>
        <v>27.000000059180799</v>
      </c>
      <c r="E8">
        <f t="shared" si="13"/>
        <v>5.3144100000000012E-4</v>
      </c>
      <c r="F8" s="4">
        <f t="shared" si="14"/>
        <v>3.2958368892642143</v>
      </c>
      <c r="G8">
        <f t="shared" si="2"/>
        <v>3.2963683302642144</v>
      </c>
      <c r="H8">
        <f t="shared" si="3"/>
        <v>6.2801690603464522E-7</v>
      </c>
      <c r="I8">
        <f t="shared" si="4"/>
        <v>1.4353348825011381E-2</v>
      </c>
      <c r="K8" s="4">
        <f t="shared" si="15"/>
        <v>3.2898366046351963</v>
      </c>
      <c r="L8">
        <f t="shared" si="16"/>
        <v>4.4026946320816798</v>
      </c>
      <c r="M8">
        <f t="shared" si="5"/>
        <v>-0.16152198529438877</v>
      </c>
      <c r="N8">
        <f t="shared" si="6"/>
        <v>54.670644763632936</v>
      </c>
      <c r="O8">
        <f t="shared" si="7"/>
        <v>3.2898366046351963</v>
      </c>
      <c r="Q8" s="4">
        <f t="shared" si="17"/>
        <v>3.25</v>
      </c>
      <c r="R8">
        <f t="shared" si="18"/>
        <v>3.296875</v>
      </c>
      <c r="S8" s="1">
        <f t="shared" si="8"/>
        <v>3.2734375</v>
      </c>
      <c r="T8" s="1">
        <f t="shared" si="9"/>
        <v>-1.2096600828069377</v>
      </c>
      <c r="U8" s="1">
        <f t="shared" si="10"/>
        <v>2.804417216871613E-2</v>
      </c>
      <c r="V8" s="1">
        <f t="shared" si="11"/>
        <v>-0.59805979672819376</v>
      </c>
    </row>
    <row r="9" spans="1:22">
      <c r="A9" s="5">
        <f t="shared" si="12"/>
        <v>3.2958368660043291</v>
      </c>
      <c r="B9">
        <f t="shared" si="0"/>
        <v>0</v>
      </c>
      <c r="C9">
        <f t="shared" si="1"/>
        <v>27</v>
      </c>
      <c r="E9">
        <f t="shared" si="13"/>
        <v>4.7829690000000016E-4</v>
      </c>
      <c r="F9" s="4">
        <f t="shared" si="14"/>
        <v>3.2958368660105095</v>
      </c>
      <c r="G9">
        <f t="shared" si="2"/>
        <v>3.2963151629105094</v>
      </c>
      <c r="H9">
        <f t="shared" si="3"/>
        <v>1.6687096149325953E-10</v>
      </c>
      <c r="I9">
        <f t="shared" si="4"/>
        <v>1.2917105326373246E-2</v>
      </c>
      <c r="K9" s="4">
        <f t="shared" si="15"/>
        <v>3.293114808809892</v>
      </c>
      <c r="L9">
        <f t="shared" si="16"/>
        <v>4.4026946320816798</v>
      </c>
      <c r="M9">
        <f t="shared" si="5"/>
        <v>-7.3395605412617471E-2</v>
      </c>
      <c r="N9">
        <f t="shared" si="6"/>
        <v>54.670644763632936</v>
      </c>
      <c r="O9">
        <f t="shared" si="7"/>
        <v>3.293114808809892</v>
      </c>
      <c r="Q9" s="4">
        <f t="shared" si="17"/>
        <v>3.2734375</v>
      </c>
      <c r="R9">
        <f t="shared" si="18"/>
        <v>3.296875</v>
      </c>
      <c r="S9" s="1">
        <f t="shared" si="8"/>
        <v>3.28515625</v>
      </c>
      <c r="T9" s="1">
        <f t="shared" si="9"/>
        <v>-0.59805979672819376</v>
      </c>
      <c r="U9" s="1">
        <f t="shared" si="10"/>
        <v>2.804417216871613E-2</v>
      </c>
      <c r="V9" s="1">
        <f t="shared" si="11"/>
        <v>-0.28684208025963187</v>
      </c>
    </row>
    <row r="10" spans="1:22">
      <c r="A10" s="5">
        <f t="shared" si="12"/>
        <v>3.2958368660043291</v>
      </c>
      <c r="E10">
        <f t="shared" si="13"/>
        <v>4.3046721000000011E-4</v>
      </c>
      <c r="F10" s="4">
        <f t="shared" si="14"/>
        <v>3.2958368660043305</v>
      </c>
      <c r="K10" s="4">
        <f t="shared" si="15"/>
        <v>3.2946024279613768</v>
      </c>
      <c r="L10">
        <f t="shared" si="16"/>
        <v>4.4026946320816798</v>
      </c>
      <c r="M10">
        <f t="shared" si="5"/>
        <v>-3.3309263818665613E-2</v>
      </c>
      <c r="N10">
        <f t="shared" si="6"/>
        <v>54.670644763632936</v>
      </c>
      <c r="O10">
        <f t="shared" si="7"/>
        <v>3.2946024279613768</v>
      </c>
      <c r="Q10" s="4">
        <f t="shared" si="17"/>
        <v>3.28515625</v>
      </c>
      <c r="R10">
        <f t="shared" si="18"/>
        <v>3.296875</v>
      </c>
      <c r="S10" s="1">
        <f t="shared" si="8"/>
        <v>3.291015625</v>
      </c>
      <c r="T10" s="1">
        <f t="shared" si="9"/>
        <v>-0.28684208025963187</v>
      </c>
      <c r="U10" s="1">
        <f t="shared" si="10"/>
        <v>2.804417216871613E-2</v>
      </c>
      <c r="V10" s="1">
        <f t="shared" si="11"/>
        <v>-0.12986021188461905</v>
      </c>
    </row>
    <row r="13" spans="1:22" ht="18" thickBot="1">
      <c r="A13" s="2" t="s">
        <v>4</v>
      </c>
      <c r="B13" s="3"/>
      <c r="C13" s="3"/>
      <c r="D13" s="3"/>
      <c r="E13" s="3" t="s">
        <v>0</v>
      </c>
      <c r="F13" s="3"/>
      <c r="G13" s="3"/>
      <c r="H13" s="3"/>
      <c r="I13" s="3"/>
      <c r="J13" s="3"/>
      <c r="K13" s="3" t="s">
        <v>1</v>
      </c>
      <c r="L13" s="3"/>
      <c r="M13" s="3"/>
      <c r="N13" s="3"/>
      <c r="O13" s="3"/>
      <c r="P13" s="3"/>
      <c r="Q13" s="3" t="s">
        <v>2</v>
      </c>
      <c r="R13" s="3"/>
      <c r="S13" s="3"/>
      <c r="T13" s="3"/>
      <c r="U13" s="3"/>
      <c r="V13" s="3"/>
    </row>
    <row r="14" spans="1:22" ht="15.75" thickTop="1">
      <c r="A14" s="4">
        <v>2</v>
      </c>
      <c r="B14">
        <f>SIN(A14)-0.1</f>
        <v>0.80929742682568173</v>
      </c>
      <c r="C14">
        <f>COS(A14)</f>
        <v>-0.41614683654714241</v>
      </c>
      <c r="E14">
        <f>10^(-3)</f>
        <v>1E-3</v>
      </c>
      <c r="F14" s="4">
        <v>2</v>
      </c>
      <c r="G14">
        <f xml:space="preserve"> E14+F14</f>
        <v>2.0009999999999999</v>
      </c>
      <c r="H14">
        <f>SIN(F14)-0.1</f>
        <v>0.80929742682568173</v>
      </c>
      <c r="I14">
        <f>SIN(G14)-0.1</f>
        <v>0.80888082540981687</v>
      </c>
      <c r="K14" s="4">
        <v>1</v>
      </c>
      <c r="L14">
        <v>3</v>
      </c>
      <c r="M14">
        <f>SIN(K14)-0.1</f>
        <v>0.74147098480789653</v>
      </c>
      <c r="N14">
        <f>SIN(L14)-0.1</f>
        <v>4.1120008059867208E-2</v>
      </c>
      <c r="O14">
        <f xml:space="preserve"> IF(ABS(K15-L14)&lt;ABS(K15-K14),L14,K14)</f>
        <v>3</v>
      </c>
      <c r="Q14" s="4">
        <v>1</v>
      </c>
      <c r="R14">
        <v>4</v>
      </c>
      <c r="S14" s="1">
        <f xml:space="preserve"> Q14/2+R14/2</f>
        <v>2.5</v>
      </c>
      <c r="T14" s="1">
        <f xml:space="preserve"> SIN(Q14)-0.1</f>
        <v>0.74147098480789653</v>
      </c>
      <c r="U14" s="1">
        <f xml:space="preserve"> SIN(R14)-0.1</f>
        <v>-0.85680249530792818</v>
      </c>
      <c r="V14" s="1">
        <f xml:space="preserve"> SIN(S14)-0.1</f>
        <v>0.49847214410395657</v>
      </c>
    </row>
    <row r="15" spans="1:22">
      <c r="A15" s="5">
        <f xml:space="preserve"> A14-B14/C14</f>
        <v>3.9447400670892812</v>
      </c>
      <c r="B15">
        <f t="shared" ref="B15:B21" si="19">SIN(A15)-0.1</f>
        <v>-0.81954535824354724</v>
      </c>
      <c r="C15">
        <f t="shared" ref="C15:C21" si="20">COS(A15)</f>
        <v>-0.69444544597121893</v>
      </c>
      <c r="E15">
        <f xml:space="preserve"> E14*9/10</f>
        <v>9.0000000000000008E-4</v>
      </c>
      <c r="F15" s="4">
        <f xml:space="preserve"> F14-E14*H14/(I14-H14)</f>
        <v>3.9426180421052841</v>
      </c>
      <c r="G15">
        <f t="shared" ref="G15:G21" si="21" xml:space="preserve"> E15+F15</f>
        <v>3.9435180421052842</v>
      </c>
      <c r="H15">
        <f t="shared" ref="H15:H21" si="22">SIN(F15)-0.1</f>
        <v>-0.81807010871095021</v>
      </c>
      <c r="I15">
        <f t="shared" ref="I15:I21" si="23">SIN(G15)-0.1</f>
        <v>-0.81869619150507689</v>
      </c>
      <c r="K15" s="4">
        <f xml:space="preserve"> K14 -(K14-L14)*M14/(M14-N14)</f>
        <v>3.1174268600318129</v>
      </c>
      <c r="L15">
        <f xml:space="preserve"> IF(M14*N14&gt;0,O14,IF(M14*M15&gt;0,L14,K14))</f>
        <v>3</v>
      </c>
      <c r="M15">
        <f t="shared" ref="M15:M22" si="24">SIN(K15)-0.1</f>
        <v>-7.58365584524959E-2</v>
      </c>
      <c r="N15">
        <f t="shared" ref="N15:N22" si="25">SIN(L15)-0.1</f>
        <v>4.1120008059867208E-2</v>
      </c>
      <c r="O15">
        <f t="shared" ref="O15:O22" si="26" xml:space="preserve"> IF(ABS(K16-L15)&lt;ABS(K16-K15),L15,K15)</f>
        <v>3</v>
      </c>
      <c r="Q15" s="4">
        <f xml:space="preserve"> IF(U14*V14&gt;0, Q14,S14)</f>
        <v>2.5</v>
      </c>
      <c r="R15">
        <f>IF(U14*V14&gt;0,S14,R14)</f>
        <v>4</v>
      </c>
      <c r="S15" s="1">
        <f t="shared" ref="S15:S22" si="27" xml:space="preserve"> Q15/2+R15/2</f>
        <v>3.25</v>
      </c>
      <c r="T15" s="1">
        <f t="shared" ref="T15:T22" si="28" xml:space="preserve"> SIN(Q15)-0.1</f>
        <v>0.49847214410395657</v>
      </c>
      <c r="U15" s="1">
        <f t="shared" ref="U15:U22" si="29" xml:space="preserve"> SIN(R15)-0.1</f>
        <v>-0.85680249530792818</v>
      </c>
      <c r="V15" s="1">
        <f t="shared" ref="V15:V22" si="30" xml:space="preserve"> SIN(S15)-0.1</f>
        <v>-0.20819513453010838</v>
      </c>
    </row>
    <row r="16" spans="1:22">
      <c r="A16" s="5">
        <f t="shared" ref="A16:A22" si="31" xml:space="preserve"> A15-B15/C15</f>
        <v>2.7645964532199878</v>
      </c>
      <c r="B16">
        <f t="shared" si="19"/>
        <v>0.2681292777473373</v>
      </c>
      <c r="C16">
        <f t="shared" si="20"/>
        <v>-0.92977461508971293</v>
      </c>
      <c r="E16">
        <f t="shared" ref="E16:E22" si="32" xml:space="preserve"> E15*9/10</f>
        <v>8.1000000000000017E-4</v>
      </c>
      <c r="F16" s="4">
        <f t="shared" ref="F16:F22" si="33" xml:space="preserve"> F15-E15*H15/(I15-H15)</f>
        <v>2.7666344425769438</v>
      </c>
      <c r="G16">
        <f t="shared" si="21"/>
        <v>2.7674444425769438</v>
      </c>
      <c r="H16">
        <f t="shared" si="22"/>
        <v>0.26623364379518888</v>
      </c>
      <c r="I16">
        <f t="shared" si="23"/>
        <v>0.26547980016358941</v>
      </c>
      <c r="K16" s="4">
        <f t="shared" ref="K16:K22" si="34" xml:space="preserve"> K15 -(K15-L15)*M15/(M15-N15)</f>
        <v>3.0412853555378838</v>
      </c>
      <c r="L16">
        <f t="shared" ref="L16:L22" si="35" xml:space="preserve"> IF(M15*N15&gt;0,O15,IF(M15*M16&gt;0,L15,K15))</f>
        <v>3.1174268600318129</v>
      </c>
      <c r="M16">
        <f t="shared" si="24"/>
        <v>1.391747699083512E-4</v>
      </c>
      <c r="N16">
        <f t="shared" si="25"/>
        <v>-7.58365584524959E-2</v>
      </c>
      <c r="O16">
        <f t="shared" si="26"/>
        <v>3.0412853555378838</v>
      </c>
      <c r="Q16" s="4">
        <f t="shared" ref="Q16:Q22" si="36" xml:space="preserve"> IF(U15*V15&gt;0, Q15,S15)</f>
        <v>2.5</v>
      </c>
      <c r="R16">
        <f t="shared" ref="R16:R22" si="37">IF(U15*V15&gt;0,S15,R15)</f>
        <v>3.25</v>
      </c>
      <c r="S16" s="1">
        <f t="shared" si="27"/>
        <v>2.875</v>
      </c>
      <c r="T16" s="1">
        <f t="shared" si="28"/>
        <v>0.49847214410395657</v>
      </c>
      <c r="U16" s="1">
        <f t="shared" si="29"/>
        <v>-0.20819513453010838</v>
      </c>
      <c r="V16" s="1">
        <f t="shared" si="30"/>
        <v>0.16344599336342083</v>
      </c>
    </row>
    <row r="17" spans="1:22">
      <c r="A17" s="5">
        <f t="shared" si="31"/>
        <v>3.052977393499225</v>
      </c>
      <c r="B17">
        <f t="shared" si="19"/>
        <v>-1.1500672029801345E-2</v>
      </c>
      <c r="C17">
        <f t="shared" si="20"/>
        <v>-0.99607623651446642</v>
      </c>
      <c r="E17">
        <f t="shared" si="32"/>
        <v>7.2900000000000016E-4</v>
      </c>
      <c r="F17" s="4">
        <f t="shared" si="33"/>
        <v>3.0527007332963443</v>
      </c>
      <c r="G17">
        <f t="shared" si="21"/>
        <v>3.0534297332963445</v>
      </c>
      <c r="H17">
        <f t="shared" si="22"/>
        <v>-1.1225100766545676E-2</v>
      </c>
      <c r="I17">
        <f t="shared" si="23"/>
        <v>-1.1951245991157461E-2</v>
      </c>
      <c r="K17" s="4">
        <f t="shared" si="34"/>
        <v>3.0414248339728913</v>
      </c>
      <c r="L17">
        <f t="shared" si="35"/>
        <v>3.1174268600318129</v>
      </c>
      <c r="M17">
        <f t="shared" si="24"/>
        <v>3.9645805172128235E-7</v>
      </c>
      <c r="N17">
        <f t="shared" si="25"/>
        <v>-7.58365584524959E-2</v>
      </c>
      <c r="O17">
        <f t="shared" si="26"/>
        <v>3.0414248339728913</v>
      </c>
      <c r="Q17" s="4">
        <f t="shared" si="36"/>
        <v>2.875</v>
      </c>
      <c r="R17">
        <f t="shared" si="37"/>
        <v>3.25</v>
      </c>
      <c r="S17" s="1">
        <f t="shared" si="27"/>
        <v>3.0625</v>
      </c>
      <c r="T17" s="1">
        <f t="shared" si="28"/>
        <v>0.16344599336342083</v>
      </c>
      <c r="U17" s="1">
        <f t="shared" si="29"/>
        <v>-0.20819513453010838</v>
      </c>
      <c r="V17" s="1">
        <f t="shared" si="30"/>
        <v>-2.098978325261032E-2</v>
      </c>
    </row>
    <row r="18" spans="1:22">
      <c r="A18" s="5">
        <f t="shared" si="31"/>
        <v>3.0414314177915371</v>
      </c>
      <c r="B18">
        <f t="shared" si="19"/>
        <v>-6.1543606940245299E-6</v>
      </c>
      <c r="C18">
        <f t="shared" si="20"/>
        <v>-0.9949880556239169</v>
      </c>
      <c r="E18">
        <f t="shared" si="32"/>
        <v>6.5610000000000017E-4</v>
      </c>
      <c r="F18" s="4">
        <f t="shared" si="33"/>
        <v>3.0414315020441705</v>
      </c>
      <c r="G18">
        <f t="shared" si="21"/>
        <v>3.0420876020441705</v>
      </c>
      <c r="H18">
        <f t="shared" si="22"/>
        <v>-6.2381910581749134E-6</v>
      </c>
      <c r="I18">
        <f t="shared" si="23"/>
        <v>-6.5907133506194759E-4</v>
      </c>
      <c r="K18" s="4">
        <f t="shared" si="34"/>
        <v>3.0414252312938967</v>
      </c>
      <c r="L18">
        <f t="shared" si="35"/>
        <v>3.1174268600318129</v>
      </c>
      <c r="M18">
        <f t="shared" si="24"/>
        <v>1.1286507561880654E-9</v>
      </c>
      <c r="N18">
        <f t="shared" si="25"/>
        <v>-7.58365584524959E-2</v>
      </c>
      <c r="O18">
        <f t="shared" si="26"/>
        <v>3.0414252312938967</v>
      </c>
      <c r="Q18" s="4">
        <f t="shared" si="36"/>
        <v>2.875</v>
      </c>
      <c r="R18">
        <f t="shared" si="37"/>
        <v>3.0625</v>
      </c>
      <c r="S18" s="1">
        <f t="shared" si="27"/>
        <v>2.96875</v>
      </c>
      <c r="T18" s="1">
        <f t="shared" si="28"/>
        <v>0.16344599336342083</v>
      </c>
      <c r="U18" s="1">
        <f t="shared" si="29"/>
        <v>-2.098978325261032E-2</v>
      </c>
      <c r="V18" s="1">
        <f t="shared" si="30"/>
        <v>7.198333781575364E-2</v>
      </c>
    </row>
    <row r="19" spans="1:22">
      <c r="A19" s="5">
        <f t="shared" si="31"/>
        <v>3.0414252324301558</v>
      </c>
      <c r="B19">
        <f t="shared" si="19"/>
        <v>-1.9127616157632588E-12</v>
      </c>
      <c r="C19">
        <f t="shared" si="20"/>
        <v>-0.99498743710681214</v>
      </c>
      <c r="E19">
        <f t="shared" si="32"/>
        <v>5.9049000000000016E-4</v>
      </c>
      <c r="F19" s="4">
        <f t="shared" si="33"/>
        <v>3.0414252326364499</v>
      </c>
      <c r="G19">
        <f t="shared" si="21"/>
        <v>3.0420157226364499</v>
      </c>
      <c r="H19">
        <f t="shared" si="22"/>
        <v>-2.0717279280990653E-10</v>
      </c>
      <c r="I19">
        <f t="shared" si="23"/>
        <v>-5.8754773870045574E-4</v>
      </c>
      <c r="K19" s="4">
        <f t="shared" si="34"/>
        <v>3.041425232425004</v>
      </c>
      <c r="L19">
        <f t="shared" si="35"/>
        <v>3.1174268600318129</v>
      </c>
      <c r="M19">
        <f t="shared" si="24"/>
        <v>3.2132907445969749E-12</v>
      </c>
      <c r="N19">
        <f t="shared" si="25"/>
        <v>-7.58365584524959E-2</v>
      </c>
      <c r="O19">
        <f t="shared" si="26"/>
        <v>3.041425232425004</v>
      </c>
      <c r="Q19" s="4">
        <f t="shared" si="36"/>
        <v>2.96875</v>
      </c>
      <c r="R19">
        <f t="shared" si="37"/>
        <v>3.0625</v>
      </c>
      <c r="S19" s="1">
        <f t="shared" si="27"/>
        <v>3.015625</v>
      </c>
      <c r="T19" s="1">
        <f t="shared" si="28"/>
        <v>7.198333781575364E-2</v>
      </c>
      <c r="U19" s="1">
        <f t="shared" si="29"/>
        <v>-2.098978325261032E-2</v>
      </c>
      <c r="V19" s="1">
        <f t="shared" si="30"/>
        <v>2.5634778500068844E-2</v>
      </c>
    </row>
    <row r="20" spans="1:22">
      <c r="A20" s="5">
        <f t="shared" si="31"/>
        <v>3.0414252324282334</v>
      </c>
      <c r="B20">
        <f t="shared" si="19"/>
        <v>0</v>
      </c>
      <c r="C20">
        <f t="shared" si="20"/>
        <v>-0.99498743710661997</v>
      </c>
      <c r="E20">
        <f t="shared" si="32"/>
        <v>5.3144100000000012E-4</v>
      </c>
      <c r="F20" s="4">
        <f t="shared" si="33"/>
        <v>3.0414252324282396</v>
      </c>
      <c r="G20">
        <f t="shared" si="21"/>
        <v>3.0419566734282397</v>
      </c>
      <c r="H20">
        <f t="shared" si="22"/>
        <v>-6.1201044232461754E-15</v>
      </c>
      <c r="I20">
        <f t="shared" si="23"/>
        <v>-5.2879121515574112E-4</v>
      </c>
      <c r="K20" s="4">
        <f t="shared" si="34"/>
        <v>3.041425232428224</v>
      </c>
      <c r="L20">
        <f t="shared" si="35"/>
        <v>3.1174268600318129</v>
      </c>
      <c r="M20">
        <f t="shared" si="24"/>
        <v>9.3397511946591294E-15</v>
      </c>
      <c r="N20">
        <f t="shared" si="25"/>
        <v>-7.58365584524959E-2</v>
      </c>
      <c r="O20">
        <f t="shared" si="26"/>
        <v>3.041425232428224</v>
      </c>
      <c r="Q20" s="4">
        <f t="shared" si="36"/>
        <v>3.015625</v>
      </c>
      <c r="R20">
        <f t="shared" si="37"/>
        <v>3.0625</v>
      </c>
      <c r="S20" s="1">
        <f t="shared" si="27"/>
        <v>3.0390625</v>
      </c>
      <c r="T20" s="1">
        <f t="shared" si="28"/>
        <v>2.5634778500068844E-2</v>
      </c>
      <c r="U20" s="1">
        <f t="shared" si="29"/>
        <v>-2.098978325261032E-2</v>
      </c>
      <c r="V20" s="1">
        <f t="shared" si="30"/>
        <v>2.350607770932614E-3</v>
      </c>
    </row>
    <row r="21" spans="1:22">
      <c r="A21" s="5">
        <f t="shared" si="31"/>
        <v>3.0414252324282334</v>
      </c>
      <c r="B21">
        <f t="shared" si="19"/>
        <v>0</v>
      </c>
      <c r="C21">
        <f t="shared" si="20"/>
        <v>-0.99498743710661997</v>
      </c>
      <c r="E21">
        <f t="shared" si="32"/>
        <v>4.7829690000000016E-4</v>
      </c>
      <c r="F21" s="4">
        <f t="shared" si="33"/>
        <v>3.0414252324282334</v>
      </c>
      <c r="G21">
        <f t="shared" si="21"/>
        <v>3.0419035293282333</v>
      </c>
      <c r="H21">
        <f t="shared" si="22"/>
        <v>0</v>
      </c>
      <c r="I21">
        <f t="shared" si="23"/>
        <v>-4.7591082695780385E-4</v>
      </c>
      <c r="K21" s="4">
        <f t="shared" si="34"/>
        <v>3.0414252324282334</v>
      </c>
      <c r="L21">
        <f t="shared" si="35"/>
        <v>3.041425232428224</v>
      </c>
      <c r="M21">
        <f t="shared" si="24"/>
        <v>0</v>
      </c>
      <c r="N21">
        <f t="shared" si="25"/>
        <v>9.3397511946591294E-15</v>
      </c>
      <c r="O21">
        <f t="shared" si="26"/>
        <v>3.0414252324282334</v>
      </c>
      <c r="Q21" s="4">
        <f t="shared" si="36"/>
        <v>3.0390625</v>
      </c>
      <c r="R21">
        <f t="shared" si="37"/>
        <v>3.0625</v>
      </c>
      <c r="S21" s="1">
        <f t="shared" si="27"/>
        <v>3.05078125</v>
      </c>
      <c r="T21" s="1">
        <f t="shared" si="28"/>
        <v>2.350607770932614E-3</v>
      </c>
      <c r="U21" s="1">
        <f t="shared" si="29"/>
        <v>-2.098978325261032E-2</v>
      </c>
      <c r="V21" s="1">
        <f t="shared" si="30"/>
        <v>-9.3133608547616292E-3</v>
      </c>
    </row>
    <row r="22" spans="1:22">
      <c r="A22" s="5">
        <f t="shared" si="31"/>
        <v>3.0414252324282334</v>
      </c>
      <c r="E22">
        <f t="shared" si="32"/>
        <v>4.3046721000000011E-4</v>
      </c>
      <c r="F22" s="4">
        <f t="shared" si="33"/>
        <v>3.0414252324282334</v>
      </c>
      <c r="K22" s="4">
        <f t="shared" si="34"/>
        <v>3.0414252324282334</v>
      </c>
      <c r="L22">
        <f t="shared" si="35"/>
        <v>3.0414252324282334</v>
      </c>
      <c r="M22">
        <f t="shared" si="24"/>
        <v>0</v>
      </c>
      <c r="N22">
        <f t="shared" si="25"/>
        <v>0</v>
      </c>
      <c r="O22">
        <f t="shared" si="26"/>
        <v>3.0414252324282334</v>
      </c>
      <c r="Q22" s="4">
        <f t="shared" si="36"/>
        <v>3.0390625</v>
      </c>
      <c r="R22">
        <f t="shared" si="37"/>
        <v>3.05078125</v>
      </c>
      <c r="S22" s="1">
        <f t="shared" si="27"/>
        <v>3.044921875</v>
      </c>
      <c r="T22" s="1">
        <f t="shared" si="28"/>
        <v>2.350607770932614E-3</v>
      </c>
      <c r="U22" s="1">
        <f t="shared" si="29"/>
        <v>-9.3133608547616292E-3</v>
      </c>
      <c r="V22" s="1">
        <f t="shared" si="30"/>
        <v>-3.4797196662322699E-3</v>
      </c>
    </row>
    <row r="25" spans="1:22" ht="18" thickBot="1">
      <c r="A25" s="2" t="s">
        <v>5</v>
      </c>
      <c r="B25" s="3"/>
      <c r="C25" s="3"/>
      <c r="D25" s="3"/>
      <c r="E25" s="3" t="s">
        <v>0</v>
      </c>
      <c r="F25" s="3"/>
      <c r="G25" s="3"/>
      <c r="H25" s="3"/>
      <c r="I25" s="3"/>
      <c r="J25" s="3"/>
      <c r="K25" s="3" t="s">
        <v>1</v>
      </c>
      <c r="L25" s="3"/>
      <c r="M25" s="3"/>
      <c r="N25" s="3"/>
      <c r="O25" s="3"/>
      <c r="P25" s="3"/>
      <c r="Q25" s="3" t="s">
        <v>2</v>
      </c>
      <c r="R25" s="3"/>
      <c r="S25" s="3"/>
      <c r="T25" s="3"/>
      <c r="U25" s="3"/>
      <c r="V25" s="3"/>
    </row>
    <row r="26" spans="1:22" ht="15.75" thickTop="1">
      <c r="A26" s="4">
        <v>2</v>
      </c>
      <c r="B26">
        <f>(A26)^2</f>
        <v>4</v>
      </c>
      <c r="C26">
        <f>2*(A26)</f>
        <v>4</v>
      </c>
      <c r="E26">
        <f>10^(-3)</f>
        <v>1E-3</v>
      </c>
      <c r="F26" s="4">
        <v>2</v>
      </c>
      <c r="G26">
        <f xml:space="preserve"> E26+F26</f>
        <v>2.0009999999999999</v>
      </c>
      <c r="H26">
        <f>(F26)^2</f>
        <v>4</v>
      </c>
      <c r="I26">
        <f>(G26)^2</f>
        <v>4.0040009999999997</v>
      </c>
      <c r="K26" s="4">
        <v>-1</v>
      </c>
      <c r="L26">
        <v>3</v>
      </c>
      <c r="M26">
        <f>(K26)^2</f>
        <v>1</v>
      </c>
      <c r="N26">
        <f>(L26)^2</f>
        <v>9</v>
      </c>
      <c r="O26">
        <f xml:space="preserve"> IF(ABS(K27-L26)&lt;ABS(K27-K26),L26,K26)</f>
        <v>-1</v>
      </c>
      <c r="Q26" s="4">
        <v>-1</v>
      </c>
      <c r="R26">
        <v>3</v>
      </c>
      <c r="S26" s="1">
        <f xml:space="preserve"> Q26/2+R26/2</f>
        <v>1</v>
      </c>
      <c r="T26" s="1">
        <f xml:space="preserve"> (Q26)^2</f>
        <v>1</v>
      </c>
      <c r="U26" s="1">
        <f xml:space="preserve"> (R26)^2</f>
        <v>9</v>
      </c>
      <c r="V26" s="1">
        <f xml:space="preserve"> (S26)^2</f>
        <v>1</v>
      </c>
    </row>
    <row r="27" spans="1:22">
      <c r="A27" s="5">
        <f xml:space="preserve"> A26-B26/C26</f>
        <v>1</v>
      </c>
      <c r="B27">
        <f t="shared" ref="B27:B33" si="38">(A27)^2</f>
        <v>1</v>
      </c>
      <c r="C27">
        <f t="shared" ref="C27:C33" si="39">2*(A27)</f>
        <v>2</v>
      </c>
      <c r="E27">
        <f xml:space="preserve"> E26*9/10</f>
        <v>9.0000000000000008E-4</v>
      </c>
      <c r="F27" s="4">
        <f xml:space="preserve"> F26-E26*H26/(I26-H26)</f>
        <v>1.0002499375155458</v>
      </c>
      <c r="G27">
        <f t="shared" ref="G27:G33" si="40" xml:space="preserve"> E27+F27</f>
        <v>1.0011499375155457</v>
      </c>
      <c r="H27">
        <f t="shared" ref="H27:H33" si="41">(F27)^2</f>
        <v>1.0004999374998533</v>
      </c>
      <c r="I27">
        <f t="shared" ref="I27:I33" si="42">(G27)^2</f>
        <v>1.002301197387381</v>
      </c>
      <c r="K27" s="4">
        <f xml:space="preserve"> K26 -(K26-L26)*M26/(M26-N26)</f>
        <v>-1.5</v>
      </c>
      <c r="L27">
        <f xml:space="preserve"> IF(M26*N26&gt;0,O26,IF(M26*M27&gt;0,L26,K26))</f>
        <v>-1</v>
      </c>
      <c r="M27">
        <f t="shared" ref="M27:M34" si="43">(K27)^2</f>
        <v>2.25</v>
      </c>
      <c r="N27">
        <f t="shared" ref="N27:N34" si="44">(L27)^2</f>
        <v>1</v>
      </c>
      <c r="O27">
        <f t="shared" ref="O27:O34" si="45" xml:space="preserve"> IF(ABS(K28-L27)&lt;ABS(K28-K27),L27,K27)</f>
        <v>-1</v>
      </c>
      <c r="Q27" s="4">
        <f xml:space="preserve"> IF(U26*V26&gt;0, Q26,S26)</f>
        <v>-1</v>
      </c>
      <c r="R27">
        <f>IF(U26*V26&gt;0,S26,R26)</f>
        <v>1</v>
      </c>
      <c r="S27" s="1">
        <f t="shared" ref="S27:S34" si="46" xml:space="preserve"> Q27/2+R27/2</f>
        <v>0</v>
      </c>
      <c r="T27" s="1">
        <f t="shared" ref="T27:T34" si="47" xml:space="preserve"> (Q27)^2</f>
        <v>1</v>
      </c>
      <c r="U27" s="1">
        <f t="shared" ref="U27:U34" si="48" xml:space="preserve"> (R27)^2</f>
        <v>1</v>
      </c>
      <c r="V27" s="1">
        <f t="shared" ref="V27:V34" si="49" xml:space="preserve"> (S27)^2</f>
        <v>0</v>
      </c>
    </row>
    <row r="28" spans="1:22">
      <c r="A28" s="5">
        <f t="shared" ref="A28:A34" si="50" xml:space="preserve"> A27-B27/C27</f>
        <v>0.5</v>
      </c>
      <c r="B28">
        <f t="shared" si="38"/>
        <v>0.25</v>
      </c>
      <c r="C28">
        <f t="shared" si="39"/>
        <v>1</v>
      </c>
      <c r="E28">
        <f t="shared" ref="E28:E34" si="51" xml:space="preserve"> E27*9/10</f>
        <v>8.1000000000000017E-4</v>
      </c>
      <c r="F28" s="4">
        <f t="shared" ref="F28:F34" si="52" xml:space="preserve"> F27-E27*H27/(I27-H27)</f>
        <v>0.50034986757850297</v>
      </c>
      <c r="G28">
        <f t="shared" si="40"/>
        <v>0.50115986757850295</v>
      </c>
      <c r="H28">
        <f t="shared" si="41"/>
        <v>0.25034998998582547</v>
      </c>
      <c r="I28">
        <f t="shared" si="42"/>
        <v>0.25116121287130261</v>
      </c>
      <c r="K28" s="4">
        <f t="shared" ref="K28:K34" si="53" xml:space="preserve"> K27 -(K27-L27)*M27/(M27-N27)</f>
        <v>-0.6</v>
      </c>
      <c r="L28">
        <f t="shared" ref="L28:L34" si="54" xml:space="preserve"> IF(M27*N27&gt;0,O27,IF(M27*M28&gt;0,L27,K27))</f>
        <v>-1</v>
      </c>
      <c r="M28">
        <f t="shared" si="43"/>
        <v>0.36</v>
      </c>
      <c r="N28">
        <f t="shared" si="44"/>
        <v>1</v>
      </c>
      <c r="O28">
        <f t="shared" si="45"/>
        <v>-0.6</v>
      </c>
      <c r="Q28" s="4">
        <f t="shared" ref="Q28:Q34" si="55" xml:space="preserve"> IF(U27*V27&gt;0, Q27,S27)</f>
        <v>0</v>
      </c>
      <c r="R28">
        <f t="shared" ref="R28:R34" si="56">IF(U27*V27&gt;0,S27,R27)</f>
        <v>1</v>
      </c>
      <c r="S28" s="1">
        <f t="shared" si="46"/>
        <v>0.5</v>
      </c>
      <c r="T28" s="1">
        <f t="shared" si="47"/>
        <v>0</v>
      </c>
      <c r="U28" s="1">
        <f t="shared" si="48"/>
        <v>1</v>
      </c>
      <c r="V28" s="1">
        <f t="shared" si="49"/>
        <v>0.25</v>
      </c>
    </row>
    <row r="29" spans="1:22">
      <c r="A29" s="5">
        <f t="shared" si="50"/>
        <v>0.25</v>
      </c>
      <c r="B29">
        <f t="shared" si="38"/>
        <v>6.25E-2</v>
      </c>
      <c r="C29">
        <f t="shared" si="39"/>
        <v>0.5</v>
      </c>
      <c r="E29">
        <f t="shared" si="51"/>
        <v>7.2900000000000016E-4</v>
      </c>
      <c r="F29" s="4">
        <f t="shared" si="52"/>
        <v>0.25037727001150056</v>
      </c>
      <c r="G29">
        <f t="shared" si="40"/>
        <v>0.25110627001150054</v>
      </c>
      <c r="H29">
        <f t="shared" si="41"/>
        <v>6.2688777338411855E-2</v>
      </c>
      <c r="I29">
        <f t="shared" si="42"/>
        <v>6.3054358839088623E-2</v>
      </c>
      <c r="K29" s="4">
        <f t="shared" si="53"/>
        <v>-0.375</v>
      </c>
      <c r="L29">
        <f t="shared" si="54"/>
        <v>-0.6</v>
      </c>
      <c r="M29">
        <f t="shared" si="43"/>
        <v>0.140625</v>
      </c>
      <c r="N29">
        <f t="shared" si="44"/>
        <v>0.36</v>
      </c>
      <c r="O29">
        <f t="shared" si="45"/>
        <v>-0.375</v>
      </c>
      <c r="Q29" s="4">
        <f t="shared" si="55"/>
        <v>0</v>
      </c>
      <c r="R29">
        <f t="shared" si="56"/>
        <v>0.5</v>
      </c>
      <c r="S29" s="1">
        <f t="shared" si="46"/>
        <v>0.25</v>
      </c>
      <c r="T29" s="1">
        <f t="shared" si="47"/>
        <v>0</v>
      </c>
      <c r="U29" s="1">
        <f t="shared" si="48"/>
        <v>0.25</v>
      </c>
      <c r="V29" s="1">
        <f t="shared" si="49"/>
        <v>6.25E-2</v>
      </c>
    </row>
    <row r="30" spans="1:22">
      <c r="A30" s="5">
        <f t="shared" si="50"/>
        <v>0.125</v>
      </c>
      <c r="B30">
        <f t="shared" si="38"/>
        <v>1.5625E-2</v>
      </c>
      <c r="C30">
        <f t="shared" si="39"/>
        <v>0.25</v>
      </c>
      <c r="E30">
        <f t="shared" si="51"/>
        <v>6.5610000000000017E-4</v>
      </c>
      <c r="F30" s="4">
        <f t="shared" si="52"/>
        <v>0.12537062007133182</v>
      </c>
      <c r="G30">
        <f t="shared" si="40"/>
        <v>0.12602672007133181</v>
      </c>
      <c r="H30">
        <f t="shared" si="41"/>
        <v>1.5717792377070227E-2</v>
      </c>
      <c r="I30">
        <f t="shared" si="42"/>
        <v>1.5882734171937828E-2</v>
      </c>
      <c r="K30" s="4">
        <f t="shared" si="53"/>
        <v>-0.23076923076923075</v>
      </c>
      <c r="L30">
        <f t="shared" si="54"/>
        <v>-0.375</v>
      </c>
      <c r="M30">
        <f t="shared" si="43"/>
        <v>5.325443786982248E-2</v>
      </c>
      <c r="N30">
        <f t="shared" si="44"/>
        <v>0.140625</v>
      </c>
      <c r="O30">
        <f t="shared" si="45"/>
        <v>-0.23076923076923075</v>
      </c>
      <c r="Q30" s="4">
        <f t="shared" si="55"/>
        <v>0</v>
      </c>
      <c r="R30">
        <f t="shared" si="56"/>
        <v>0.25</v>
      </c>
      <c r="S30" s="1">
        <f t="shared" si="46"/>
        <v>0.125</v>
      </c>
      <c r="T30" s="1">
        <f t="shared" si="47"/>
        <v>0</v>
      </c>
      <c r="U30" s="1">
        <f t="shared" si="48"/>
        <v>6.25E-2</v>
      </c>
      <c r="V30" s="1">
        <f t="shared" si="49"/>
        <v>1.5625E-2</v>
      </c>
    </row>
    <row r="31" spans="1:22">
      <c r="A31" s="5">
        <f t="shared" si="50"/>
        <v>6.25E-2</v>
      </c>
      <c r="B31">
        <f t="shared" si="38"/>
        <v>3.90625E-3</v>
      </c>
      <c r="C31">
        <f t="shared" si="39"/>
        <v>0.125</v>
      </c>
      <c r="E31">
        <f t="shared" si="51"/>
        <v>5.9049000000000016E-4</v>
      </c>
      <c r="F31" s="4">
        <f t="shared" si="52"/>
        <v>6.28489069611185E-2</v>
      </c>
      <c r="G31">
        <f t="shared" si="40"/>
        <v>6.3439396961118499E-2</v>
      </c>
      <c r="H31">
        <f t="shared" si="41"/>
        <v>3.9499851062073299E-3</v>
      </c>
      <c r="I31">
        <f t="shared" si="42"/>
        <v>4.0245570867903707E-3</v>
      </c>
      <c r="K31" s="4">
        <f t="shared" si="53"/>
        <v>-0.14285714285714285</v>
      </c>
      <c r="L31">
        <f t="shared" si="54"/>
        <v>-0.23076923076923075</v>
      </c>
      <c r="M31">
        <f t="shared" si="43"/>
        <v>2.0408163265306121E-2</v>
      </c>
      <c r="N31">
        <f t="shared" si="44"/>
        <v>5.325443786982248E-2</v>
      </c>
      <c r="O31">
        <f t="shared" si="45"/>
        <v>-0.14285714285714285</v>
      </c>
      <c r="Q31" s="4">
        <f t="shared" si="55"/>
        <v>0</v>
      </c>
      <c r="R31">
        <f t="shared" si="56"/>
        <v>0.125</v>
      </c>
      <c r="S31" s="1">
        <f t="shared" si="46"/>
        <v>6.25E-2</v>
      </c>
      <c r="T31" s="1">
        <f t="shared" si="47"/>
        <v>0</v>
      </c>
      <c r="U31" s="1">
        <f t="shared" si="48"/>
        <v>1.5625E-2</v>
      </c>
      <c r="V31" s="1">
        <f t="shared" si="49"/>
        <v>3.90625E-3</v>
      </c>
    </row>
    <row r="32" spans="1:22">
      <c r="A32" s="5">
        <f t="shared" si="50"/>
        <v>3.125E-2</v>
      </c>
      <c r="B32">
        <f t="shared" si="38"/>
        <v>9.765625E-4</v>
      </c>
      <c r="C32">
        <f t="shared" si="39"/>
        <v>6.25E-2</v>
      </c>
      <c r="E32">
        <f t="shared" si="51"/>
        <v>5.3144100000000012E-4</v>
      </c>
      <c r="F32" s="4">
        <f t="shared" si="52"/>
        <v>3.1571385737620139E-2</v>
      </c>
      <c r="G32">
        <f t="shared" si="40"/>
        <v>3.210282673762014E-2</v>
      </c>
      <c r="H32">
        <f t="shared" si="41"/>
        <v>9.9675239739360441E-4</v>
      </c>
      <c r="I32">
        <f t="shared" si="42"/>
        <v>1.0305914845456586E-3</v>
      </c>
      <c r="K32" s="4">
        <f t="shared" si="53"/>
        <v>-8.8235294117647051E-2</v>
      </c>
      <c r="L32">
        <f t="shared" si="54"/>
        <v>-0.14285714285714285</v>
      </c>
      <c r="M32">
        <f t="shared" si="43"/>
        <v>7.7854671280276804E-3</v>
      </c>
      <c r="N32">
        <f t="shared" si="44"/>
        <v>2.0408163265306121E-2</v>
      </c>
      <c r="O32">
        <f t="shared" si="45"/>
        <v>-8.8235294117647051E-2</v>
      </c>
      <c r="Q32" s="4">
        <f t="shared" si="55"/>
        <v>0</v>
      </c>
      <c r="R32">
        <f t="shared" si="56"/>
        <v>6.25E-2</v>
      </c>
      <c r="S32" s="1">
        <f t="shared" si="46"/>
        <v>3.125E-2</v>
      </c>
      <c r="T32" s="1">
        <f t="shared" si="47"/>
        <v>0</v>
      </c>
      <c r="U32" s="1">
        <f t="shared" si="48"/>
        <v>3.90625E-3</v>
      </c>
      <c r="V32" s="1">
        <f t="shared" si="49"/>
        <v>9.765625E-4</v>
      </c>
    </row>
    <row r="33" spans="1:22">
      <c r="A33" s="5">
        <f t="shared" si="50"/>
        <v>1.5625E-2</v>
      </c>
      <c r="B33">
        <f t="shared" si="38"/>
        <v>2.44140625E-4</v>
      </c>
      <c r="C33">
        <f t="shared" si="39"/>
        <v>3.125E-2</v>
      </c>
      <c r="E33">
        <f t="shared" si="51"/>
        <v>4.7829690000000016E-4</v>
      </c>
      <c r="F33" s="4">
        <f t="shared" si="52"/>
        <v>1.5917444233731225E-2</v>
      </c>
      <c r="G33">
        <f t="shared" si="40"/>
        <v>1.6395741133731226E-2</v>
      </c>
      <c r="H33">
        <f t="shared" si="41"/>
        <v>2.5336503093394342E-4</v>
      </c>
      <c r="I33">
        <f t="shared" si="42"/>
        <v>2.6882032732432608E-4</v>
      </c>
      <c r="K33" s="4">
        <f t="shared" si="53"/>
        <v>-5.4545454545454543E-2</v>
      </c>
      <c r="L33">
        <f t="shared" si="54"/>
        <v>-8.8235294117647051E-2</v>
      </c>
      <c r="M33">
        <f t="shared" si="43"/>
        <v>2.9752066115702478E-3</v>
      </c>
      <c r="N33">
        <f t="shared" si="44"/>
        <v>7.7854671280276804E-3</v>
      </c>
      <c r="O33">
        <f t="shared" si="45"/>
        <v>-5.4545454545454543E-2</v>
      </c>
      <c r="Q33" s="4">
        <f t="shared" si="55"/>
        <v>0</v>
      </c>
      <c r="R33">
        <f t="shared" si="56"/>
        <v>3.125E-2</v>
      </c>
      <c r="S33" s="1">
        <f t="shared" si="46"/>
        <v>1.5625E-2</v>
      </c>
      <c r="T33" s="1">
        <f t="shared" si="47"/>
        <v>0</v>
      </c>
      <c r="U33" s="1">
        <f t="shared" si="48"/>
        <v>9.765625E-4</v>
      </c>
      <c r="V33" s="1">
        <f t="shared" si="49"/>
        <v>2.44140625E-4</v>
      </c>
    </row>
    <row r="34" spans="1:22">
      <c r="A34" s="5">
        <f t="shared" si="50"/>
        <v>7.8125E-3</v>
      </c>
      <c r="E34">
        <f t="shared" si="51"/>
        <v>4.3046721000000011E-4</v>
      </c>
      <c r="F34" s="4">
        <f t="shared" si="52"/>
        <v>8.0765264148068318E-3</v>
      </c>
      <c r="K34" s="4">
        <f t="shared" si="53"/>
        <v>-3.3707865168539325E-2</v>
      </c>
      <c r="L34">
        <f t="shared" si="54"/>
        <v>-5.4545454545454543E-2</v>
      </c>
      <c r="M34">
        <f t="shared" si="43"/>
        <v>1.1362201742204266E-3</v>
      </c>
      <c r="N34">
        <f t="shared" si="44"/>
        <v>2.9752066115702478E-3</v>
      </c>
      <c r="O34">
        <f t="shared" si="45"/>
        <v>-3.3707865168539325E-2</v>
      </c>
      <c r="Q34" s="4">
        <f t="shared" si="55"/>
        <v>0</v>
      </c>
      <c r="R34">
        <f t="shared" si="56"/>
        <v>1.5625E-2</v>
      </c>
      <c r="S34" s="1">
        <f t="shared" si="46"/>
        <v>7.8125E-3</v>
      </c>
      <c r="T34" s="1">
        <f t="shared" si="47"/>
        <v>0</v>
      </c>
      <c r="U34" s="1">
        <f t="shared" si="48"/>
        <v>2.44140625E-4</v>
      </c>
      <c r="V34" s="1">
        <f t="shared" si="49"/>
        <v>6.103515625E-5</v>
      </c>
    </row>
    <row r="37" spans="1:22" ht="18" thickBot="1">
      <c r="A37" s="2" t="s">
        <v>6</v>
      </c>
      <c r="B37" s="3"/>
      <c r="C37" s="3"/>
      <c r="D37" s="3"/>
      <c r="E37" s="3" t="s">
        <v>0</v>
      </c>
      <c r="F37" s="3"/>
      <c r="G37" s="3"/>
      <c r="H37" s="3"/>
      <c r="I37" s="3"/>
      <c r="J37" s="3"/>
      <c r="K37" s="3" t="s">
        <v>1</v>
      </c>
      <c r="L37" s="3"/>
      <c r="M37" s="3"/>
      <c r="N37" s="3"/>
      <c r="O37" s="3"/>
      <c r="P37" s="3"/>
      <c r="Q37" s="3" t="s">
        <v>2</v>
      </c>
      <c r="R37" s="3"/>
      <c r="S37" s="3"/>
      <c r="T37" s="3"/>
      <c r="U37" s="3"/>
      <c r="V37" s="3"/>
    </row>
    <row r="38" spans="1:22" ht="15.75" thickTop="1">
      <c r="A38" s="4">
        <v>3</v>
      </c>
      <c r="B38">
        <f>TAN(A38)</f>
        <v>-0.1425465430742778</v>
      </c>
      <c r="C38">
        <f>(1/COS(A38))^2</f>
        <v>1.0203195169424271</v>
      </c>
      <c r="E38">
        <f>10^(-3)</f>
        <v>1E-3</v>
      </c>
      <c r="F38" s="4">
        <v>2</v>
      </c>
      <c r="G38">
        <f xml:space="preserve"> E38+F38</f>
        <v>2.0009999999999999</v>
      </c>
      <c r="H38">
        <f>TAN(F38)</f>
        <v>-2.1850398632615189</v>
      </c>
      <c r="I38">
        <f>TAN(G38)</f>
        <v>-2.1792780519243302</v>
      </c>
      <c r="K38" s="4">
        <v>-1</v>
      </c>
      <c r="L38">
        <v>4</v>
      </c>
      <c r="M38">
        <f>TAN(K38)</f>
        <v>-1.5574077246549023</v>
      </c>
      <c r="N38">
        <f>TAN(L38)</f>
        <v>1.1578212823495775</v>
      </c>
      <c r="O38">
        <f xml:space="preserve"> IF(ABS(K39-L38)&lt;ABS(K39-K38),L38,K38)</f>
        <v>4</v>
      </c>
      <c r="Q38" s="4">
        <v>2</v>
      </c>
      <c r="R38">
        <v>4</v>
      </c>
      <c r="S38" s="1">
        <f xml:space="preserve"> Q38/2+R38/2</f>
        <v>3</v>
      </c>
      <c r="T38" s="1">
        <f xml:space="preserve"> TAN(Q38)</f>
        <v>-2.1850398632615189</v>
      </c>
      <c r="U38" s="1">
        <f xml:space="preserve"> TAN(R38)</f>
        <v>1.1578212823495775</v>
      </c>
      <c r="V38" s="1">
        <f xml:space="preserve"> TAN(S38)</f>
        <v>-0.1425465430742778</v>
      </c>
    </row>
    <row r="39" spans="1:22">
      <c r="A39" s="5">
        <f xml:space="preserve"> A38-B38/C38</f>
        <v>3.1397077490994629</v>
      </c>
      <c r="B39">
        <f t="shared" ref="B39:B45" si="57">TAN(A39)</f>
        <v>-1.884906722603839E-3</v>
      </c>
      <c r="C39">
        <f t="shared" ref="C39:C45" si="58">(1/COS(A39))^2</f>
        <v>1.0000035528733529</v>
      </c>
      <c r="E39">
        <f xml:space="preserve"> E38*9/10</f>
        <v>9.0000000000000008E-4</v>
      </c>
      <c r="F39" s="4">
        <f xml:space="preserve"> F38-E38*H38/(I38-H38)</f>
        <v>2.3792279433306911</v>
      </c>
      <c r="G39">
        <f t="shared" ref="G39:G45" si="59" xml:space="preserve"> E39+F39</f>
        <v>2.3801279433306912</v>
      </c>
      <c r="H39">
        <f t="shared" ref="H39:H45" si="60">TAN(F39)</f>
        <v>-0.95496249790401</v>
      </c>
      <c r="I39">
        <f t="shared" ref="I39:I45" si="61">TAN(G39)</f>
        <v>-0.95324321706849036</v>
      </c>
      <c r="K39" s="4">
        <f xml:space="preserve"> K38 -(K38-L38)*M38/(M38-N38)</f>
        <v>1.8679122840785358</v>
      </c>
      <c r="L39">
        <f xml:space="preserve"> IF(M38*N38&gt;0,O38,IF(M38*M39&gt;0,L38,K38))</f>
        <v>4</v>
      </c>
      <c r="M39">
        <f t="shared" ref="M39:M46" si="62">TAN(K39)</f>
        <v>-3.266062847757258</v>
      </c>
      <c r="N39">
        <f t="shared" ref="N39:N46" si="63">TAN(L39)</f>
        <v>1.1578212823495775</v>
      </c>
      <c r="O39">
        <f t="shared" ref="O39:O46" si="64" xml:space="preserve"> IF(ABS(K40-L39)&lt;ABS(K40-K39),L39,K39)</f>
        <v>4</v>
      </c>
      <c r="Q39" s="4">
        <f xml:space="preserve"> IF(U38*V38&gt;0, Q38,S38)</f>
        <v>3</v>
      </c>
      <c r="R39">
        <f>IF(U38*V38&gt;0,S38,R38)</f>
        <v>4</v>
      </c>
      <c r="S39" s="1">
        <f t="shared" ref="S39:S46" si="65" xml:space="preserve"> Q39/2+R39/2</f>
        <v>3.5</v>
      </c>
      <c r="T39" s="1">
        <f t="shared" ref="T39:T46" si="66" xml:space="preserve"> TAN(Q39)</f>
        <v>-0.1425465430742778</v>
      </c>
      <c r="U39" s="1">
        <f t="shared" ref="U39:U46" si="67" xml:space="preserve"> TAN(R39)</f>
        <v>1.1578212823495775</v>
      </c>
      <c r="V39" s="1">
        <f t="shared" ref="V39:V46" si="68" xml:space="preserve"> TAN(S39)</f>
        <v>0.37458564015859469</v>
      </c>
    </row>
    <row r="40" spans="1:22">
      <c r="A40" s="5">
        <f t="shared" ref="A40:A46" si="69" xml:space="preserve"> A39-B39/C39</f>
        <v>3.1415926491252555</v>
      </c>
      <c r="B40">
        <f t="shared" si="57"/>
        <v>-4.4645377509939382E-9</v>
      </c>
      <c r="C40">
        <f t="shared" si="58"/>
        <v>1</v>
      </c>
      <c r="E40">
        <f t="shared" ref="E40:E46" si="70" xml:space="preserve"> E39*9/10</f>
        <v>8.1000000000000017E-4</v>
      </c>
      <c r="F40" s="4">
        <f t="shared" ref="F40:F46" si="71" xml:space="preserve"> F39-E39*H39/(I39-H39)</f>
        <v>2.8791266395514512</v>
      </c>
      <c r="G40">
        <f t="shared" si="59"/>
        <v>2.8799366395514512</v>
      </c>
      <c r="H40">
        <f t="shared" si="60"/>
        <v>-0.26866380803280021</v>
      </c>
      <c r="I40">
        <f t="shared" si="61"/>
        <v>-0.26779553079957419</v>
      </c>
      <c r="K40" s="4">
        <f t="shared" ref="K40:K46" si="72" xml:space="preserve"> K39 -(K39-L39)*M39/(M39-N39)</f>
        <v>3.4419888810988466</v>
      </c>
      <c r="L40">
        <f t="shared" ref="L40:L46" si="73" xml:space="preserve"> IF(M39*N39&gt;0,O39,IF(M39*M40&gt;0,L39,K39))</f>
        <v>1.8679122840785358</v>
      </c>
      <c r="M40">
        <f t="shared" si="62"/>
        <v>0.30977044494021111</v>
      </c>
      <c r="N40">
        <f t="shared" si="63"/>
        <v>-3.266062847757258</v>
      </c>
      <c r="O40">
        <f t="shared" si="64"/>
        <v>3.4419888810988466</v>
      </c>
      <c r="Q40" s="4">
        <f t="shared" ref="Q40:Q46" si="74" xml:space="preserve"> IF(U39*V39&gt;0, Q39,S39)</f>
        <v>3</v>
      </c>
      <c r="R40">
        <f t="shared" ref="R40:R46" si="75">IF(U39*V39&gt;0,S39,R39)</f>
        <v>3.5</v>
      </c>
      <c r="S40" s="1">
        <f t="shared" si="65"/>
        <v>3.25</v>
      </c>
      <c r="T40" s="1">
        <f t="shared" si="66"/>
        <v>-0.1425465430742778</v>
      </c>
      <c r="U40" s="1">
        <f t="shared" si="67"/>
        <v>0.37458564015859469</v>
      </c>
      <c r="V40" s="1">
        <f t="shared" si="68"/>
        <v>0.10883402551332971</v>
      </c>
    </row>
    <row r="41" spans="1:22">
      <c r="A41" s="5">
        <f t="shared" si="69"/>
        <v>3.1415926535897931</v>
      </c>
      <c r="B41">
        <f t="shared" si="57"/>
        <v>-1.22514845490862E-16</v>
      </c>
      <c r="C41">
        <f t="shared" si="58"/>
        <v>1</v>
      </c>
      <c r="E41">
        <f t="shared" si="70"/>
        <v>7.2900000000000016E-4</v>
      </c>
      <c r="F41" s="4">
        <f t="shared" si="71"/>
        <v>3.1297582076486878</v>
      </c>
      <c r="G41">
        <f t="shared" si="59"/>
        <v>3.130487207648688</v>
      </c>
      <c r="H41">
        <f t="shared" si="60"/>
        <v>-1.1834998459659183E-2</v>
      </c>
      <c r="I41">
        <f t="shared" si="61"/>
        <v>-1.1105902511952597E-2</v>
      </c>
      <c r="K41" s="4">
        <f t="shared" si="72"/>
        <v>3.3056283833025057</v>
      </c>
      <c r="L41">
        <f t="shared" si="73"/>
        <v>1.8679122840785358</v>
      </c>
      <c r="M41">
        <f t="shared" si="62"/>
        <v>0.16552301541595324</v>
      </c>
      <c r="N41">
        <f t="shared" si="63"/>
        <v>-3.266062847757258</v>
      </c>
      <c r="O41">
        <f t="shared" si="64"/>
        <v>3.3056283833025057</v>
      </c>
      <c r="Q41" s="4">
        <f t="shared" si="74"/>
        <v>3</v>
      </c>
      <c r="R41">
        <f t="shared" si="75"/>
        <v>3.25</v>
      </c>
      <c r="S41" s="1">
        <f t="shared" si="65"/>
        <v>3.125</v>
      </c>
      <c r="T41" s="1">
        <f t="shared" si="66"/>
        <v>-0.1425465430742778</v>
      </c>
      <c r="U41" s="1">
        <f t="shared" si="67"/>
        <v>0.10883402551332971</v>
      </c>
      <c r="V41" s="1">
        <f t="shared" si="68"/>
        <v>-1.6594176499358401E-2</v>
      </c>
    </row>
    <row r="42" spans="1:22">
      <c r="A42" s="5">
        <f t="shared" si="69"/>
        <v>3.1415926535897931</v>
      </c>
      <c r="B42">
        <f t="shared" si="57"/>
        <v>-1.22514845490862E-16</v>
      </c>
      <c r="C42">
        <f t="shared" si="58"/>
        <v>1</v>
      </c>
      <c r="E42">
        <f t="shared" si="70"/>
        <v>6.5610000000000017E-4</v>
      </c>
      <c r="F42" s="4">
        <f t="shared" si="71"/>
        <v>3.1415916486439786</v>
      </c>
      <c r="G42">
        <f t="shared" si="59"/>
        <v>3.1422477486439786</v>
      </c>
      <c r="H42">
        <f t="shared" si="60"/>
        <v>-1.004945814687304E-6</v>
      </c>
      <c r="I42">
        <f t="shared" si="61"/>
        <v>6.5509514789662232E-4</v>
      </c>
      <c r="K42" s="4">
        <f t="shared" si="72"/>
        <v>3.2362799497955685</v>
      </c>
      <c r="L42">
        <f t="shared" si="73"/>
        <v>1.8679122840785358</v>
      </c>
      <c r="M42">
        <f t="shared" si="62"/>
        <v>9.4971293535588711E-2</v>
      </c>
      <c r="N42">
        <f t="shared" si="63"/>
        <v>-3.266062847757258</v>
      </c>
      <c r="O42">
        <f t="shared" si="64"/>
        <v>3.2362799497955685</v>
      </c>
      <c r="Q42" s="4">
        <f t="shared" si="74"/>
        <v>3.125</v>
      </c>
      <c r="R42">
        <f t="shared" si="75"/>
        <v>3.25</v>
      </c>
      <c r="S42" s="1">
        <f t="shared" si="65"/>
        <v>3.1875</v>
      </c>
      <c r="T42" s="1">
        <f t="shared" si="66"/>
        <v>-1.6594176499358401E-2</v>
      </c>
      <c r="U42" s="1">
        <f t="shared" si="67"/>
        <v>0.10883402551332971</v>
      </c>
      <c r="V42" s="1">
        <f t="shared" si="68"/>
        <v>4.5939623292658882E-2</v>
      </c>
    </row>
    <row r="43" spans="1:22">
      <c r="A43" s="5">
        <f t="shared" si="69"/>
        <v>3.1415926535897931</v>
      </c>
      <c r="B43">
        <f t="shared" si="57"/>
        <v>-1.22514845490862E-16</v>
      </c>
      <c r="C43">
        <f t="shared" si="58"/>
        <v>1</v>
      </c>
      <c r="E43">
        <f t="shared" si="70"/>
        <v>5.9049000000000016E-4</v>
      </c>
      <c r="F43" s="4">
        <f t="shared" si="71"/>
        <v>3.1415926535896497</v>
      </c>
      <c r="G43">
        <f t="shared" si="59"/>
        <v>3.1421831435896497</v>
      </c>
      <c r="H43">
        <f t="shared" si="60"/>
        <v>-1.4356332962706109E-13</v>
      </c>
      <c r="I43">
        <f t="shared" si="61"/>
        <v>5.904900684868226E-4</v>
      </c>
      <c r="K43" s="4">
        <f t="shared" si="72"/>
        <v>3.1976145742646218</v>
      </c>
      <c r="L43">
        <f t="shared" si="73"/>
        <v>1.8679122840785358</v>
      </c>
      <c r="M43">
        <f t="shared" si="62"/>
        <v>5.6080601779962137E-2</v>
      </c>
      <c r="N43">
        <f t="shared" si="63"/>
        <v>-3.266062847757258</v>
      </c>
      <c r="O43">
        <f t="shared" si="64"/>
        <v>3.1976145742646218</v>
      </c>
      <c r="Q43" s="4">
        <f t="shared" si="74"/>
        <v>3.125</v>
      </c>
      <c r="R43">
        <f t="shared" si="75"/>
        <v>3.1875</v>
      </c>
      <c r="S43" s="1">
        <f t="shared" si="65"/>
        <v>3.15625</v>
      </c>
      <c r="T43" s="1">
        <f t="shared" si="66"/>
        <v>-1.6594176499358401E-2</v>
      </c>
      <c r="U43" s="1">
        <f t="shared" si="67"/>
        <v>4.5939623292658882E-2</v>
      </c>
      <c r="V43" s="1">
        <f t="shared" si="68"/>
        <v>1.4658396151120514E-2</v>
      </c>
    </row>
    <row r="44" spans="1:22">
      <c r="A44" s="5">
        <f t="shared" si="69"/>
        <v>3.1415926535897931</v>
      </c>
      <c r="B44">
        <f t="shared" si="57"/>
        <v>-1.22514845490862E-16</v>
      </c>
      <c r="C44">
        <f t="shared" si="58"/>
        <v>1</v>
      </c>
      <c r="E44">
        <f t="shared" si="70"/>
        <v>5.3144100000000012E-4</v>
      </c>
      <c r="F44" s="4">
        <f t="shared" si="71"/>
        <v>3.1415926535897931</v>
      </c>
      <c r="G44">
        <f t="shared" si="59"/>
        <v>3.1421240945897932</v>
      </c>
      <c r="H44">
        <f t="shared" si="60"/>
        <v>-1.22514845490862E-16</v>
      </c>
      <c r="I44">
        <f t="shared" si="61"/>
        <v>5.3144105003156061E-4</v>
      </c>
      <c r="K44" s="4">
        <f t="shared" si="72"/>
        <v>3.1751680707482799</v>
      </c>
      <c r="L44">
        <f t="shared" si="73"/>
        <v>1.8679122840785358</v>
      </c>
      <c r="M44">
        <f t="shared" si="62"/>
        <v>3.3588039469468603E-2</v>
      </c>
      <c r="N44">
        <f t="shared" si="63"/>
        <v>-3.266062847757258</v>
      </c>
      <c r="O44">
        <f t="shared" si="64"/>
        <v>3.1751680707482799</v>
      </c>
      <c r="Q44" s="4">
        <f t="shared" si="74"/>
        <v>3.125</v>
      </c>
      <c r="R44">
        <f t="shared" si="75"/>
        <v>3.15625</v>
      </c>
      <c r="S44" s="1">
        <f t="shared" si="65"/>
        <v>3.140625</v>
      </c>
      <c r="T44" s="1">
        <f t="shared" si="66"/>
        <v>-1.6594176499358401E-2</v>
      </c>
      <c r="U44" s="1">
        <f t="shared" si="67"/>
        <v>1.4658396151120514E-2</v>
      </c>
      <c r="V44" s="1">
        <f t="shared" si="68"/>
        <v>-9.676538918152838E-4</v>
      </c>
    </row>
    <row r="45" spans="1:22">
      <c r="A45" s="5">
        <f t="shared" si="69"/>
        <v>3.1415926535897931</v>
      </c>
      <c r="B45">
        <f t="shared" si="57"/>
        <v>-1.22514845490862E-16</v>
      </c>
      <c r="C45">
        <f t="shared" si="58"/>
        <v>1</v>
      </c>
      <c r="E45">
        <f t="shared" si="70"/>
        <v>4.7829690000000016E-4</v>
      </c>
      <c r="F45" s="4">
        <f t="shared" si="71"/>
        <v>3.1415926535897931</v>
      </c>
      <c r="G45">
        <f t="shared" si="59"/>
        <v>3.142070950489793</v>
      </c>
      <c r="H45">
        <f t="shared" si="60"/>
        <v>-1.22514845490862E-16</v>
      </c>
      <c r="I45">
        <f t="shared" si="61"/>
        <v>4.7829693647277429E-4</v>
      </c>
      <c r="K45" s="4">
        <f t="shared" si="72"/>
        <v>3.1618611602719846</v>
      </c>
      <c r="L45">
        <f t="shared" si="73"/>
        <v>1.8679122840785358</v>
      </c>
      <c r="M45">
        <f t="shared" si="62"/>
        <v>2.0271282656063063E-2</v>
      </c>
      <c r="N45">
        <f t="shared" si="63"/>
        <v>-3.266062847757258</v>
      </c>
      <c r="O45">
        <f t="shared" si="64"/>
        <v>3.1618611602719846</v>
      </c>
      <c r="Q45" s="4">
        <f t="shared" si="74"/>
        <v>3.140625</v>
      </c>
      <c r="R45">
        <f t="shared" si="75"/>
        <v>3.15625</v>
      </c>
      <c r="S45" s="1">
        <f t="shared" si="65"/>
        <v>3.1484375</v>
      </c>
      <c r="T45" s="1">
        <f t="shared" si="66"/>
        <v>-9.676538918152838E-4</v>
      </c>
      <c r="U45" s="1">
        <f t="shared" si="67"/>
        <v>1.4658396151120514E-2</v>
      </c>
      <c r="V45" s="1">
        <f t="shared" si="68"/>
        <v>6.8449533102810543E-3</v>
      </c>
    </row>
    <row r="46" spans="1:22">
      <c r="A46" s="5">
        <f t="shared" si="69"/>
        <v>3.1415926535897931</v>
      </c>
      <c r="E46">
        <f t="shared" si="70"/>
        <v>4.3046721000000011E-4</v>
      </c>
      <c r="F46" s="4">
        <f t="shared" si="71"/>
        <v>3.1415926535897931</v>
      </c>
      <c r="K46" s="4">
        <f t="shared" si="72"/>
        <v>3.1538796214597662</v>
      </c>
      <c r="L46">
        <f t="shared" si="73"/>
        <v>1.8679122840785358</v>
      </c>
      <c r="M46">
        <f t="shared" si="62"/>
        <v>1.2287586226771504E-2</v>
      </c>
      <c r="N46">
        <f t="shared" si="63"/>
        <v>-3.266062847757258</v>
      </c>
      <c r="O46">
        <f t="shared" si="64"/>
        <v>1.8679122840785358</v>
      </c>
      <c r="Q46" s="4">
        <f t="shared" si="74"/>
        <v>3.140625</v>
      </c>
      <c r="R46">
        <f t="shared" si="75"/>
        <v>3.1484375</v>
      </c>
      <c r="S46" s="1">
        <f t="shared" si="65"/>
        <v>3.14453125</v>
      </c>
      <c r="T46" s="1">
        <f t="shared" si="66"/>
        <v>-9.676538918152838E-4</v>
      </c>
      <c r="U46" s="1">
        <f t="shared" si="67"/>
        <v>6.8449533102810543E-3</v>
      </c>
      <c r="V46" s="1">
        <f t="shared" si="68"/>
        <v>2.938604868837701E-3</v>
      </c>
    </row>
    <row r="49" spans="1:22" ht="18" thickBot="1">
      <c r="A49" s="2" t="s">
        <v>7</v>
      </c>
      <c r="B49" s="3"/>
      <c r="C49" s="3"/>
      <c r="D49" s="3"/>
      <c r="E49" s="3" t="s">
        <v>0</v>
      </c>
      <c r="F49" s="3"/>
      <c r="G49" s="3"/>
      <c r="H49" s="3"/>
      <c r="I49" s="3"/>
      <c r="J49" s="3"/>
      <c r="K49" s="3" t="s">
        <v>1</v>
      </c>
      <c r="L49" s="3"/>
      <c r="M49" s="3"/>
      <c r="N49" s="3"/>
      <c r="O49" s="3"/>
      <c r="P49" s="3"/>
      <c r="Q49" s="3" t="s">
        <v>2</v>
      </c>
      <c r="R49" s="3"/>
      <c r="S49" s="3"/>
      <c r="T49" s="3"/>
      <c r="U49" s="3"/>
      <c r="V49" s="3"/>
    </row>
    <row r="50" spans="1:22" ht="15.75" thickTop="1">
      <c r="A50" s="4">
        <v>3</v>
      </c>
      <c r="B50">
        <f>(A50)^(1/3)</f>
        <v>1.4422495703074083</v>
      </c>
      <c r="C50">
        <f>1/(3*((A50)^(2/3)))</f>
        <v>0.16024995225637872</v>
      </c>
      <c r="E50">
        <f>10^(-3)</f>
        <v>1E-3</v>
      </c>
      <c r="F50" s="4">
        <v>0</v>
      </c>
      <c r="G50">
        <f xml:space="preserve"> E50+F50</f>
        <v>1E-3</v>
      </c>
      <c r="H50">
        <f>(F50)^(1/3)</f>
        <v>0</v>
      </c>
      <c r="I50">
        <f>(G50)^(1/3)</f>
        <v>0.10000000000000002</v>
      </c>
      <c r="K50" s="4">
        <v>-1</v>
      </c>
      <c r="L50">
        <v>1</v>
      </c>
      <c r="M50">
        <f>(K50)^(1/3)</f>
        <v>-1</v>
      </c>
      <c r="N50">
        <f>(L50)^(1/3)</f>
        <v>1</v>
      </c>
      <c r="O50">
        <f xml:space="preserve"> IF(ABS(K51-L50)&lt;ABS(K51-K50),L50,K50)</f>
        <v>-1</v>
      </c>
      <c r="Q50" s="4">
        <v>-1</v>
      </c>
      <c r="R50">
        <v>1</v>
      </c>
      <c r="S50" s="1">
        <f xml:space="preserve"> Q50/2+R50/2</f>
        <v>0</v>
      </c>
      <c r="T50" s="1">
        <f xml:space="preserve"> (Q50)^(1/3)</f>
        <v>-1</v>
      </c>
      <c r="U50" s="1">
        <f xml:space="preserve"> (R50)^(1/3)</f>
        <v>1</v>
      </c>
      <c r="V50" s="1">
        <f xml:space="preserve"> (S50)^(1/3)</f>
        <v>0</v>
      </c>
    </row>
    <row r="51" spans="1:22">
      <c r="A51" s="5">
        <f xml:space="preserve"> A50-B50/C50</f>
        <v>-5.9999999999999982</v>
      </c>
      <c r="B51">
        <f t="shared" ref="B51:B57" si="76">(A51)^(1/3)</f>
        <v>-1.8171205928321394</v>
      </c>
      <c r="C51" t="e">
        <f t="shared" ref="C51:C57" si="77">1/(3*((A51)^(2/3)))</f>
        <v>#NUM!</v>
      </c>
      <c r="E51">
        <f xml:space="preserve"> E50*9/10</f>
        <v>9.0000000000000008E-4</v>
      </c>
      <c r="F51" s="4">
        <f xml:space="preserve"> F50-E50*H50/(I50-H50)</f>
        <v>0</v>
      </c>
      <c r="G51">
        <f t="shared" ref="G51:G57" si="78" xml:space="preserve"> E51+F51</f>
        <v>9.0000000000000008E-4</v>
      </c>
      <c r="H51">
        <f t="shared" ref="H51:H57" si="79">(F51)^(1/3)</f>
        <v>0</v>
      </c>
      <c r="I51">
        <f t="shared" ref="I51:I57" si="80">(G51)^(1/3)</f>
        <v>9.6548938460562964E-2</v>
      </c>
      <c r="K51" s="4">
        <f xml:space="preserve"> K50 -(K50-L50)*M50/(M50-N50)</f>
        <v>0</v>
      </c>
      <c r="L51">
        <f xml:space="preserve"> IF(M50*N50&gt;0,O50,IF(M50*M51&gt;0,L50,K50))</f>
        <v>-1</v>
      </c>
      <c r="M51">
        <f t="shared" ref="M51:M58" si="81">(K51)^(1/3)</f>
        <v>0</v>
      </c>
      <c r="N51">
        <f t="shared" ref="N51:N58" si="82">(L51)^(1/3)</f>
        <v>-1</v>
      </c>
      <c r="O51">
        <f t="shared" ref="O51:O58" si="83" xml:space="preserve"> IF(ABS(K52-L51)&lt;ABS(K52-K51),L51,K51)</f>
        <v>0</v>
      </c>
      <c r="Q51" s="4">
        <f xml:space="preserve"> IF(U50*V50&gt;0, Q50,S50)</f>
        <v>0</v>
      </c>
      <c r="R51">
        <f>IF(U50*V50&gt;0,S50,R50)</f>
        <v>1</v>
      </c>
      <c r="S51" s="1">
        <f t="shared" ref="S51:S58" si="84" xml:space="preserve"> Q51/2+R51/2</f>
        <v>0.5</v>
      </c>
      <c r="T51" s="1">
        <f t="shared" ref="T51:T58" si="85" xml:space="preserve"> (Q51)^(1/3)</f>
        <v>0</v>
      </c>
      <c r="U51" s="1">
        <f t="shared" ref="U51:U58" si="86" xml:space="preserve"> (R51)^(1/3)</f>
        <v>1</v>
      </c>
      <c r="V51" s="1">
        <f t="shared" ref="V51:V58" si="87" xml:space="preserve"> (S51)^(1/3)</f>
        <v>0.79370052598409979</v>
      </c>
    </row>
    <row r="52" spans="1:22">
      <c r="A52" s="5" t="e">
        <f t="shared" ref="A52:A58" si="88" xml:space="preserve"> A51-B51/C51</f>
        <v>#NUM!</v>
      </c>
      <c r="B52" t="e">
        <f t="shared" si="76"/>
        <v>#NUM!</v>
      </c>
      <c r="C52" t="e">
        <f t="shared" si="77"/>
        <v>#NUM!</v>
      </c>
      <c r="E52">
        <f t="shared" ref="E52:E58" si="89" xml:space="preserve"> E51*9/10</f>
        <v>8.1000000000000017E-4</v>
      </c>
      <c r="F52" s="4">
        <f t="shared" ref="F52:F58" si="90" xml:space="preserve"> F51-E51*H51/(I51-H51)</f>
        <v>0</v>
      </c>
      <c r="G52">
        <f t="shared" si="78"/>
        <v>8.1000000000000017E-4</v>
      </c>
      <c r="H52">
        <f t="shared" si="79"/>
        <v>0</v>
      </c>
      <c r="I52">
        <f t="shared" si="80"/>
        <v>9.3216975178615769E-2</v>
      </c>
      <c r="K52" s="4">
        <f t="shared" ref="K52:K58" si="91" xml:space="preserve"> K51 -(K51-L51)*M51/(M51-N51)</f>
        <v>0</v>
      </c>
      <c r="L52">
        <f t="shared" ref="L52:L58" si="92" xml:space="preserve"> IF(M51*N51&gt;0,O51,IF(M51*M52&gt;0,L51,K51))</f>
        <v>0</v>
      </c>
      <c r="M52">
        <f t="shared" si="81"/>
        <v>0</v>
      </c>
      <c r="N52">
        <f t="shared" si="82"/>
        <v>0</v>
      </c>
      <c r="O52" t="e">
        <f t="shared" si="83"/>
        <v>#DIV/0!</v>
      </c>
      <c r="Q52" s="4">
        <f t="shared" ref="Q52:Q58" si="93" xml:space="preserve"> IF(U51*V51&gt;0, Q51,S51)</f>
        <v>0</v>
      </c>
      <c r="R52">
        <f t="shared" ref="R52:R58" si="94">IF(U51*V51&gt;0,S51,R51)</f>
        <v>0.5</v>
      </c>
      <c r="S52" s="1">
        <f t="shared" si="84"/>
        <v>0.25</v>
      </c>
      <c r="T52" s="1">
        <f t="shared" si="85"/>
        <v>0</v>
      </c>
      <c r="U52" s="1">
        <f t="shared" si="86"/>
        <v>0.79370052598409979</v>
      </c>
      <c r="V52" s="1">
        <f t="shared" si="87"/>
        <v>0.6299605249474366</v>
      </c>
    </row>
    <row r="53" spans="1:22">
      <c r="A53" s="5" t="e">
        <f t="shared" si="88"/>
        <v>#NUM!</v>
      </c>
      <c r="B53" t="e">
        <f t="shared" si="76"/>
        <v>#NUM!</v>
      </c>
      <c r="C53" t="e">
        <f t="shared" si="77"/>
        <v>#NUM!</v>
      </c>
      <c r="E53">
        <f t="shared" si="89"/>
        <v>7.2900000000000016E-4</v>
      </c>
      <c r="F53" s="4">
        <f t="shared" si="90"/>
        <v>0</v>
      </c>
      <c r="G53">
        <f t="shared" si="78"/>
        <v>7.2900000000000016E-4</v>
      </c>
      <c r="H53">
        <f t="shared" si="79"/>
        <v>0</v>
      </c>
      <c r="I53">
        <f t="shared" si="80"/>
        <v>9.0000000000000011E-2</v>
      </c>
      <c r="K53" s="4" t="e">
        <f t="shared" si="91"/>
        <v>#DIV/0!</v>
      </c>
      <c r="L53" t="e">
        <f t="shared" si="92"/>
        <v>#DIV/0!</v>
      </c>
      <c r="M53" t="e">
        <f t="shared" si="81"/>
        <v>#DIV/0!</v>
      </c>
      <c r="N53" t="e">
        <f t="shared" si="82"/>
        <v>#DIV/0!</v>
      </c>
      <c r="O53" t="e">
        <f t="shared" si="83"/>
        <v>#DIV/0!</v>
      </c>
      <c r="Q53" s="4">
        <f t="shared" si="93"/>
        <v>0</v>
      </c>
      <c r="R53">
        <f t="shared" si="94"/>
        <v>0.25</v>
      </c>
      <c r="S53" s="1">
        <f t="shared" si="84"/>
        <v>0.125</v>
      </c>
      <c r="T53" s="1">
        <f t="shared" si="85"/>
        <v>0</v>
      </c>
      <c r="U53" s="1">
        <f t="shared" si="86"/>
        <v>0.6299605249474366</v>
      </c>
      <c r="V53" s="1">
        <f t="shared" si="87"/>
        <v>0.50000000000000011</v>
      </c>
    </row>
    <row r="54" spans="1:22">
      <c r="A54" s="5" t="e">
        <f t="shared" si="88"/>
        <v>#NUM!</v>
      </c>
      <c r="B54" t="e">
        <f t="shared" si="76"/>
        <v>#NUM!</v>
      </c>
      <c r="C54" t="e">
        <f t="shared" si="77"/>
        <v>#NUM!</v>
      </c>
      <c r="E54">
        <f t="shared" si="89"/>
        <v>6.5610000000000017E-4</v>
      </c>
      <c r="F54" s="4">
        <f t="shared" si="90"/>
        <v>0</v>
      </c>
      <c r="G54">
        <f t="shared" si="78"/>
        <v>6.5610000000000017E-4</v>
      </c>
      <c r="H54">
        <f t="shared" si="79"/>
        <v>0</v>
      </c>
      <c r="I54">
        <f t="shared" si="80"/>
        <v>8.6894044614506713E-2</v>
      </c>
      <c r="K54" s="4" t="e">
        <f t="shared" si="91"/>
        <v>#DIV/0!</v>
      </c>
      <c r="L54" t="e">
        <f t="shared" si="92"/>
        <v>#DIV/0!</v>
      </c>
      <c r="M54" t="e">
        <f t="shared" si="81"/>
        <v>#DIV/0!</v>
      </c>
      <c r="N54" t="e">
        <f t="shared" si="82"/>
        <v>#DIV/0!</v>
      </c>
      <c r="O54" t="e">
        <f t="shared" si="83"/>
        <v>#DIV/0!</v>
      </c>
      <c r="Q54" s="4">
        <f t="shared" si="93"/>
        <v>0</v>
      </c>
      <c r="R54">
        <f t="shared" si="94"/>
        <v>0.125</v>
      </c>
      <c r="S54" s="1">
        <f t="shared" si="84"/>
        <v>6.25E-2</v>
      </c>
      <c r="T54" s="1">
        <f t="shared" si="85"/>
        <v>0</v>
      </c>
      <c r="U54" s="1">
        <f t="shared" si="86"/>
        <v>0.50000000000000011</v>
      </c>
      <c r="V54" s="1">
        <f t="shared" si="87"/>
        <v>0.3968502629920499</v>
      </c>
    </row>
    <row r="55" spans="1:22">
      <c r="A55" s="5" t="e">
        <f t="shared" si="88"/>
        <v>#NUM!</v>
      </c>
      <c r="B55" t="e">
        <f t="shared" si="76"/>
        <v>#NUM!</v>
      </c>
      <c r="C55" t="e">
        <f t="shared" si="77"/>
        <v>#NUM!</v>
      </c>
      <c r="E55">
        <f t="shared" si="89"/>
        <v>5.9049000000000016E-4</v>
      </c>
      <c r="F55" s="4">
        <f t="shared" si="90"/>
        <v>0</v>
      </c>
      <c r="G55">
        <f t="shared" si="78"/>
        <v>5.9049000000000016E-4</v>
      </c>
      <c r="H55">
        <f t="shared" si="79"/>
        <v>0</v>
      </c>
      <c r="I55">
        <f t="shared" si="80"/>
        <v>8.3895277660754233E-2</v>
      </c>
      <c r="K55" s="4" t="e">
        <f t="shared" si="91"/>
        <v>#DIV/0!</v>
      </c>
      <c r="L55" t="e">
        <f t="shared" si="92"/>
        <v>#DIV/0!</v>
      </c>
      <c r="M55" t="e">
        <f t="shared" si="81"/>
        <v>#DIV/0!</v>
      </c>
      <c r="N55" t="e">
        <f t="shared" si="82"/>
        <v>#DIV/0!</v>
      </c>
      <c r="O55" t="e">
        <f t="shared" si="83"/>
        <v>#DIV/0!</v>
      </c>
      <c r="Q55" s="4">
        <f t="shared" si="93"/>
        <v>0</v>
      </c>
      <c r="R55">
        <f t="shared" si="94"/>
        <v>6.25E-2</v>
      </c>
      <c r="S55" s="1">
        <f t="shared" si="84"/>
        <v>3.125E-2</v>
      </c>
      <c r="T55" s="1">
        <f t="shared" si="85"/>
        <v>0</v>
      </c>
      <c r="U55" s="1">
        <f t="shared" si="86"/>
        <v>0.3968502629920499</v>
      </c>
      <c r="V55" s="1">
        <f t="shared" si="87"/>
        <v>0.3149802624737183</v>
      </c>
    </row>
    <row r="56" spans="1:22">
      <c r="A56" s="5" t="e">
        <f t="shared" si="88"/>
        <v>#NUM!</v>
      </c>
      <c r="B56" t="e">
        <f t="shared" si="76"/>
        <v>#NUM!</v>
      </c>
      <c r="C56" t="e">
        <f t="shared" si="77"/>
        <v>#NUM!</v>
      </c>
      <c r="E56">
        <f t="shared" si="89"/>
        <v>5.3144100000000012E-4</v>
      </c>
      <c r="F56" s="4">
        <f t="shared" si="90"/>
        <v>0</v>
      </c>
      <c r="G56">
        <f t="shared" si="78"/>
        <v>5.3144100000000012E-4</v>
      </c>
      <c r="H56">
        <f t="shared" si="79"/>
        <v>0</v>
      </c>
      <c r="I56">
        <f t="shared" si="80"/>
        <v>8.1000000000000016E-2</v>
      </c>
      <c r="K56" s="4" t="e">
        <f t="shared" si="91"/>
        <v>#DIV/0!</v>
      </c>
      <c r="L56" t="e">
        <f t="shared" si="92"/>
        <v>#DIV/0!</v>
      </c>
      <c r="M56" t="e">
        <f t="shared" si="81"/>
        <v>#DIV/0!</v>
      </c>
      <c r="N56" t="e">
        <f t="shared" si="82"/>
        <v>#DIV/0!</v>
      </c>
      <c r="O56" t="e">
        <f t="shared" si="83"/>
        <v>#DIV/0!</v>
      </c>
      <c r="Q56" s="4">
        <f t="shared" si="93"/>
        <v>0</v>
      </c>
      <c r="R56">
        <f t="shared" si="94"/>
        <v>3.125E-2</v>
      </c>
      <c r="S56" s="1">
        <f t="shared" si="84"/>
        <v>1.5625E-2</v>
      </c>
      <c r="T56" s="1">
        <f t="shared" si="85"/>
        <v>0</v>
      </c>
      <c r="U56" s="1">
        <f t="shared" si="86"/>
        <v>0.3149802624737183</v>
      </c>
      <c r="V56" s="1">
        <f t="shared" si="87"/>
        <v>0.25000000000000006</v>
      </c>
    </row>
    <row r="57" spans="1:22">
      <c r="A57" s="5" t="e">
        <f t="shared" si="88"/>
        <v>#NUM!</v>
      </c>
      <c r="B57" t="e">
        <f t="shared" si="76"/>
        <v>#NUM!</v>
      </c>
      <c r="C57" t="e">
        <f t="shared" si="77"/>
        <v>#NUM!</v>
      </c>
      <c r="E57">
        <f t="shared" si="89"/>
        <v>4.7829690000000016E-4</v>
      </c>
      <c r="F57" s="4">
        <f t="shared" si="90"/>
        <v>0</v>
      </c>
      <c r="G57">
        <f t="shared" si="78"/>
        <v>4.7829690000000016E-4</v>
      </c>
      <c r="H57">
        <f t="shared" si="79"/>
        <v>0</v>
      </c>
      <c r="I57">
        <f t="shared" si="80"/>
        <v>7.8204640153056032E-2</v>
      </c>
      <c r="K57" s="4" t="e">
        <f t="shared" si="91"/>
        <v>#DIV/0!</v>
      </c>
      <c r="L57" t="e">
        <f t="shared" si="92"/>
        <v>#DIV/0!</v>
      </c>
      <c r="M57" t="e">
        <f t="shared" si="81"/>
        <v>#DIV/0!</v>
      </c>
      <c r="N57" t="e">
        <f t="shared" si="82"/>
        <v>#DIV/0!</v>
      </c>
      <c r="O57" t="e">
        <f t="shared" si="83"/>
        <v>#DIV/0!</v>
      </c>
      <c r="Q57" s="4">
        <f t="shared" si="93"/>
        <v>0</v>
      </c>
      <c r="R57">
        <f t="shared" si="94"/>
        <v>1.5625E-2</v>
      </c>
      <c r="S57" s="1">
        <f t="shared" si="84"/>
        <v>7.8125E-3</v>
      </c>
      <c r="T57" s="1">
        <f t="shared" si="85"/>
        <v>0</v>
      </c>
      <c r="U57" s="1">
        <f t="shared" si="86"/>
        <v>0.25000000000000006</v>
      </c>
      <c r="V57" s="1">
        <f t="shared" si="87"/>
        <v>0.19842513149602495</v>
      </c>
    </row>
    <row r="58" spans="1:22">
      <c r="A58" s="5" t="e">
        <f t="shared" si="88"/>
        <v>#NUM!</v>
      </c>
      <c r="E58">
        <f t="shared" si="89"/>
        <v>4.3046721000000011E-4</v>
      </c>
      <c r="F58" s="4">
        <f t="shared" si="90"/>
        <v>0</v>
      </c>
      <c r="K58" s="4" t="e">
        <f t="shared" si="91"/>
        <v>#DIV/0!</v>
      </c>
      <c r="L58" t="e">
        <f t="shared" si="92"/>
        <v>#DIV/0!</v>
      </c>
      <c r="M58" t="e">
        <f t="shared" si="81"/>
        <v>#DIV/0!</v>
      </c>
      <c r="N58" t="e">
        <f t="shared" si="82"/>
        <v>#DIV/0!</v>
      </c>
      <c r="O58" t="e">
        <f t="shared" si="83"/>
        <v>#DIV/0!</v>
      </c>
      <c r="Q58" s="4">
        <f t="shared" si="93"/>
        <v>0</v>
      </c>
      <c r="R58">
        <f t="shared" si="94"/>
        <v>7.8125E-3</v>
      </c>
      <c r="S58" s="1">
        <f t="shared" si="84"/>
        <v>3.90625E-3</v>
      </c>
      <c r="T58" s="1">
        <f t="shared" si="85"/>
        <v>0</v>
      </c>
      <c r="U58" s="1">
        <f t="shared" si="86"/>
        <v>0.19842513149602495</v>
      </c>
      <c r="V58" s="1">
        <f t="shared" si="87"/>
        <v>0.15749013123685918</v>
      </c>
    </row>
    <row r="61" spans="1:22" ht="18" thickBot="1">
      <c r="A61" s="2" t="s">
        <v>8</v>
      </c>
      <c r="B61" s="3"/>
      <c r="C61" s="3"/>
      <c r="D61" s="3"/>
      <c r="E61" s="3" t="s">
        <v>0</v>
      </c>
      <c r="F61" s="3"/>
      <c r="G61" s="3"/>
      <c r="H61" s="3"/>
      <c r="I61" s="3"/>
      <c r="J61" s="3"/>
      <c r="K61" s="3" t="s">
        <v>1</v>
      </c>
      <c r="L61" s="3"/>
      <c r="M61" s="3"/>
      <c r="N61" s="3"/>
      <c r="O61" s="3"/>
      <c r="P61" s="3"/>
      <c r="Q61" s="3" t="s">
        <v>2</v>
      </c>
      <c r="R61" s="3"/>
      <c r="S61" s="3"/>
      <c r="T61" s="3"/>
      <c r="U61" s="3"/>
      <c r="V61" s="3"/>
    </row>
    <row r="62" spans="1:22" ht="15.75" thickTop="1">
      <c r="A62" s="4">
        <v>3</v>
      </c>
      <c r="B62">
        <f>(A62)^(1/3)-1</f>
        <v>0.4422495703074083</v>
      </c>
      <c r="C62">
        <f>1/(3*((A62)^(2/3)))</f>
        <v>0.16024995225637872</v>
      </c>
      <c r="E62">
        <f>10^(-3)</f>
        <v>1E-3</v>
      </c>
      <c r="F62" s="4">
        <v>2</v>
      </c>
      <c r="G62">
        <f xml:space="preserve"> E62+F62</f>
        <v>2.0009999999999999</v>
      </c>
      <c r="H62">
        <f>(F62)^(1/3)-1</f>
        <v>0.25992104989487319</v>
      </c>
      <c r="I62">
        <f>(G62)^(1/3)-1</f>
        <v>0.26013100174843373</v>
      </c>
      <c r="K62" s="4">
        <v>0</v>
      </c>
      <c r="L62">
        <v>2</v>
      </c>
      <c r="M62">
        <f>(K62)^(1/3)-1</f>
        <v>-1</v>
      </c>
      <c r="N62">
        <f>(L62)^(1/3)-1</f>
        <v>0.25992104989487319</v>
      </c>
      <c r="O62">
        <f xml:space="preserve"> IF(ABS(K63-L62)&lt;ABS(K63-K62),L62,K62)</f>
        <v>2</v>
      </c>
      <c r="Q62" s="4">
        <v>0</v>
      </c>
      <c r="R62">
        <v>2</v>
      </c>
      <c r="S62" s="1">
        <f xml:space="preserve"> Q62/2+R62/2</f>
        <v>1</v>
      </c>
      <c r="T62" s="1">
        <f xml:space="preserve"> (Q62)^(1/3)-1</f>
        <v>-1</v>
      </c>
      <c r="U62" s="1">
        <f xml:space="preserve"> (R62)^(1/3)-1</f>
        <v>0.25992104989487319</v>
      </c>
      <c r="V62" s="1">
        <f xml:space="preserve"> (S62)^(1/3)-1</f>
        <v>0</v>
      </c>
    </row>
    <row r="63" spans="1:22">
      <c r="A63" s="5">
        <f xml:space="preserve"> A62-B62/C62</f>
        <v>0.24025146915571316</v>
      </c>
      <c r="B63">
        <f t="shared" ref="B63:B69" si="95">(A63)^(1/3)-1</f>
        <v>-0.3783365264789168</v>
      </c>
      <c r="C63">
        <f t="shared" ref="C63:C69" si="96">1/(3*((A63)^(2/3)))</f>
        <v>0.86251775511955642</v>
      </c>
      <c r="E63">
        <f xml:space="preserve"> E62*9/10</f>
        <v>9.0000000000000008E-4</v>
      </c>
      <c r="F63" s="4">
        <f xml:space="preserve"> F62-E62*H62/(I62-H62)</f>
        <v>0.76199687934680438</v>
      </c>
      <c r="G63">
        <f t="shared" ref="G63:G69" si="97" xml:space="preserve"> E63+F63</f>
        <v>0.76289687934680439</v>
      </c>
      <c r="H63">
        <f t="shared" ref="H63:H69" si="98">(F63)^(1/3)-1</f>
        <v>-8.6620911735619255E-2</v>
      </c>
      <c r="I63">
        <f t="shared" ref="I63:I69" si="99">(G63)^(1/3)-1</f>
        <v>-8.6261453679066125E-2</v>
      </c>
      <c r="K63" s="4">
        <f xml:space="preserve"> K62 -(K62-L62)*M62/(M62-N62)</f>
        <v>1.5874010519681994</v>
      </c>
      <c r="L63">
        <f xml:space="preserve"> IF(M62*N62&gt;0,O62,IF(M62*M63&gt;0,L62,K62))</f>
        <v>0</v>
      </c>
      <c r="M63">
        <f t="shared" ref="M63:M70" si="100">(K63)^(1/3)-1</f>
        <v>0.16652903957611653</v>
      </c>
      <c r="N63">
        <f t="shared" ref="N63:N70" si="101">(L63)^(1/3)-1</f>
        <v>-1</v>
      </c>
      <c r="O63">
        <f t="shared" ref="O63:O70" si="102" xml:space="preserve"> IF(ABS(K64-L63)&lt;ABS(K64-K63),L63,K63)</f>
        <v>1.5874010519681994</v>
      </c>
      <c r="Q63" s="4">
        <f xml:space="preserve"> IF(U62*V62&gt;0, Q62,S62)</f>
        <v>1</v>
      </c>
      <c r="R63">
        <f>IF(U62*V62&gt;0,S62,R62)</f>
        <v>2</v>
      </c>
      <c r="S63" s="1">
        <f t="shared" ref="S63:S70" si="103" xml:space="preserve"> Q63/2+R63/2</f>
        <v>1.5</v>
      </c>
      <c r="T63" s="1">
        <f t="shared" ref="T63:T70" si="104" xml:space="preserve"> (Q63)^(1/3)-1</f>
        <v>0</v>
      </c>
      <c r="U63" s="1">
        <f t="shared" ref="U63:U70" si="105" xml:space="preserve"> (R63)^(1/3)-1</f>
        <v>0.25992104989487319</v>
      </c>
      <c r="V63" s="1">
        <f t="shared" ref="V63:V70" si="106" xml:space="preserve"> (S63)^(1/3)-1</f>
        <v>0.14471424255333187</v>
      </c>
    </row>
    <row r="64" spans="1:22">
      <c r="A64" s="5">
        <f t="shared" ref="A64:A70" si="107" xml:space="preserve"> A63-B63/C63</f>
        <v>0.67889348461946941</v>
      </c>
      <c r="B64">
        <f t="shared" si="95"/>
        <v>-0.12111130095609368</v>
      </c>
      <c r="C64">
        <f t="shared" si="96"/>
        <v>0.43152999155016558</v>
      </c>
      <c r="E64">
        <f t="shared" ref="E64:E70" si="108" xml:space="preserve"> E63*9/10</f>
        <v>8.1000000000000017E-4</v>
      </c>
      <c r="F64" s="4">
        <f t="shared" ref="F64:F70" si="109" xml:space="preserve"> F63-E63*H63/(I63-H63)</f>
        <v>0.97887564765042845</v>
      </c>
      <c r="G64">
        <f t="shared" si="97"/>
        <v>0.97968564765042843</v>
      </c>
      <c r="H64">
        <f t="shared" si="98"/>
        <v>-7.0916230183437623E-3</v>
      </c>
      <c r="I64">
        <f t="shared" si="99"/>
        <v>-6.8178279235932004E-3</v>
      </c>
      <c r="K64" s="4">
        <f t="shared" ref="K64:K70" si="110" xml:space="preserve"> K63 -(K63-L63)*M63/(M63-N63)</f>
        <v>1.3607900001743769</v>
      </c>
      <c r="L64">
        <f t="shared" ref="L64:L70" si="111" xml:space="preserve"> IF(M63*N63&gt;0,O63,IF(M63*M64&gt;0,L63,K63))</f>
        <v>0</v>
      </c>
      <c r="M64">
        <f t="shared" si="100"/>
        <v>0.10814613585501909</v>
      </c>
      <c r="N64">
        <f t="shared" si="101"/>
        <v>-1</v>
      </c>
      <c r="O64">
        <f t="shared" si="102"/>
        <v>1.3607900001743769</v>
      </c>
      <c r="Q64" s="4">
        <f t="shared" ref="Q64:Q70" si="112" xml:space="preserve"> IF(U63*V63&gt;0, Q63,S63)</f>
        <v>1</v>
      </c>
      <c r="R64">
        <f t="shared" ref="R64:R70" si="113">IF(U63*V63&gt;0,S63,R63)</f>
        <v>1.5</v>
      </c>
      <c r="S64" s="1">
        <f t="shared" si="103"/>
        <v>1.25</v>
      </c>
      <c r="T64" s="1">
        <f t="shared" si="104"/>
        <v>0</v>
      </c>
      <c r="U64" s="1">
        <f t="shared" si="105"/>
        <v>0.14471424255333187</v>
      </c>
      <c r="V64" s="1">
        <f t="shared" si="106"/>
        <v>7.7217345015941907E-2</v>
      </c>
    </row>
    <row r="65" spans="1:22">
      <c r="A65" s="5">
        <f t="shared" si="107"/>
        <v>0.95954906668233153</v>
      </c>
      <c r="B65">
        <f t="shared" si="95"/>
        <v>-1.3669652401671395E-2</v>
      </c>
      <c r="C65">
        <f t="shared" si="96"/>
        <v>0.34263675923267933</v>
      </c>
      <c r="E65">
        <f t="shared" si="108"/>
        <v>7.2900000000000016E-4</v>
      </c>
      <c r="F65" s="4">
        <f t="shared" si="109"/>
        <v>0.99985562411820139</v>
      </c>
      <c r="G65">
        <f t="shared" si="97"/>
        <v>1.0005846241182015</v>
      </c>
      <c r="H65">
        <f t="shared" si="98"/>
        <v>-4.8127610162596035E-5</v>
      </c>
      <c r="I65">
        <f t="shared" si="99"/>
        <v>1.9483674224551883E-4</v>
      </c>
      <c r="K65" s="4">
        <f t="shared" si="110"/>
        <v>1.2279878584104107</v>
      </c>
      <c r="L65">
        <f t="shared" si="111"/>
        <v>0</v>
      </c>
      <c r="M65">
        <f t="shared" si="100"/>
        <v>7.0856698360751036E-2</v>
      </c>
      <c r="N65">
        <f t="shared" si="101"/>
        <v>-1</v>
      </c>
      <c r="O65">
        <f t="shared" si="102"/>
        <v>1.2279878584104107</v>
      </c>
      <c r="Q65" s="4">
        <f t="shared" si="112"/>
        <v>1</v>
      </c>
      <c r="R65">
        <f t="shared" si="113"/>
        <v>1.25</v>
      </c>
      <c r="S65" s="1">
        <f t="shared" si="103"/>
        <v>1.125</v>
      </c>
      <c r="T65" s="1">
        <f t="shared" si="104"/>
        <v>0</v>
      </c>
      <c r="U65" s="1">
        <f t="shared" si="105"/>
        <v>7.7217345015941907E-2</v>
      </c>
      <c r="V65" s="1">
        <f t="shared" si="106"/>
        <v>4.0041911525952045E-2</v>
      </c>
    </row>
    <row r="66" spans="1:22">
      <c r="A66" s="5">
        <f t="shared" si="107"/>
        <v>0.99944453041565662</v>
      </c>
      <c r="B66">
        <f t="shared" si="95"/>
        <v>-1.8519082163781508E-4</v>
      </c>
      <c r="C66">
        <f t="shared" si="96"/>
        <v>0.33345682818520256</v>
      </c>
      <c r="E66">
        <f t="shared" si="108"/>
        <v>6.5610000000000017E-4</v>
      </c>
      <c r="F66" s="4">
        <f t="shared" si="109"/>
        <v>1.0000000281324561</v>
      </c>
      <c r="G66">
        <f t="shared" si="97"/>
        <v>1.0006561281324562</v>
      </c>
      <c r="H66">
        <f t="shared" si="98"/>
        <v>9.3774852327754843E-9</v>
      </c>
      <c r="I66">
        <f t="shared" si="99"/>
        <v>2.1866156112215762E-4</v>
      </c>
      <c r="K66" s="4">
        <f t="shared" si="110"/>
        <v>1.1467340684240883</v>
      </c>
      <c r="L66">
        <f t="shared" si="111"/>
        <v>0</v>
      </c>
      <c r="M66">
        <f t="shared" si="100"/>
        <v>4.6696820812671236E-2</v>
      </c>
      <c r="N66">
        <f t="shared" si="101"/>
        <v>-1</v>
      </c>
      <c r="O66">
        <f t="shared" si="102"/>
        <v>1.1467340684240883</v>
      </c>
      <c r="Q66" s="4">
        <f t="shared" si="112"/>
        <v>1</v>
      </c>
      <c r="R66">
        <f t="shared" si="113"/>
        <v>1.125</v>
      </c>
      <c r="S66" s="1">
        <f t="shared" si="103"/>
        <v>1.0625</v>
      </c>
      <c r="T66" s="1">
        <f t="shared" si="104"/>
        <v>0</v>
      </c>
      <c r="U66" s="1">
        <f t="shared" si="105"/>
        <v>4.0041911525952045E-2</v>
      </c>
      <c r="V66" s="1">
        <f t="shared" si="106"/>
        <v>2.0413775479336982E-2</v>
      </c>
    </row>
    <row r="67" spans="1:22">
      <c r="A67" s="5">
        <f t="shared" si="107"/>
        <v>0.9999998971257813</v>
      </c>
      <c r="B67">
        <f t="shared" si="95"/>
        <v>-3.4291407380315775E-8</v>
      </c>
      <c r="C67">
        <f t="shared" si="96"/>
        <v>0.33333335619427279</v>
      </c>
      <c r="E67">
        <f t="shared" si="108"/>
        <v>5.9049000000000016E-4</v>
      </c>
      <c r="F67" s="4">
        <f t="shared" si="109"/>
        <v>0.99999999999384825</v>
      </c>
      <c r="G67">
        <f t="shared" si="97"/>
        <v>1.0005904899938483</v>
      </c>
      <c r="H67">
        <f t="shared" si="98"/>
        <v>-2.0505819264826641E-12</v>
      </c>
      <c r="I67">
        <f t="shared" si="99"/>
        <v>1.9679126860561169E-4</v>
      </c>
      <c r="K67" s="4">
        <f t="shared" si="110"/>
        <v>1.0955742346993531</v>
      </c>
      <c r="L67">
        <f t="shared" si="111"/>
        <v>0</v>
      </c>
      <c r="M67">
        <f t="shared" si="100"/>
        <v>3.0893821388362275E-2</v>
      </c>
      <c r="N67">
        <f t="shared" si="101"/>
        <v>-1</v>
      </c>
      <c r="O67">
        <f t="shared" si="102"/>
        <v>1.0955742346993531</v>
      </c>
      <c r="Q67" s="4">
        <f t="shared" si="112"/>
        <v>1</v>
      </c>
      <c r="R67">
        <f t="shared" si="113"/>
        <v>1.0625</v>
      </c>
      <c r="S67" s="1">
        <f t="shared" si="103"/>
        <v>1.03125</v>
      </c>
      <c r="T67" s="1">
        <f t="shared" si="104"/>
        <v>0</v>
      </c>
      <c r="U67" s="1">
        <f t="shared" si="105"/>
        <v>2.0413775479336982E-2</v>
      </c>
      <c r="V67" s="1">
        <f t="shared" si="106"/>
        <v>1.0310005155547586E-2</v>
      </c>
    </row>
    <row r="68" spans="1:22">
      <c r="A68" s="5">
        <f t="shared" si="107"/>
        <v>0.99999999999999634</v>
      </c>
      <c r="B68">
        <f t="shared" si="95"/>
        <v>-1.2212453270876722E-15</v>
      </c>
      <c r="C68">
        <f t="shared" si="96"/>
        <v>0.33333333333333415</v>
      </c>
      <c r="E68">
        <f t="shared" si="108"/>
        <v>5.3144100000000012E-4</v>
      </c>
      <c r="F68" s="4">
        <f t="shared" si="109"/>
        <v>1.0000000000000011</v>
      </c>
      <c r="G68">
        <f t="shared" si="97"/>
        <v>1.000531441000001</v>
      </c>
      <c r="H68">
        <f t="shared" si="98"/>
        <v>0</v>
      </c>
      <c r="I68">
        <f t="shared" si="99"/>
        <v>1.7711562820243998E-4</v>
      </c>
      <c r="K68" s="4">
        <f t="shared" si="110"/>
        <v>1.0627420709767006</v>
      </c>
      <c r="L68">
        <f t="shared" si="111"/>
        <v>0</v>
      </c>
      <c r="M68">
        <f t="shared" si="100"/>
        <v>2.0491263731121201E-2</v>
      </c>
      <c r="N68">
        <f t="shared" si="101"/>
        <v>-1</v>
      </c>
      <c r="O68">
        <f t="shared" si="102"/>
        <v>1.0627420709767006</v>
      </c>
      <c r="Q68" s="4">
        <f t="shared" si="112"/>
        <v>1</v>
      </c>
      <c r="R68">
        <f t="shared" si="113"/>
        <v>1.03125</v>
      </c>
      <c r="S68" s="1">
        <f t="shared" si="103"/>
        <v>1.015625</v>
      </c>
      <c r="T68" s="1">
        <f t="shared" si="104"/>
        <v>0</v>
      </c>
      <c r="U68" s="1">
        <f t="shared" si="105"/>
        <v>1.0310005155547586E-2</v>
      </c>
      <c r="V68" s="1">
        <f t="shared" si="106"/>
        <v>5.1814396472644741E-3</v>
      </c>
    </row>
    <row r="69" spans="1:22">
      <c r="A69" s="5">
        <f t="shared" si="107"/>
        <v>1</v>
      </c>
      <c r="B69">
        <f t="shared" si="95"/>
        <v>0</v>
      </c>
      <c r="C69">
        <f t="shared" si="96"/>
        <v>0.33333333333333331</v>
      </c>
      <c r="E69">
        <f t="shared" si="108"/>
        <v>4.7829690000000016E-4</v>
      </c>
      <c r="F69" s="4">
        <f t="shared" si="109"/>
        <v>1.0000000000000011</v>
      </c>
      <c r="G69">
        <f t="shared" si="97"/>
        <v>1.000478296900001</v>
      </c>
      <c r="H69">
        <f t="shared" si="98"/>
        <v>0</v>
      </c>
      <c r="I69">
        <f t="shared" si="99"/>
        <v>1.5940688809412684E-4</v>
      </c>
      <c r="K69" s="4">
        <f t="shared" si="110"/>
        <v>1.0414024193515405</v>
      </c>
      <c r="L69">
        <f t="shared" si="111"/>
        <v>0</v>
      </c>
      <c r="M69">
        <f t="shared" si="100"/>
        <v>1.361460771714218E-2</v>
      </c>
      <c r="N69">
        <f t="shared" si="101"/>
        <v>-1</v>
      </c>
      <c r="O69">
        <f t="shared" si="102"/>
        <v>1.0414024193515405</v>
      </c>
      <c r="Q69" s="4">
        <f t="shared" si="112"/>
        <v>1</v>
      </c>
      <c r="R69">
        <f t="shared" si="113"/>
        <v>1.015625</v>
      </c>
      <c r="S69" s="1">
        <f t="shared" si="103"/>
        <v>1.0078125</v>
      </c>
      <c r="T69" s="1">
        <f t="shared" si="104"/>
        <v>0</v>
      </c>
      <c r="U69" s="1">
        <f t="shared" si="105"/>
        <v>5.1814396472644741E-3</v>
      </c>
      <c r="V69" s="1">
        <f t="shared" si="106"/>
        <v>2.5974142646001397E-3</v>
      </c>
    </row>
    <row r="70" spans="1:22">
      <c r="A70" s="5">
        <f t="shared" si="107"/>
        <v>1</v>
      </c>
      <c r="E70">
        <f t="shared" si="108"/>
        <v>4.3046721000000011E-4</v>
      </c>
      <c r="F70" s="4">
        <f t="shared" si="109"/>
        <v>1.0000000000000011</v>
      </c>
      <c r="K70" s="4">
        <f t="shared" si="110"/>
        <v>1.0274145729775757</v>
      </c>
      <c r="L70">
        <f t="shared" si="111"/>
        <v>0</v>
      </c>
      <c r="M70">
        <f t="shared" si="100"/>
        <v>9.055933502101654E-3</v>
      </c>
      <c r="N70">
        <f t="shared" si="101"/>
        <v>-1</v>
      </c>
      <c r="O70">
        <f t="shared" si="102"/>
        <v>0</v>
      </c>
      <c r="Q70" s="4">
        <f t="shared" si="112"/>
        <v>1</v>
      </c>
      <c r="R70">
        <f t="shared" si="113"/>
        <v>1.0078125</v>
      </c>
      <c r="S70" s="1">
        <f t="shared" si="103"/>
        <v>1.00390625</v>
      </c>
      <c r="T70" s="1">
        <f t="shared" si="104"/>
        <v>0</v>
      </c>
      <c r="U70" s="1">
        <f t="shared" si="105"/>
        <v>2.5974142646001397E-3</v>
      </c>
      <c r="V70" s="1">
        <f t="shared" si="106"/>
        <v>1.3003915820712919E-3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>United States Army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Mazza</dc:creator>
  <cp:lastModifiedBy>Steve Mazza</cp:lastModifiedBy>
  <dcterms:created xsi:type="dcterms:W3CDTF">2014-03-06T14:08:40Z</dcterms:created>
  <dcterms:modified xsi:type="dcterms:W3CDTF">2014-03-06T19:21:57Z</dcterms:modified>
</cp:coreProperties>
</file>