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3"/>
  </sheets>
  <definedNames/>
  <calcPr/>
</workbook>
</file>

<file path=xl/sharedStrings.xml><?xml version="1.0" encoding="utf-8"?>
<sst xmlns="http://schemas.openxmlformats.org/spreadsheetml/2006/main" count="22" uniqueCount="18">
  <si>
    <t>CRITERIAS</t>
  </si>
  <si>
    <t>Weights</t>
  </si>
  <si>
    <t>Criterias \ Projects</t>
  </si>
  <si>
    <t>Orbiter</t>
  </si>
  <si>
    <t>Home Security System</t>
  </si>
  <si>
    <t>Intelligent Agriculture at Home</t>
  </si>
  <si>
    <t>“Cısss!”</t>
  </si>
  <si>
    <t>Smart Shopping Cart</t>
  </si>
  <si>
    <t>Weighted</t>
  </si>
  <si>
    <t>EMI=Ease of Mechanical Implementation</t>
  </si>
  <si>
    <t>FUN=Fun</t>
  </si>
  <si>
    <t>CPD=Contrbution to Professional Development</t>
  </si>
  <si>
    <t>SO=Software Oriented</t>
  </si>
  <si>
    <t>MPLE=Make People's Life Easier</t>
  </si>
  <si>
    <t>CCC=Compatibility of Candidates' Competencies</t>
  </si>
  <si>
    <t>CE=Cost Efficiency</t>
  </si>
  <si>
    <t>FLX=Flexibility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</si>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</sst>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name val="Roboto"/>
    </font>
    <font>
      <sz val="8.0"/>
      <color rgb="FFFFFFFF"/>
      <name val="Roboto"/>
    </font>
    <font>
      <b/>
      <name val="Roboto"/>
    </font>
    <font>
      <sz val="42.0"/>
      <color rgb="FF576475"/>
      <name val="Roboto"/>
    </font>
    <font>
      <b/>
      <sz val="16.0"/>
      <color rgb="FFFFFFFF"/>
      <name val="Roboto"/>
    </font>
    <font>
      <name val="Arial"/>
    </font>
    <font>
      <b/>
      <sz val="14.0"/>
      <color rgb="FFFFFFFF"/>
      <name val="Arial"/>
    </font>
    <font>
      <b/>
      <sz val="12.0"/>
      <color rgb="FFFFFFFF"/>
      <name val="Arial"/>
    </font>
    <font/>
    <font>
      <sz val="10.0"/>
      <color rgb="FF444444"/>
      <name val="Arial"/>
    </font>
    <font>
      <b/>
      <sz val="30.0"/>
      <color rgb="FF444444"/>
      <name val="Arial"/>
    </font>
    <font>
      <b/>
      <sz val="14.0"/>
      <color rgb="FF000000"/>
      <name val="Arial"/>
    </font>
    <font>
      <sz val="11.0"/>
      <name val="Arial"/>
    </font>
    <font>
      <sz val="36.0"/>
      <color rgb="FF444444"/>
      <name val="Arial"/>
    </font>
    <font>
      <b/>
      <sz val="12.0"/>
      <name val="Arial"/>
    </font>
    <font>
      <b/>
      <sz val="11.0"/>
      <name val="Arial"/>
    </font>
  </fonts>
  <fills count="21">
    <fill>
      <patternFill patternType="none"/>
    </fill>
    <fill>
      <patternFill patternType="lightGray"/>
    </fill>
    <fill>
      <patternFill patternType="solid">
        <fgColor rgb="FF576475"/>
        <bgColor rgb="FF576475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  <fill>
      <patternFill patternType="solid">
        <fgColor rgb="FFE69138"/>
        <bgColor rgb="FFE69138"/>
      </patternFill>
    </fill>
    <fill>
      <patternFill patternType="solid">
        <fgColor rgb="FF1C4587"/>
        <bgColor rgb="FF1C4587"/>
      </patternFill>
    </fill>
    <fill>
      <patternFill patternType="solid">
        <fgColor rgb="FF1155CC"/>
        <bgColor rgb="FF1155CC"/>
      </patternFill>
    </fill>
    <fill>
      <patternFill patternType="solid">
        <fgColor rgb="FF3C78D8"/>
        <bgColor rgb="FF3C78D8"/>
      </patternFill>
    </fill>
    <fill>
      <patternFill patternType="solid">
        <fgColor rgb="FF6D9EEB"/>
        <bgColor rgb="FF6D9EEB"/>
      </patternFill>
    </fill>
    <fill>
      <patternFill patternType="solid">
        <fgColor rgb="FF9FC5E8"/>
        <bgColor rgb="FF9FC5E8"/>
      </patternFill>
    </fill>
    <fill>
      <patternFill patternType="solid">
        <fgColor rgb="FFCCCCCC"/>
        <bgColor rgb="FFCCCCCC"/>
      </patternFill>
    </fill>
    <fill>
      <patternFill patternType="solid">
        <fgColor rgb="FFFBF1F4"/>
        <bgColor rgb="FFFBF1F4"/>
      </patternFill>
    </fill>
    <fill>
      <patternFill patternType="solid">
        <fgColor rgb="FFF88A8C"/>
        <bgColor rgb="FFF88A8C"/>
      </patternFill>
    </fill>
    <fill>
      <patternFill patternType="solid">
        <fgColor rgb="FF63BE7B"/>
        <bgColor rgb="FF63BE7B"/>
      </patternFill>
    </fill>
    <fill>
      <patternFill patternType="solid">
        <fgColor rgb="FFA8DAB6"/>
        <bgColor rgb="FFA8DAB6"/>
      </patternFill>
    </fill>
    <fill>
      <patternFill patternType="solid">
        <fgColor rgb="FFF8696B"/>
        <bgColor rgb="FFF8696B"/>
      </patternFill>
    </fill>
    <fill>
      <patternFill patternType="solid">
        <fgColor rgb="FF85CC99"/>
        <bgColor rgb="FF85CC99"/>
      </patternFill>
    </fill>
    <fill>
      <patternFill patternType="solid">
        <fgColor rgb="FFF8797B"/>
        <bgColor rgb="FFF8797B"/>
      </patternFill>
    </fill>
    <fill>
      <patternFill patternType="solid">
        <fgColor rgb="FFD9D9D9"/>
        <bgColor rgb="FFD9D9D9"/>
      </patternFill>
    </fill>
  </fills>
  <borders count="10">
    <border/>
    <border>
      <left style="thin">
        <color rgb="FF666666"/>
      </left>
      <top style="thin">
        <color rgb="FF666666"/>
      </top>
    </border>
    <border>
      <right style="thin">
        <color rgb="FF666666"/>
      </right>
      <top style="thin">
        <color rgb="FF666666"/>
      </top>
    </border>
    <border>
      <left style="thin">
        <color rgb="FF666666"/>
      </left>
      <right style="thin">
        <color rgb="FFB7B7B7"/>
      </right>
      <top style="thin">
        <color rgb="FFB7B7B7"/>
      </top>
      <bottom style="thin">
        <color rgb="FF666666"/>
      </bottom>
    </border>
    <border>
      <left style="thin">
        <color rgb="FFB7B7B7"/>
      </left>
      <right style="thin">
        <color rgb="FF666666"/>
      </right>
      <top style="thin">
        <color rgb="FFB7B7B7"/>
      </top>
      <bottom style="thin">
        <color rgb="FF666666"/>
      </bottom>
    </border>
    <border>
      <left style="thin">
        <color rgb="FF666666"/>
      </left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666666"/>
      </right>
      <bottom style="thin">
        <color rgb="FFB7B7B7"/>
      </bottom>
    </border>
    <border>
      <top style="dotted">
        <color rgb="FFB7B7B7"/>
      </top>
    </border>
    <border>
      <left style="thin">
        <color rgb="FF666666"/>
      </left>
      <right style="thin">
        <color rgb="FFB7B7B7"/>
      </right>
      <top style="thin">
        <color rgb="FFB7B7B7"/>
      </top>
      <bottom style="thin">
        <color rgb="FFB7B7B7"/>
      </bottom>
    </border>
    <border>
      <top style="dotted">
        <color rgb="FFB7B7B7"/>
      </top>
      <bottom style="medium">
        <color rgb="FF434343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center" wrapText="1"/>
    </xf>
    <xf borderId="0" fillId="2" fontId="1" numFmtId="1" xfId="0" applyAlignment="1" applyFont="1" applyNumberFormat="1">
      <alignment shrinkToFit="0" vertical="center" wrapText="1"/>
    </xf>
    <xf borderId="0" fillId="3" fontId="1" numFmtId="0" xfId="0" applyAlignment="1" applyFill="1" applyFont="1">
      <alignment shrinkToFit="0" vertical="center" wrapText="1"/>
    </xf>
    <xf borderId="0" fillId="3" fontId="2" numFmtId="0" xfId="0" applyAlignment="1" applyFont="1">
      <alignment horizontal="left" shrinkToFit="0" vertical="center" wrapText="1"/>
    </xf>
    <xf borderId="0" fillId="3" fontId="1" numFmtId="1" xfId="0" applyAlignment="1" applyFont="1" applyNumberFormat="1">
      <alignment shrinkToFit="0" vertical="center" wrapText="1"/>
    </xf>
    <xf borderId="0" fillId="3" fontId="3" numFmtId="0" xfId="0" applyAlignment="1" applyFont="1">
      <alignment shrinkToFit="0" vertical="center" wrapText="1"/>
    </xf>
    <xf borderId="0" fillId="3" fontId="4" numFmtId="0" xfId="0" applyAlignment="1" applyFont="1">
      <alignment horizontal="left" readingOrder="0" shrinkToFit="0" vertical="top" wrapText="1"/>
    </xf>
    <xf borderId="0" fillId="3" fontId="5" numFmtId="1" xfId="0" applyAlignment="1" applyFont="1" applyNumberFormat="1">
      <alignment horizontal="left" shrinkToFit="0" vertical="center" wrapText="1"/>
    </xf>
    <xf borderId="0" fillId="3" fontId="5" numFmtId="0" xfId="0" applyAlignment="1" applyFont="1">
      <alignment horizontal="left" shrinkToFit="0" vertical="center" wrapText="1"/>
    </xf>
    <xf borderId="0" fillId="3" fontId="6" numFmtId="0" xfId="0" applyAlignment="1" applyFont="1">
      <alignment shrinkToFit="0" vertical="center" wrapText="1"/>
    </xf>
    <xf borderId="0" fillId="3" fontId="6" numFmtId="1" xfId="0" applyAlignment="1" applyFont="1" applyNumberFormat="1">
      <alignment shrinkToFit="0" vertical="center" wrapText="1"/>
    </xf>
    <xf borderId="0" fillId="4" fontId="6" numFmtId="0" xfId="0" applyAlignment="1" applyFill="1" applyFont="1">
      <alignment shrinkToFit="0" vertical="center" wrapText="1"/>
    </xf>
    <xf borderId="0" fillId="5" fontId="7" numFmtId="0" xfId="0" applyAlignment="1" applyFill="1" applyFont="1">
      <alignment horizontal="center" readingOrder="0" shrinkToFit="0" vertical="center" wrapText="1"/>
    </xf>
    <xf borderId="0" fillId="6" fontId="7" numFmtId="0" xfId="0" applyAlignment="1" applyFill="1" applyFont="1">
      <alignment horizontal="center" readingOrder="0" shrinkToFit="0" vertical="center" wrapText="1"/>
    </xf>
    <xf borderId="1" fillId="7" fontId="8" numFmtId="1" xfId="0" applyAlignment="1" applyBorder="1" applyFill="1" applyFont="1" applyNumberFormat="1">
      <alignment horizontal="center" readingOrder="0" shrinkToFit="0" vertical="center" wrapText="1"/>
    </xf>
    <xf borderId="2" fillId="0" fontId="9" numFmtId="0" xfId="0" applyBorder="1" applyFont="1"/>
    <xf borderId="1" fillId="8" fontId="8" numFmtId="1" xfId="0" applyAlignment="1" applyBorder="1" applyFill="1" applyFont="1" applyNumberFormat="1">
      <alignment horizontal="center" readingOrder="0" shrinkToFit="0" vertical="center" wrapText="1"/>
    </xf>
    <xf borderId="1" fillId="9" fontId="8" numFmtId="1" xfId="0" applyAlignment="1" applyBorder="1" applyFill="1" applyFont="1" applyNumberFormat="1">
      <alignment horizontal="center" readingOrder="0" shrinkToFit="0" vertical="center" wrapText="1"/>
    </xf>
    <xf borderId="1" fillId="10" fontId="8" numFmtId="1" xfId="0" applyAlignment="1" applyBorder="1" applyFill="1" applyFont="1" applyNumberFormat="1">
      <alignment horizontal="center" readingOrder="0" shrinkToFit="0" vertical="center" wrapText="1"/>
    </xf>
    <xf borderId="1" fillId="11" fontId="8" numFmtId="1" xfId="0" applyAlignment="1" applyBorder="1" applyFill="1" applyFont="1" applyNumberFormat="1">
      <alignment horizontal="center" readingOrder="0" shrinkToFit="0" vertical="center" wrapText="1"/>
    </xf>
    <xf borderId="0" fillId="4" fontId="10" numFmtId="0" xfId="0" applyAlignment="1" applyFont="1">
      <alignment horizontal="left" readingOrder="0" shrinkToFit="0" vertical="center" wrapText="1"/>
    </xf>
    <xf borderId="3" fillId="12" fontId="10" numFmtId="0" xfId="0" applyAlignment="1" applyBorder="1" applyFill="1" applyFont="1">
      <alignment horizontal="left" readingOrder="0" shrinkToFit="0" vertical="center" wrapText="1"/>
    </xf>
    <xf borderId="4" fillId="12" fontId="10" numFmtId="0" xfId="0" applyAlignment="1" applyBorder="1" applyFont="1">
      <alignment horizontal="center" readingOrder="0" shrinkToFit="0" vertical="center" wrapText="1"/>
    </xf>
    <xf borderId="3" fillId="12" fontId="10" numFmtId="0" xfId="0" applyAlignment="1" applyBorder="1" applyFont="1">
      <alignment horizontal="center" readingOrder="0" shrinkToFit="0" vertical="center" wrapText="1"/>
    </xf>
    <xf borderId="0" fillId="4" fontId="11" numFmtId="0" xfId="0" applyAlignment="1" applyFont="1">
      <alignment horizontal="left" readingOrder="0" shrinkToFit="0" vertical="top" wrapText="1"/>
    </xf>
    <xf borderId="0" fillId="13" fontId="12" numFmtId="0" xfId="0" applyAlignment="1" applyFill="1" applyFont="1">
      <alignment horizontal="center" readingOrder="0" shrinkToFit="0" vertical="bottom" wrapText="0"/>
    </xf>
    <xf borderId="0" fillId="3" fontId="13" numFmtId="0" xfId="0" applyAlignment="1" applyFont="1">
      <alignment horizontal="center" readingOrder="0" shrinkToFit="0" vertical="center" wrapText="1"/>
    </xf>
    <xf borderId="5" fillId="3" fontId="13" numFmtId="1" xfId="0" applyAlignment="1" applyBorder="1" applyFont="1" applyNumberFormat="1">
      <alignment horizontal="center" readingOrder="0" shrinkToFit="0" vertical="center" wrapText="1"/>
    </xf>
    <xf borderId="6" fillId="3" fontId="13" numFmtId="1" xfId="0" applyAlignment="1" applyBorder="1" applyFont="1" applyNumberFormat="1">
      <alignment horizontal="center" readingOrder="0" shrinkToFit="0" vertical="center" wrapText="1"/>
    </xf>
    <xf borderId="5" fillId="3" fontId="13" numFmtId="1" xfId="0" applyAlignment="1" applyBorder="1" applyFont="1" applyNumberFormat="1">
      <alignment horizontal="center" shrinkToFit="0" vertical="center" wrapText="1"/>
    </xf>
    <xf borderId="6" fillId="3" fontId="13" numFmtId="1" xfId="0" applyAlignment="1" applyBorder="1" applyFont="1" applyNumberFormat="1">
      <alignment horizontal="center" shrinkToFit="0" vertical="center" wrapText="1"/>
    </xf>
    <xf borderId="0" fillId="14" fontId="12" numFmtId="0" xfId="0" applyAlignment="1" applyFill="1" applyFont="1">
      <alignment horizontal="center" readingOrder="0" shrinkToFit="0" vertical="bottom" wrapText="0"/>
    </xf>
    <xf borderId="7" fillId="3" fontId="13" numFmtId="0" xfId="0" applyAlignment="1" applyBorder="1" applyFont="1">
      <alignment horizontal="center" readingOrder="0" shrinkToFit="0" vertical="center" wrapText="1"/>
    </xf>
    <xf borderId="8" fillId="3" fontId="13" numFmtId="1" xfId="0" applyAlignment="1" applyBorder="1" applyFont="1" applyNumberFormat="1">
      <alignment horizontal="center" readingOrder="0" shrinkToFit="0" vertical="center" wrapText="1"/>
    </xf>
    <xf borderId="0" fillId="15" fontId="12" numFmtId="0" xfId="0" applyAlignment="1" applyFill="1" applyFont="1">
      <alignment horizontal="center" readingOrder="0" shrinkToFit="0" vertical="bottom" wrapText="0"/>
    </xf>
    <xf borderId="8" fillId="3" fontId="13" numFmtId="1" xfId="0" applyAlignment="1" applyBorder="1" applyFont="1" applyNumberFormat="1">
      <alignment horizontal="center" shrinkToFit="0" vertical="center" wrapText="1"/>
    </xf>
    <xf borderId="0" fillId="4" fontId="10" numFmtId="0" xfId="0" applyAlignment="1" applyFont="1">
      <alignment horizontal="left" readingOrder="0" shrinkToFit="0" vertical="bottom" wrapText="1"/>
    </xf>
    <xf borderId="0" fillId="16" fontId="12" numFmtId="0" xfId="0" applyAlignment="1" applyFill="1" applyFont="1">
      <alignment horizontal="center" readingOrder="0" shrinkToFit="0" vertical="bottom" wrapText="0"/>
    </xf>
    <xf borderId="0" fillId="4" fontId="14" numFmtId="0" xfId="0" applyAlignment="1" applyFont="1">
      <alignment horizontal="left" shrinkToFit="0" vertical="top" wrapText="1"/>
    </xf>
    <xf borderId="0" fillId="17" fontId="12" numFmtId="0" xfId="0" applyAlignment="1" applyFill="1" applyFont="1">
      <alignment horizontal="center" readingOrder="0" shrinkToFit="0" vertical="bottom" wrapText="0"/>
    </xf>
    <xf borderId="0" fillId="18" fontId="12" numFmtId="0" xfId="0" applyAlignment="1" applyFill="1" applyFont="1">
      <alignment horizontal="center" readingOrder="0" shrinkToFit="0" vertical="bottom" wrapText="0"/>
    </xf>
    <xf borderId="0" fillId="19" fontId="12" numFmtId="0" xfId="0" applyAlignment="1" applyFill="1" applyFont="1">
      <alignment horizontal="center" readingOrder="0" shrinkToFit="0" vertical="bottom" wrapText="0"/>
    </xf>
    <xf borderId="9" fillId="3" fontId="13" numFmtId="0" xfId="0" applyAlignment="1" applyBorder="1" applyFont="1">
      <alignment horizontal="center" readingOrder="0" shrinkToFit="0" vertical="center" wrapText="1"/>
    </xf>
    <xf borderId="3" fillId="3" fontId="13" numFmtId="1" xfId="0" applyAlignment="1" applyBorder="1" applyFont="1" applyNumberFormat="1">
      <alignment horizontal="center" shrinkToFit="0" vertical="center" wrapText="1"/>
    </xf>
    <xf borderId="0" fillId="4" fontId="6" numFmtId="0" xfId="0" applyAlignment="1" applyFont="1">
      <alignment shrinkToFit="0" wrapText="1"/>
    </xf>
    <xf borderId="0" fillId="3" fontId="13" numFmtId="0" xfId="0" applyAlignment="1" applyFont="1">
      <alignment horizontal="left" shrinkToFit="0" vertical="center" wrapText="1"/>
    </xf>
    <xf borderId="0" fillId="20" fontId="15" numFmtId="0" xfId="0" applyAlignment="1" applyFill="1" applyFont="1">
      <alignment horizontal="center" readingOrder="0" shrinkToFit="0" vertical="center" wrapText="1"/>
    </xf>
    <xf borderId="0" fillId="20" fontId="16" numFmtId="1" xfId="0" applyAlignment="1" applyFont="1" applyNumberFormat="1">
      <alignment horizontal="center" shrinkToFit="0" vertical="center" wrapText="1"/>
    </xf>
    <xf borderId="0" fillId="0" fontId="9" numFmtId="1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63"/>
    <col customWidth="1" min="2" max="2" width="9.5"/>
    <col customWidth="1" min="3" max="3" width="15.0"/>
    <col customWidth="1" min="4" max="4" width="24.25"/>
    <col customWidth="1" min="5" max="6" width="8.5"/>
    <col customWidth="1" min="7" max="8" width="8.88"/>
    <col customWidth="1" min="9" max="10" width="10.5"/>
    <col customWidth="1" min="11" max="12" width="8.5"/>
    <col customWidth="1" min="13" max="14" width="9.5"/>
    <col customWidth="1" min="15" max="27" width="7.63"/>
  </cols>
  <sheetData>
    <row r="1" ht="7.5" customHeight="1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22.5" customHeight="1">
      <c r="A2" s="3"/>
      <c r="B2" s="4"/>
      <c r="C2" s="3"/>
      <c r="D2" s="3"/>
      <c r="E2" s="5"/>
      <c r="F2" s="5"/>
      <c r="G2" s="5"/>
      <c r="H2" s="5"/>
      <c r="I2" s="5"/>
      <c r="J2" s="5"/>
      <c r="K2" s="5"/>
      <c r="L2" s="5"/>
      <c r="M2" s="5"/>
      <c r="N2" s="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2.5" customHeight="1">
      <c r="A3" s="3"/>
      <c r="B3" s="4"/>
      <c r="C3" s="3"/>
      <c r="D3" s="3"/>
      <c r="E3" s="5"/>
      <c r="F3" s="5"/>
      <c r="G3" s="5"/>
      <c r="H3" s="5"/>
      <c r="I3" s="5"/>
      <c r="J3" s="5"/>
      <c r="K3" s="5"/>
      <c r="L3" s="5"/>
      <c r="M3" s="5"/>
      <c r="N3" s="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2.5" customHeight="1">
      <c r="A4" s="6"/>
      <c r="B4" s="7" t="s">
        <v>0</v>
      </c>
      <c r="K4" s="8"/>
      <c r="L4" s="8"/>
      <c r="M4" s="8"/>
      <c r="N4" s="8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ht="22.5" customHeight="1">
      <c r="A5" s="10"/>
      <c r="B5" s="10"/>
      <c r="C5" s="10"/>
      <c r="D5" s="10"/>
      <c r="E5" s="11"/>
      <c r="F5" s="11"/>
      <c r="G5" s="11"/>
      <c r="H5" s="11"/>
      <c r="I5" s="11"/>
      <c r="J5" s="11"/>
      <c r="K5" s="11"/>
      <c r="L5" s="11"/>
      <c r="M5" s="11"/>
      <c r="N5" s="11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ht="22.5" customHeight="1">
      <c r="A6" s="10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ht="22.5" customHeight="1">
      <c r="A7" s="10"/>
      <c r="B7" s="12"/>
      <c r="C7" s="13" t="s">
        <v>1</v>
      </c>
      <c r="D7" s="14" t="s">
        <v>2</v>
      </c>
      <c r="E7" s="15" t="s">
        <v>3</v>
      </c>
      <c r="F7" s="16"/>
      <c r="G7" s="17" t="s">
        <v>4</v>
      </c>
      <c r="H7" s="16"/>
      <c r="I7" s="18" t="s">
        <v>5</v>
      </c>
      <c r="J7" s="16"/>
      <c r="K7" s="19" t="s">
        <v>6</v>
      </c>
      <c r="L7" s="16"/>
      <c r="M7" s="20" t="s">
        <v>7</v>
      </c>
      <c r="N7" s="16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ht="22.5" customHeight="1">
      <c r="A8" s="10"/>
      <c r="B8" s="21"/>
      <c r="E8" s="22"/>
      <c r="F8" s="23" t="s">
        <v>8</v>
      </c>
      <c r="G8" s="24"/>
      <c r="H8" s="23" t="s">
        <v>8</v>
      </c>
      <c r="I8" s="22"/>
      <c r="J8" s="23" t="s">
        <v>8</v>
      </c>
      <c r="K8" s="22"/>
      <c r="L8" s="23" t="s">
        <v>8</v>
      </c>
      <c r="M8" s="22"/>
      <c r="N8" s="23" t="s">
        <v>8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ht="29.25" customHeight="1">
      <c r="A9" s="10"/>
      <c r="B9" s="25"/>
      <c r="C9" s="26">
        <v>0.56</v>
      </c>
      <c r="D9" s="27" t="s">
        <v>9</v>
      </c>
      <c r="E9" s="28">
        <f>1+3+3+2+1</f>
        <v>10</v>
      </c>
      <c r="F9" s="29">
        <f t="shared" ref="F9:F16" si="1">E9*C9</f>
        <v>5.6</v>
      </c>
      <c r="G9" s="30">
        <f>8+8+7+8+8</f>
        <v>39</v>
      </c>
      <c r="H9" s="31">
        <f t="shared" ref="H9:H16" si="2">G9*C9</f>
        <v>21.84</v>
      </c>
      <c r="I9" s="30">
        <f>6+5+7+6+4</f>
        <v>28</v>
      </c>
      <c r="J9" s="31">
        <f t="shared" ref="J9:J16" si="3">I9*C9</f>
        <v>15.68</v>
      </c>
      <c r="K9" s="30">
        <f>10+8+9+8+8</f>
        <v>43</v>
      </c>
      <c r="L9" s="31">
        <f t="shared" ref="L9:L16" si="4">K9*C9</f>
        <v>24.08</v>
      </c>
      <c r="M9" s="30">
        <f>1+0+2+1+1</f>
        <v>5</v>
      </c>
      <c r="N9" s="31">
        <f t="shared" ref="N9:N16" si="5">M9*C9</f>
        <v>2.8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ht="29.25" customHeight="1">
      <c r="A10" s="10"/>
      <c r="C10" s="32">
        <v>0.21</v>
      </c>
      <c r="D10" s="33" t="s">
        <v>10</v>
      </c>
      <c r="E10" s="34">
        <f>6+7+6+7+6</f>
        <v>32</v>
      </c>
      <c r="F10" s="29">
        <f t="shared" si="1"/>
        <v>6.72</v>
      </c>
      <c r="G10" s="34">
        <f>5+4+5+4+7</f>
        <v>25</v>
      </c>
      <c r="H10" s="31">
        <f t="shared" si="2"/>
        <v>5.25</v>
      </c>
      <c r="I10" s="34">
        <f>7+7+4+6+4</f>
        <v>28</v>
      </c>
      <c r="J10" s="31">
        <f t="shared" si="3"/>
        <v>5.88</v>
      </c>
      <c r="K10" s="34">
        <f>8+7+6+7+6</f>
        <v>34</v>
      </c>
      <c r="L10" s="31">
        <f t="shared" si="4"/>
        <v>7.14</v>
      </c>
      <c r="M10" s="34">
        <f>7+4+4+6+5</f>
        <v>26</v>
      </c>
      <c r="N10" s="31">
        <f t="shared" si="5"/>
        <v>5.46</v>
      </c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ht="29.25" customHeight="1">
      <c r="A11" s="10"/>
      <c r="C11" s="35">
        <v>0.77</v>
      </c>
      <c r="D11" s="33" t="s">
        <v>11</v>
      </c>
      <c r="E11" s="34">
        <f>5+5+6+5+6</f>
        <v>27</v>
      </c>
      <c r="F11" s="29">
        <f t="shared" si="1"/>
        <v>20.79</v>
      </c>
      <c r="G11" s="36">
        <f>9+5+7+7+7</f>
        <v>35</v>
      </c>
      <c r="H11" s="31">
        <f t="shared" si="2"/>
        <v>26.95</v>
      </c>
      <c r="I11" s="34">
        <f>6+5+7+7+6</f>
        <v>31</v>
      </c>
      <c r="J11" s="31">
        <f t="shared" si="3"/>
        <v>23.87</v>
      </c>
      <c r="K11" s="34">
        <f>6+9+7+7+7</f>
        <v>36</v>
      </c>
      <c r="L11" s="31">
        <f t="shared" si="4"/>
        <v>27.72</v>
      </c>
      <c r="M11" s="36">
        <f>8+7+6+8+5</f>
        <v>34</v>
      </c>
      <c r="N11" s="31">
        <f t="shared" si="5"/>
        <v>26.18</v>
      </c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ht="29.25" customHeight="1">
      <c r="A12" s="10"/>
      <c r="B12" s="37"/>
      <c r="C12" s="38">
        <v>0.7</v>
      </c>
      <c r="D12" s="33" t="s">
        <v>12</v>
      </c>
      <c r="E12" s="34">
        <f>5+7+6+5+5</f>
        <v>28</v>
      </c>
      <c r="F12" s="29">
        <f t="shared" si="1"/>
        <v>19.6</v>
      </c>
      <c r="G12" s="36">
        <f>10+10+8+10+10</f>
        <v>48</v>
      </c>
      <c r="H12" s="31">
        <f t="shared" si="2"/>
        <v>33.6</v>
      </c>
      <c r="I12" s="36">
        <f>6+8+9+8+7</f>
        <v>38</v>
      </c>
      <c r="J12" s="31">
        <f t="shared" si="3"/>
        <v>26.6</v>
      </c>
      <c r="K12" s="36">
        <f>8+8+8+8+8</f>
        <v>40</v>
      </c>
      <c r="L12" s="31">
        <f t="shared" si="4"/>
        <v>28</v>
      </c>
      <c r="M12" s="36">
        <f>8+8+7+8+7</f>
        <v>38</v>
      </c>
      <c r="N12" s="31">
        <f t="shared" si="5"/>
        <v>26.6</v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ht="29.25" customHeight="1">
      <c r="A13" s="10"/>
      <c r="B13" s="39"/>
      <c r="C13" s="40">
        <v>0.11</v>
      </c>
      <c r="D13" s="33" t="s">
        <v>13</v>
      </c>
      <c r="E13" s="36">
        <f>3+2+2+2+3</f>
        <v>12</v>
      </c>
      <c r="F13" s="29">
        <f t="shared" si="1"/>
        <v>1.32</v>
      </c>
      <c r="G13" s="34">
        <f>4+5+9+8+9</f>
        <v>35</v>
      </c>
      <c r="H13" s="31">
        <f t="shared" si="2"/>
        <v>3.85</v>
      </c>
      <c r="I13" s="36">
        <f>7+6+6+7+7</f>
        <v>33</v>
      </c>
      <c r="J13" s="31">
        <f t="shared" si="3"/>
        <v>3.63</v>
      </c>
      <c r="K13" s="36">
        <f>8+8+7+8+8</f>
        <v>39</v>
      </c>
      <c r="L13" s="31">
        <f t="shared" si="4"/>
        <v>4.29</v>
      </c>
      <c r="M13" s="34">
        <f>9+7+6+8+7</f>
        <v>37</v>
      </c>
      <c r="N13" s="31">
        <f t="shared" si="5"/>
        <v>4.07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ht="29.25" customHeight="1">
      <c r="A14" s="10"/>
      <c r="C14" s="41">
        <v>0.71</v>
      </c>
      <c r="D14" s="33" t="s">
        <v>14</v>
      </c>
      <c r="E14" s="36">
        <f>5+5+5+5+5</f>
        <v>25</v>
      </c>
      <c r="F14" s="29">
        <f t="shared" si="1"/>
        <v>17.75</v>
      </c>
      <c r="G14" s="36">
        <f>8+5+4+5+8</f>
        <v>30</v>
      </c>
      <c r="H14" s="31">
        <f t="shared" si="2"/>
        <v>21.3</v>
      </c>
      <c r="I14" s="36">
        <f>6+7+7+6+6</f>
        <v>32</v>
      </c>
      <c r="J14" s="31">
        <f t="shared" si="3"/>
        <v>22.72</v>
      </c>
      <c r="K14" s="36">
        <f>7+9+7+7+7</f>
        <v>37</v>
      </c>
      <c r="L14" s="31">
        <f t="shared" si="4"/>
        <v>26.27</v>
      </c>
      <c r="M14" s="36">
        <f>5+6+4+4+4</f>
        <v>23</v>
      </c>
      <c r="N14" s="31">
        <f t="shared" si="5"/>
        <v>16.33</v>
      </c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ht="29.25" customHeight="1">
      <c r="A15" s="10"/>
      <c r="B15" s="39"/>
      <c r="C15" s="42">
        <v>0.14</v>
      </c>
      <c r="D15" s="33" t="s">
        <v>15</v>
      </c>
      <c r="E15" s="36">
        <f>3+4+3+3+4</f>
        <v>17</v>
      </c>
      <c r="F15" s="29">
        <f t="shared" si="1"/>
        <v>2.38</v>
      </c>
      <c r="G15" s="36">
        <f>8+8+7+5+6</f>
        <v>34</v>
      </c>
      <c r="H15" s="31">
        <f t="shared" si="2"/>
        <v>4.76</v>
      </c>
      <c r="I15" s="36">
        <f>5+6+5+4+5</f>
        <v>25</v>
      </c>
      <c r="J15" s="31">
        <f t="shared" si="3"/>
        <v>3.5</v>
      </c>
      <c r="K15" s="36">
        <f>4+7+7+7+9</f>
        <v>34</v>
      </c>
      <c r="L15" s="31">
        <f t="shared" si="4"/>
        <v>4.76</v>
      </c>
      <c r="M15" s="36">
        <f>2+2+1+1+0</f>
        <v>6</v>
      </c>
      <c r="N15" s="31">
        <f t="shared" si="5"/>
        <v>0.84</v>
      </c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ht="29.25" customHeight="1">
      <c r="A16" s="10"/>
      <c r="B16" s="39"/>
      <c r="C16" s="41">
        <v>0.79</v>
      </c>
      <c r="D16" s="43" t="s">
        <v>16</v>
      </c>
      <c r="E16" s="44">
        <f>0+0+0</f>
        <v>0</v>
      </c>
      <c r="F16" s="29">
        <f t="shared" si="1"/>
        <v>0</v>
      </c>
      <c r="G16" s="44">
        <f>5+3+3+6+5</f>
        <v>22</v>
      </c>
      <c r="H16" s="31">
        <f t="shared" si="2"/>
        <v>17.38</v>
      </c>
      <c r="I16" s="44">
        <f>4+6+6+5+5</f>
        <v>26</v>
      </c>
      <c r="J16" s="31">
        <f t="shared" si="3"/>
        <v>20.54</v>
      </c>
      <c r="K16" s="44">
        <f>8+9+8+8+10</f>
        <v>43</v>
      </c>
      <c r="L16" s="31">
        <f t="shared" si="4"/>
        <v>33.97</v>
      </c>
      <c r="M16" s="44">
        <f>4+6+5+5+6</f>
        <v>26</v>
      </c>
      <c r="N16" s="31">
        <f t="shared" si="5"/>
        <v>20.54</v>
      </c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ht="45.0" customHeight="1">
      <c r="A17" s="10"/>
      <c r="B17" s="45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ht="22.5" customHeight="1">
      <c r="A18" s="10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ht="7.5" customHeight="1">
      <c r="A19" s="10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ht="33.75" customHeight="1">
      <c r="A20" s="10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ht="22.5" customHeight="1">
      <c r="A21" s="10"/>
      <c r="B21" s="12"/>
      <c r="C21" s="46"/>
      <c r="D21" s="47" t="s">
        <v>17</v>
      </c>
      <c r="E21" s="48"/>
      <c r="F21" s="48">
        <f>SUM(F9:F16)</f>
        <v>74.16</v>
      </c>
      <c r="G21" s="48"/>
      <c r="H21" s="48">
        <f>SUM(H9:H15)</f>
        <v>117.55</v>
      </c>
      <c r="I21" s="48"/>
      <c r="J21" s="48">
        <f>SUM(J9:J15)</f>
        <v>101.88</v>
      </c>
      <c r="K21" s="48"/>
      <c r="L21" s="48">
        <f>SUM(L9:L15)</f>
        <v>122.26</v>
      </c>
      <c r="M21" s="48"/>
      <c r="N21" s="48">
        <f>SUM(N9:N15)</f>
        <v>82.28</v>
      </c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ht="29.25" customHeight="1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ht="29.25" customHeight="1">
      <c r="A23" s="10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ht="29.25" customHeight="1">
      <c r="A24" s="10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ht="29.25" customHeight="1">
      <c r="A25" s="10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ht="29.25" customHeight="1">
      <c r="A26" s="10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ht="29.25" customHeight="1">
      <c r="A27" s="10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ht="29.25" customHeight="1">
      <c r="A28" s="10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ht="45.0" customHeight="1">
      <c r="A29" s="10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ht="22.5" customHeight="1">
      <c r="A30" s="10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ht="7.5" customHeight="1">
      <c r="A31" s="10"/>
      <c r="B31" s="10"/>
      <c r="C31" s="10"/>
      <c r="D31" s="1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ht="33.75" customHeight="1">
      <c r="A32" s="10"/>
      <c r="B32" s="10"/>
      <c r="C32" s="10"/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ht="22.5" customHeight="1">
      <c r="A33" s="10"/>
      <c r="B33" s="10"/>
      <c r="C33" s="10"/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ht="29.25" customHeight="1">
      <c r="A34" s="10"/>
      <c r="B34" s="10"/>
      <c r="C34" s="10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ht="29.25" customHeight="1">
      <c r="A35" s="10"/>
      <c r="B35" s="10"/>
      <c r="C35" s="10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ht="29.25" customHeight="1">
      <c r="A36" s="10"/>
      <c r="B36" s="10"/>
      <c r="C36" s="10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ht="29.25" customHeight="1">
      <c r="A37" s="10"/>
      <c r="B37" s="10"/>
      <c r="C37" s="10"/>
      <c r="D37" s="10"/>
      <c r="E37" s="11"/>
      <c r="F37" s="11"/>
      <c r="G37" s="11"/>
      <c r="H37" s="11"/>
      <c r="I37" s="49"/>
      <c r="J37" s="49"/>
      <c r="K37" s="11"/>
      <c r="L37" s="11"/>
      <c r="M37" s="11"/>
      <c r="N37" s="11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ht="29.25" customHeight="1">
      <c r="A38" s="10"/>
      <c r="B38" s="10"/>
      <c r="C38" s="10"/>
      <c r="D38" s="10"/>
      <c r="E38" s="11"/>
      <c r="F38" s="11"/>
      <c r="G38" s="11"/>
      <c r="H38" s="11"/>
      <c r="I38" s="49"/>
      <c r="J38" s="49"/>
      <c r="K38" s="11"/>
      <c r="L38" s="11"/>
      <c r="M38" s="11"/>
      <c r="N38" s="11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ht="29.25" customHeight="1">
      <c r="A39" s="10"/>
      <c r="B39" s="10"/>
      <c r="C39" s="10"/>
      <c r="D39" s="10"/>
      <c r="E39" s="11"/>
      <c r="F39" s="11"/>
      <c r="G39" s="11"/>
      <c r="H39" s="11"/>
      <c r="I39" s="49"/>
      <c r="J39" s="49"/>
      <c r="K39" s="11"/>
      <c r="L39" s="11"/>
      <c r="M39" s="11"/>
      <c r="N39" s="11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ht="29.25" customHeight="1">
      <c r="A40" s="10"/>
      <c r="B40" s="10"/>
      <c r="C40" s="10"/>
      <c r="D40" s="10"/>
      <c r="E40" s="11"/>
      <c r="F40" s="11"/>
      <c r="G40" s="11"/>
      <c r="H40" s="11"/>
      <c r="I40" s="49"/>
      <c r="J40" s="49"/>
      <c r="K40" s="11"/>
      <c r="L40" s="11"/>
      <c r="M40" s="11"/>
      <c r="N40" s="11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ht="45.0" customHeight="1">
      <c r="A41" s="10"/>
      <c r="B41" s="10"/>
      <c r="C41" s="10"/>
      <c r="D41" s="10"/>
      <c r="E41" s="11"/>
      <c r="F41" s="11"/>
      <c r="G41" s="11"/>
      <c r="H41" s="11"/>
      <c r="I41" s="49"/>
      <c r="J41" s="49"/>
      <c r="K41" s="11"/>
      <c r="L41" s="11"/>
      <c r="M41" s="11"/>
      <c r="N41" s="11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ht="22.5" customHeight="1">
      <c r="A42" s="10"/>
      <c r="B42" s="10"/>
      <c r="C42" s="10"/>
      <c r="D42" s="10"/>
      <c r="E42" s="11"/>
      <c r="F42" s="11"/>
      <c r="G42" s="11"/>
      <c r="H42" s="11"/>
      <c r="I42" s="49"/>
      <c r="J42" s="49"/>
      <c r="K42" s="11"/>
      <c r="L42" s="11"/>
      <c r="M42" s="11"/>
      <c r="N42" s="11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ht="7.5" customHeight="1">
      <c r="A43" s="10"/>
      <c r="B43" s="10"/>
      <c r="C43" s="10"/>
      <c r="D43" s="10"/>
      <c r="E43" s="11"/>
      <c r="F43" s="11"/>
      <c r="G43" s="11"/>
      <c r="H43" s="11"/>
      <c r="I43" s="49"/>
      <c r="J43" s="49"/>
      <c r="K43" s="11"/>
      <c r="L43" s="11"/>
      <c r="M43" s="11"/>
      <c r="N43" s="11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ht="33.75" customHeight="1">
      <c r="A44" s="10"/>
      <c r="B44" s="10"/>
      <c r="C44" s="10"/>
      <c r="D44" s="10"/>
      <c r="E44" s="11"/>
      <c r="F44" s="11"/>
      <c r="G44" s="11"/>
      <c r="H44" s="11"/>
      <c r="I44" s="49"/>
      <c r="J44" s="49"/>
      <c r="K44" s="11"/>
      <c r="L44" s="11"/>
      <c r="M44" s="11"/>
      <c r="N44" s="11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ht="22.5" customHeight="1">
      <c r="A45" s="10"/>
      <c r="B45" s="10"/>
      <c r="C45" s="10"/>
      <c r="D45" s="10"/>
      <c r="E45" s="11"/>
      <c r="F45" s="11"/>
      <c r="G45" s="11"/>
      <c r="H45" s="11"/>
      <c r="I45" s="49"/>
      <c r="J45" s="49"/>
      <c r="K45" s="11"/>
      <c r="L45" s="11"/>
      <c r="M45" s="11"/>
      <c r="N45" s="11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ht="22.5" customHeight="1">
      <c r="A46" s="10"/>
      <c r="B46" s="10"/>
      <c r="C46" s="10"/>
      <c r="D46" s="10"/>
      <c r="E46" s="11"/>
      <c r="F46" s="11"/>
      <c r="G46" s="11"/>
      <c r="H46" s="11"/>
      <c r="I46" s="49"/>
      <c r="J46" s="49"/>
      <c r="K46" s="11"/>
      <c r="L46" s="11"/>
      <c r="M46" s="11"/>
      <c r="N46" s="11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ht="22.5" customHeight="1">
      <c r="A47" s="10"/>
      <c r="B47" s="10"/>
      <c r="C47" s="10"/>
      <c r="D47" s="10"/>
      <c r="E47" s="11"/>
      <c r="F47" s="11"/>
      <c r="G47" s="11"/>
      <c r="H47" s="11"/>
      <c r="I47" s="49"/>
      <c r="J47" s="49"/>
      <c r="K47" s="11"/>
      <c r="L47" s="11"/>
      <c r="M47" s="11"/>
      <c r="N47" s="11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</sheetData>
  <mergeCells count="10">
    <mergeCell ref="C7:C8"/>
    <mergeCell ref="B9:B11"/>
    <mergeCell ref="B13:B14"/>
    <mergeCell ref="B4:J4"/>
    <mergeCell ref="D7:D8"/>
    <mergeCell ref="E7:F7"/>
    <mergeCell ref="G7:H7"/>
    <mergeCell ref="I7:J7"/>
    <mergeCell ref="K7:L7"/>
    <mergeCell ref="M7:N7"/>
  </mergeCells>
  <conditionalFormatting sqref="B1:B30 C6:N6 O6:AA18 E8:N8 C18:N20 C22:N30">
    <cfRule type="expression" dxfId="0" priority="1">
      <formula>AND(($B:$B)=max($B:$B), ISNUMBER($B:$B))</formula>
    </cfRule>
  </conditionalFormatting>
  <drawing r:id="rId1"/>
</worksheet>
</file>