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scratch\yc43534\project-variome\variomePipielineResults_2020.01.31_15.46\snpEff\"/>
    </mc:Choice>
  </mc:AlternateContent>
  <xr:revisionPtr revIDLastSave="0" documentId="13_ncr:1_{9425D350-0371-4769-92FD-ABF2909ABBDB}" xr6:coauthVersionLast="44" xr6:coauthVersionMax="44" xr10:uidLastSave="{00000000-0000-0000-0000-000000000000}"/>
  <bookViews>
    <workbookView xWindow="-120" yWindow="-120" windowWidth="29040" windowHeight="15840" xr2:uid="{382C6265-34AB-4383-BC55-573B19502B6A}"/>
  </bookViews>
  <sheets>
    <sheet name="Sheet1" sheetId="1" r:id="rId1"/>
    <sheet name="Sheet2" sheetId="2" r:id="rId2"/>
  </sheets>
  <definedNames>
    <definedName name="effects" localSheetId="0">Sheet1!$A$14</definedName>
    <definedName name="effectsFuncClass" localSheetId="0">Sheet1!$A$48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K27" i="1"/>
  <c r="J27" i="1"/>
  <c r="L27" i="1"/>
  <c r="I28" i="1"/>
  <c r="K28" i="1"/>
  <c r="J28" i="1"/>
  <c r="L28" i="1"/>
  <c r="I26" i="1"/>
  <c r="K26" i="1"/>
  <c r="J26" i="1"/>
  <c r="L26" i="1"/>
  <c r="H29" i="1"/>
  <c r="K29" i="1"/>
  <c r="J29" i="1"/>
  <c r="L29" i="1"/>
  <c r="H30" i="1"/>
  <c r="L30" i="1"/>
  <c r="M21" i="1"/>
  <c r="J16" i="1"/>
  <c r="K25" i="1" s="1"/>
  <c r="K21" i="1"/>
  <c r="K16" i="1" s="1"/>
  <c r="J25" i="1" s="1"/>
  <c r="J21" i="1"/>
  <c r="K30" i="1" s="1"/>
  <c r="L21" i="1"/>
  <c r="L16" i="1"/>
  <c r="L25" i="1" s="1"/>
  <c r="I16" i="1"/>
  <c r="I25" i="1" s="1"/>
  <c r="E44" i="1"/>
  <c r="I20" i="1"/>
  <c r="I29" i="1" s="1"/>
  <c r="I21" i="1"/>
  <c r="I30" i="1" s="1"/>
  <c r="H19" i="1"/>
  <c r="H26" i="1" s="1"/>
  <c r="H18" i="1"/>
  <c r="H28" i="1" s="1"/>
  <c r="H17" i="1"/>
  <c r="H27" i="1" s="1"/>
  <c r="H21" i="1"/>
  <c r="J30" i="1" l="1"/>
  <c r="H16" i="1"/>
  <c r="H25" i="1" s="1"/>
</calcChain>
</file>

<file path=xl/sharedStrings.xml><?xml version="1.0" encoding="utf-8"?>
<sst xmlns="http://schemas.openxmlformats.org/spreadsheetml/2006/main" count="114" uniqueCount="74">
  <si>
    <t>Exon total</t>
  </si>
  <si>
    <t xml:space="preserve"> missense_variant + start_lost + stop_gained + stop_lost + stop_retained_variant + synonymous_variant</t>
  </si>
  <si>
    <t>Missense</t>
  </si>
  <si>
    <t xml:space="preserve"> missense_variant + start_lost + stop_lost</t>
  </si>
  <si>
    <t>Nonsense</t>
  </si>
  <si>
    <t xml:space="preserve"> stop_gained</t>
  </si>
  <si>
    <t>Silent</t>
  </si>
  <si>
    <t xml:space="preserve"> stop_retained_variant + synonymous_variant</t>
  </si>
  <si>
    <t>Intron</t>
  </si>
  <si>
    <t xml:space="preserve"> intron_variant + splice_acceptor_variant + splice_donor_variant + splice_region_variant</t>
  </si>
  <si>
    <t>Splice</t>
  </si>
  <si>
    <t xml:space="preserve"> splice_acceptor_variant + splice_donor_variant + splice_region_variant</t>
  </si>
  <si>
    <t>3UTR</t>
  </si>
  <si>
    <t xml:space="preserve"> 3_prime_UTR_variant</t>
  </si>
  <si>
    <t>5UTR</t>
  </si>
  <si>
    <t xml:space="preserve"> 5_prime_UTR_premature_start_codon_gain_variant + 5_prime_UTR_variant</t>
  </si>
  <si>
    <t>Intergenic</t>
  </si>
  <si>
    <t xml:space="preserve"> intergenic_region + downstream_gene_variant + upstream_gene_variant</t>
  </si>
  <si>
    <t>Rule (from Miriam 28/11/19)</t>
  </si>
  <si>
    <t xml:space="preserve">Type (alphabetical order) </t>
  </si>
  <si>
    <t>Count</t>
  </si>
  <si>
    <t>Percent</t>
  </si>
  <si>
    <t xml:space="preserve">3_prime_UTR_variant </t>
  </si>
  <si>
    <t xml:space="preserve">5_prime_UTR_premature_start_codon_gain_variant </t>
  </si>
  <si>
    <t xml:space="preserve">5_prime_UTR_variant </t>
  </si>
  <si>
    <t xml:space="preserve">downstream_gene_variant </t>
  </si>
  <si>
    <t xml:space="preserve">initiator_codon_variant </t>
  </si>
  <si>
    <t xml:space="preserve">intergenic_region </t>
  </si>
  <si>
    <t xml:space="preserve">intragenic_variant </t>
  </si>
  <si>
    <t xml:space="preserve">intron_variant </t>
  </si>
  <si>
    <t xml:space="preserve">missense_variant </t>
  </si>
  <si>
    <t xml:space="preserve">non_canonical_start_codon </t>
  </si>
  <si>
    <t xml:space="preserve">splice_acceptor_variant </t>
  </si>
  <si>
    <t xml:space="preserve">splice_donor_variant </t>
  </si>
  <si>
    <t xml:space="preserve">splice_region_variant </t>
  </si>
  <si>
    <t xml:space="preserve">start_lost </t>
  </si>
  <si>
    <t xml:space="preserve">stop_gained </t>
  </si>
  <si>
    <t xml:space="preserve">stop_lost </t>
  </si>
  <si>
    <t xml:space="preserve">stop_retained_variant </t>
  </si>
  <si>
    <t xml:space="preserve">synonymous_variant </t>
  </si>
  <si>
    <t xml:space="preserve">upstream_gene_variant </t>
  </si>
  <si>
    <t xml:space="preserve">DOWNSTREAM </t>
  </si>
  <si>
    <t xml:space="preserve">EXON </t>
  </si>
  <si>
    <t xml:space="preserve">INTERGENIC </t>
  </si>
  <si>
    <t xml:space="preserve">INTRON </t>
  </si>
  <si>
    <t xml:space="preserve">SPLICE_SITE_ACCEPTOR </t>
  </si>
  <si>
    <t xml:space="preserve">SPLICE_SITE_DONOR </t>
  </si>
  <si>
    <t xml:space="preserve">SPLICE_SITE_REGION </t>
  </si>
  <si>
    <t xml:space="preserve">TRANSCRIPT </t>
  </si>
  <si>
    <t xml:space="preserve">UPSTREAM </t>
  </si>
  <si>
    <t xml:space="preserve">UTR_3_PRIME </t>
  </si>
  <si>
    <t xml:space="preserve">UTR_5_PRIME </t>
  </si>
  <si>
    <t>3'UTR</t>
  </si>
  <si>
    <t>5'UTR</t>
  </si>
  <si>
    <t xml:space="preserve">MISSENSE </t>
  </si>
  <si>
    <t xml:space="preserve">NONSENSE </t>
  </si>
  <si>
    <t xml:space="preserve">SILENT </t>
  </si>
  <si>
    <t>Exon</t>
  </si>
  <si>
    <t>missense</t>
  </si>
  <si>
    <t>nonsense</t>
  </si>
  <si>
    <t>silent</t>
  </si>
  <si>
    <t>splice</t>
  </si>
  <si>
    <t>exon</t>
  </si>
  <si>
    <t>Total</t>
  </si>
  <si>
    <t>SUM</t>
  </si>
  <si>
    <t>Percentage</t>
  </si>
  <si>
    <t>Non modifier</t>
  </si>
  <si>
    <t>Upstream</t>
  </si>
  <si>
    <t>Downstream</t>
  </si>
  <si>
    <t>Splice-related (2.77%)</t>
  </si>
  <si>
    <t>Missense (11.03%)</t>
  </si>
  <si>
    <t>Nonsense (0.16%)</t>
  </si>
  <si>
    <t>Silent (10.65%)</t>
  </si>
  <si>
    <t>Non-modifier (75.39%)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</si>
</sst>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9F500"/>
        <bgColor indexed="64"/>
      </patternFill>
    </fill>
    <fill>
      <patternFill patternType="solid">
        <fgColor rgb="FF35C900"/>
        <bgColor indexed="64"/>
      </patternFill>
    </fill>
    <fill>
      <patternFill patternType="solid">
        <fgColor rgb="FF00FE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10EE00"/>
        <bgColor indexed="64"/>
      </patternFill>
    </fill>
    <fill>
      <patternFill patternType="solid">
        <fgColor rgb="FF01FD00"/>
        <bgColor indexed="64"/>
      </patternFill>
    </fill>
    <fill>
      <patternFill patternType="solid">
        <fgColor rgb="FF24DA00"/>
        <bgColor indexed="64"/>
      </patternFill>
    </fill>
    <fill>
      <patternFill patternType="solid">
        <fgColor rgb="FF42BC00"/>
        <bgColor indexed="64"/>
      </patternFill>
    </fill>
    <fill>
      <patternFill patternType="solid">
        <fgColor rgb="FFF50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C8200"/>
        <bgColor indexed="64"/>
      </patternFill>
    </fill>
    <fill>
      <patternFill patternType="solid">
        <fgColor rgb="FF738B00"/>
        <bgColor indexed="64"/>
      </patternFill>
    </fill>
    <fill>
      <patternFill patternType="solid">
        <fgColor rgb="FF45B900"/>
        <bgColor indexed="64"/>
      </patternFill>
    </fill>
    <fill>
      <patternFill patternType="solid">
        <fgColor rgb="FF4EB000"/>
        <bgColor indexed="64"/>
      </patternFill>
    </fill>
    <fill>
      <patternFill patternType="solid">
        <fgColor rgb="FF798500"/>
        <bgColor indexed="64"/>
      </patternFill>
    </fill>
    <fill>
      <patternFill patternType="solid">
        <fgColor rgb="FF8F6F00"/>
        <bgColor indexed="64"/>
      </patternFill>
    </fill>
    <fill>
      <patternFill patternType="solid">
        <fgColor rgb="FF26D800"/>
        <bgColor indexed="64"/>
      </patternFill>
    </fill>
    <fill>
      <patternFill patternType="solid">
        <fgColor rgb="FF52AC00"/>
        <bgColor indexed="64"/>
      </patternFill>
    </fill>
    <fill>
      <patternFill patternType="solid">
        <fgColor rgb="FF837B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3" fontId="0" fillId="0" borderId="0" xfId="0" applyNumberFormat="1"/>
    <xf numFmtId="10" fontId="0" fillId="0" borderId="0" xfId="0" applyNumberFormat="1"/>
    <xf numFmtId="10" fontId="0" fillId="4" borderId="0" xfId="0" applyNumberFormat="1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10" fontId="0" fillId="5" borderId="0" xfId="0" applyNumberFormat="1" applyFill="1" applyAlignment="1">
      <alignment vertical="center" wrapText="1"/>
    </xf>
    <xf numFmtId="0" fontId="0" fillId="6" borderId="0" xfId="0" applyFill="1" applyAlignment="1">
      <alignment vertical="center" wrapText="1"/>
    </xf>
    <xf numFmtId="3" fontId="0" fillId="4" borderId="0" xfId="0" applyNumberFormat="1" applyFill="1" applyAlignment="1">
      <alignment vertical="center" wrapText="1"/>
    </xf>
    <xf numFmtId="3" fontId="0" fillId="7" borderId="0" xfId="0" applyNumberFormat="1" applyFill="1" applyAlignment="1">
      <alignment vertical="center" wrapText="1"/>
    </xf>
    <xf numFmtId="10" fontId="0" fillId="7" borderId="0" xfId="0" applyNumberFormat="1" applyFill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3" fontId="0" fillId="9" borderId="0" xfId="0" applyNumberFormat="1" applyFill="1" applyAlignment="1">
      <alignment vertical="center" wrapText="1"/>
    </xf>
    <xf numFmtId="10" fontId="0" fillId="9" borderId="0" xfId="0" applyNumberFormat="1" applyFill="1" applyAlignment="1">
      <alignment vertical="center" wrapText="1"/>
    </xf>
    <xf numFmtId="10" fontId="0" fillId="6" borderId="0" xfId="0" applyNumberFormat="1" applyFill="1" applyAlignment="1">
      <alignment vertical="center" wrapText="1"/>
    </xf>
    <xf numFmtId="3" fontId="0" fillId="10" borderId="0" xfId="0" applyNumberFormat="1" applyFill="1" applyAlignment="1">
      <alignment vertical="center" wrapText="1"/>
    </xf>
    <xf numFmtId="10" fontId="0" fillId="10" borderId="0" xfId="0" applyNumberFormat="1" applyFill="1" applyAlignment="1">
      <alignment vertical="center" wrapText="1"/>
    </xf>
    <xf numFmtId="3" fontId="0" fillId="6" borderId="0" xfId="0" applyNumberFormat="1" applyFill="1" applyAlignment="1">
      <alignment vertical="center" wrapText="1"/>
    </xf>
    <xf numFmtId="3" fontId="0" fillId="11" borderId="0" xfId="0" applyNumberFormat="1" applyFill="1" applyAlignment="1">
      <alignment vertical="center" wrapText="1"/>
    </xf>
    <xf numFmtId="10" fontId="0" fillId="11" borderId="0" xfId="0" applyNumberFormat="1" applyFill="1" applyAlignment="1">
      <alignment vertical="center" wrapText="1"/>
    </xf>
    <xf numFmtId="0" fontId="0" fillId="12" borderId="0" xfId="0" applyFill="1"/>
    <xf numFmtId="0" fontId="1" fillId="12" borderId="0" xfId="0" applyFont="1" applyFill="1"/>
    <xf numFmtId="3" fontId="0" fillId="12" borderId="0" xfId="0" applyNumberFormat="1" applyFill="1"/>
    <xf numFmtId="0" fontId="0" fillId="13" borderId="0" xfId="0" applyFill="1"/>
    <xf numFmtId="0" fontId="1" fillId="13" borderId="0" xfId="0" applyFont="1" applyFill="1"/>
    <xf numFmtId="10" fontId="0" fillId="13" borderId="0" xfId="0" applyNumberFormat="1" applyFill="1"/>
    <xf numFmtId="3" fontId="0" fillId="13" borderId="0" xfId="0" applyNumberFormat="1" applyFill="1"/>
    <xf numFmtId="3" fontId="0" fillId="14" borderId="0" xfId="0" applyNumberFormat="1" applyFill="1" applyAlignment="1">
      <alignment vertical="center" wrapText="1"/>
    </xf>
    <xf numFmtId="10" fontId="0" fillId="14" borderId="0" xfId="0" applyNumberFormat="1" applyFill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10" fontId="0" fillId="2" borderId="0" xfId="0" applyNumberFormat="1" applyFill="1" applyAlignment="1">
      <alignment vertical="center" wrapText="1"/>
    </xf>
    <xf numFmtId="3" fontId="0" fillId="3" borderId="0" xfId="0" applyNumberFormat="1" applyFill="1" applyAlignment="1">
      <alignment vertical="center" wrapText="1"/>
    </xf>
    <xf numFmtId="10" fontId="0" fillId="3" borderId="0" xfId="0" applyNumberFormat="1" applyFill="1" applyAlignment="1">
      <alignment vertical="center" wrapText="1"/>
    </xf>
    <xf numFmtId="3" fontId="0" fillId="15" borderId="0" xfId="0" applyNumberFormat="1" applyFill="1" applyAlignment="1">
      <alignment vertical="center" wrapText="1"/>
    </xf>
    <xf numFmtId="10" fontId="0" fillId="15" borderId="0" xfId="0" applyNumberFormat="1" applyFill="1" applyAlignment="1">
      <alignment vertical="center" wrapText="1"/>
    </xf>
    <xf numFmtId="0" fontId="0" fillId="4" borderId="0" xfId="0" applyFill="1" applyAlignment="1">
      <alignment vertical="center" wrapText="1"/>
    </xf>
    <xf numFmtId="3" fontId="0" fillId="16" borderId="0" xfId="0" applyNumberFormat="1" applyFill="1" applyAlignment="1">
      <alignment vertical="center" wrapText="1"/>
    </xf>
    <xf numFmtId="10" fontId="0" fillId="16" borderId="0" xfId="0" applyNumberFormat="1" applyFill="1" applyAlignment="1">
      <alignment vertical="center" wrapText="1"/>
    </xf>
    <xf numFmtId="9" fontId="0" fillId="6" borderId="0" xfId="0" applyNumberFormat="1" applyFill="1" applyAlignment="1">
      <alignment vertical="center" wrapText="1"/>
    </xf>
    <xf numFmtId="3" fontId="0" fillId="8" borderId="0" xfId="0" applyNumberFormat="1" applyFill="1" applyAlignment="1">
      <alignment vertical="center" wrapText="1"/>
    </xf>
    <xf numFmtId="10" fontId="0" fillId="8" borderId="0" xfId="0" applyNumberFormat="1" applyFill="1" applyAlignment="1">
      <alignment vertical="center" wrapText="1"/>
    </xf>
    <xf numFmtId="3" fontId="0" fillId="17" borderId="0" xfId="0" applyNumberFormat="1" applyFill="1" applyAlignment="1">
      <alignment vertical="center" wrapText="1"/>
    </xf>
    <xf numFmtId="10" fontId="0" fillId="17" borderId="0" xfId="0" applyNumberFormat="1" applyFill="1" applyAlignment="1">
      <alignment vertical="center" wrapText="1"/>
    </xf>
    <xf numFmtId="3" fontId="0" fillId="18" borderId="0" xfId="0" applyNumberFormat="1" applyFill="1" applyAlignment="1">
      <alignment vertical="center" wrapText="1"/>
    </xf>
    <xf numFmtId="10" fontId="0" fillId="18" borderId="0" xfId="0" applyNumberFormat="1" applyFill="1" applyAlignment="1">
      <alignment vertical="center" wrapText="1"/>
    </xf>
    <xf numFmtId="3" fontId="0" fillId="19" borderId="0" xfId="0" applyNumberFormat="1" applyFill="1" applyAlignment="1">
      <alignment vertical="center" wrapText="1"/>
    </xf>
    <xf numFmtId="10" fontId="0" fillId="19" borderId="0" xfId="0" applyNumberFormat="1" applyFill="1" applyAlignment="1">
      <alignment vertical="center" wrapText="1"/>
    </xf>
    <xf numFmtId="3" fontId="0" fillId="20" borderId="0" xfId="0" applyNumberFormat="1" applyFill="1" applyAlignment="1">
      <alignment vertical="center" wrapText="1"/>
    </xf>
    <xf numFmtId="10" fontId="0" fillId="20" borderId="0" xfId="0" applyNumberFormat="1" applyFill="1" applyAlignment="1">
      <alignment vertical="center" wrapText="1"/>
    </xf>
    <xf numFmtId="3" fontId="0" fillId="21" borderId="0" xfId="0" applyNumberFormat="1" applyFill="1" applyAlignment="1">
      <alignment vertical="center" wrapText="1"/>
    </xf>
    <xf numFmtId="10" fontId="0" fillId="21" borderId="0" xfId="0" applyNumberFormat="1" applyFill="1" applyAlignment="1">
      <alignment vertical="center" wrapText="1"/>
    </xf>
    <xf numFmtId="3" fontId="0" fillId="22" borderId="0" xfId="0" applyNumberFormat="1" applyFill="1" applyAlignment="1">
      <alignment vertical="center" wrapText="1"/>
    </xf>
    <xf numFmtId="10" fontId="0" fillId="22" borderId="0" xfId="0" applyNumberForma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C510A"/>
      <color rgb="FFD8B365"/>
      <color rgb="FFF6E8C3"/>
      <color rgb="FF5AB4AC"/>
      <color rgb="FF01665E"/>
      <color rgb="FFD7191C"/>
      <color rgb="FFFDAE61"/>
      <color rgb="FFFFFFBF"/>
      <color rgb="FFABD9E9"/>
      <color rgb="FF2C7B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3706782845038"/>
          <c:y val="3.5991815404496995E-2"/>
          <c:w val="0.82075329416310272"/>
          <c:h val="0.777879281807734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Sheet1!$G$25</c:f>
              <c:strCache>
                <c:ptCount val="1"/>
                <c:pt idx="0">
                  <c:v>Non-modifier (75.39%)</c:v>
                </c:pt>
              </c:strCache>
            </c:strRef>
          </c:tx>
          <c:spPr>
            <a:solidFill>
              <a:srgbClr val="01665E"/>
            </a:solidFill>
            <a:ln>
              <a:noFill/>
            </a:ln>
            <a:effectLst/>
          </c:spPr>
          <c:invertIfNegative val="0"/>
          <c:cat>
            <c:strRef>
              <c:f>Sheet1!$H$24:$L$24</c:f>
              <c:strCache>
                <c:ptCount val="5"/>
                <c:pt idx="0">
                  <c:v>Exon</c:v>
                </c:pt>
                <c:pt idx="1">
                  <c:v>Intron</c:v>
                </c:pt>
                <c:pt idx="2">
                  <c:v>Downstream</c:v>
                </c:pt>
                <c:pt idx="3">
                  <c:v>Upstream</c:v>
                </c:pt>
                <c:pt idx="4">
                  <c:v>Intergenic</c:v>
                </c:pt>
              </c:strCache>
            </c:strRef>
          </c:cat>
          <c:val>
            <c:numRef>
              <c:f>Sheet1!$H$25:$L$25</c:f>
              <c:numCache>
                <c:formatCode>0.00%</c:formatCode>
                <c:ptCount val="5"/>
                <c:pt idx="0">
                  <c:v>0</c:v>
                </c:pt>
                <c:pt idx="1">
                  <c:v>0.40475341830525535</c:v>
                </c:pt>
                <c:pt idx="2">
                  <c:v>0.18258474169749997</c:v>
                </c:pt>
                <c:pt idx="3">
                  <c:v>0.12463281848307482</c:v>
                </c:pt>
                <c:pt idx="4">
                  <c:v>5.8603892169396987E-2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C-42D5-B6AB-3BCD99789DF0}"/>
            </c:ext>
          </c:extLst>
        </c:ser>
        <c:ser>
          <c:idx val="3"/>
          <c:order val="1"/>
          <c:tx>
            <c:strRef>
              <c:f>Sheet1!$G$26</c:f>
              <c:strCache>
                <c:ptCount val="1"/>
                <c:pt idx="0">
                  <c:v>Silent (10.65%)</c:v>
                </c:pt>
              </c:strCache>
            </c:strRef>
          </c:tx>
          <c:spPr>
            <a:solidFill>
              <a:srgbClr val="5AB4AC"/>
            </a:solidFill>
            <a:ln>
              <a:noFill/>
            </a:ln>
            <a:effectLst/>
          </c:spPr>
          <c:invertIfNegative val="0"/>
          <c:cat>
            <c:strRef>
              <c:f>Sheet1!$H$24:$L$24</c:f>
              <c:strCache>
                <c:ptCount val="5"/>
                <c:pt idx="0">
                  <c:v>Exon</c:v>
                </c:pt>
                <c:pt idx="1">
                  <c:v>Intron</c:v>
                </c:pt>
                <c:pt idx="2">
                  <c:v>Downstream</c:v>
                </c:pt>
                <c:pt idx="3">
                  <c:v>Upstream</c:v>
                </c:pt>
                <c:pt idx="4">
                  <c:v>Intergenic</c:v>
                </c:pt>
              </c:strCache>
            </c:strRef>
          </c:cat>
          <c:val>
            <c:numRef>
              <c:f>Sheet1!$H$26:$L$26</c:f>
              <c:numCache>
                <c:formatCode>0.00%</c:formatCode>
                <c:ptCount val="5"/>
                <c:pt idx="0">
                  <c:v>0.10634143367778501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DC-42D5-B6AB-3BCD99789DF0}"/>
            </c:ext>
          </c:extLst>
        </c:ser>
        <c:ser>
          <c:idx val="2"/>
          <c:order val="2"/>
          <c:tx>
            <c:strRef>
              <c:f>Sheet1!$G$28</c:f>
              <c:strCache>
                <c:ptCount val="1"/>
                <c:pt idx="0">
                  <c:v>Nonsense (0.16%)</c:v>
                </c:pt>
              </c:strCache>
            </c:strRef>
          </c:tx>
          <c:spPr>
            <a:solidFill>
              <a:srgbClr val="F6E8C3"/>
            </a:solidFill>
            <a:ln>
              <a:noFill/>
            </a:ln>
            <a:effectLst/>
          </c:spPr>
          <c:invertIfNegative val="0"/>
          <c:cat>
            <c:strRef>
              <c:f>Sheet1!$H$24:$L$24</c:f>
              <c:strCache>
                <c:ptCount val="5"/>
                <c:pt idx="0">
                  <c:v>Exon</c:v>
                </c:pt>
                <c:pt idx="1">
                  <c:v>Intron</c:v>
                </c:pt>
                <c:pt idx="2">
                  <c:v>Downstream</c:v>
                </c:pt>
                <c:pt idx="3">
                  <c:v>Upstream</c:v>
                </c:pt>
                <c:pt idx="4">
                  <c:v>Intergenic</c:v>
                </c:pt>
              </c:strCache>
            </c:strRef>
          </c:cat>
          <c:val>
            <c:numRef>
              <c:f>Sheet1!$H$28:$L$28</c:f>
              <c:numCache>
                <c:formatCode>0.00%</c:formatCode>
                <c:ptCount val="5"/>
                <c:pt idx="0">
                  <c:v>1.6485529491642129E-3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DC-42D5-B6AB-3BCD99789DF0}"/>
            </c:ext>
          </c:extLst>
        </c:ser>
        <c:ser>
          <c:idx val="1"/>
          <c:order val="3"/>
          <c:tx>
            <c:strRef>
              <c:f>Sheet1!$G$27</c:f>
              <c:strCache>
                <c:ptCount val="1"/>
                <c:pt idx="0">
                  <c:v>Missense (11.03%)</c:v>
                </c:pt>
              </c:strCache>
            </c:strRef>
          </c:tx>
          <c:spPr>
            <a:solidFill>
              <a:srgbClr val="D8B365"/>
            </a:solidFill>
            <a:ln>
              <a:noFill/>
            </a:ln>
            <a:effectLst/>
          </c:spPr>
          <c:invertIfNegative val="0"/>
          <c:cat>
            <c:strRef>
              <c:f>Sheet1!$H$24:$L$24</c:f>
              <c:strCache>
                <c:ptCount val="5"/>
                <c:pt idx="0">
                  <c:v>Exon</c:v>
                </c:pt>
                <c:pt idx="1">
                  <c:v>Intron</c:v>
                </c:pt>
                <c:pt idx="2">
                  <c:v>Downstream</c:v>
                </c:pt>
                <c:pt idx="3">
                  <c:v>Upstream</c:v>
                </c:pt>
                <c:pt idx="4">
                  <c:v>Intergenic</c:v>
                </c:pt>
              </c:strCache>
            </c:strRef>
          </c:cat>
          <c:val>
            <c:numRef>
              <c:f>Sheet1!$H$27:$L$27</c:f>
              <c:numCache>
                <c:formatCode>0.00%</c:formatCode>
                <c:ptCount val="5"/>
                <c:pt idx="0">
                  <c:v>0.11037664550660056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C-42D5-B6AB-3BCD99789DF0}"/>
            </c:ext>
          </c:extLst>
        </c:ser>
        <c:ser>
          <c:idx val="4"/>
          <c:order val="4"/>
          <c:tx>
            <c:strRef>
              <c:f>Sheet1!$G$29</c:f>
              <c:strCache>
                <c:ptCount val="1"/>
                <c:pt idx="0">
                  <c:v>Splice-related (2.77%)</c:v>
                </c:pt>
              </c:strCache>
            </c:strRef>
          </c:tx>
          <c:spPr>
            <a:solidFill>
              <a:srgbClr val="8C510A"/>
            </a:solidFill>
            <a:ln>
              <a:noFill/>
            </a:ln>
            <a:effectLst/>
          </c:spPr>
          <c:invertIfNegative val="0"/>
          <c:cat>
            <c:strRef>
              <c:f>Sheet1!$H$24:$L$24</c:f>
              <c:strCache>
                <c:ptCount val="5"/>
                <c:pt idx="0">
                  <c:v>Exon</c:v>
                </c:pt>
                <c:pt idx="1">
                  <c:v>Intron</c:v>
                </c:pt>
                <c:pt idx="2">
                  <c:v>Downstream</c:v>
                </c:pt>
                <c:pt idx="3">
                  <c:v>Upstream</c:v>
                </c:pt>
                <c:pt idx="4">
                  <c:v>Intergenic</c:v>
                </c:pt>
              </c:strCache>
            </c:strRef>
          </c:cat>
          <c:val>
            <c:numRef>
              <c:f>Sheet1!$H$29:$L$29</c:f>
              <c:numCache>
                <c:formatCode>0.00%</c:formatCode>
                <c:ptCount val="5"/>
                <c:pt idx="0">
                  <c:v>0</c:v>
                </c:pt>
                <c:pt idx="1">
                  <c:v>2.7782229344430479E-2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DC-42D5-B6AB-3BCD99789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5916752"/>
        <c:axId val="675913144"/>
      </c:barChart>
      <c:catAx>
        <c:axId val="67591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/>
                  <a:t>SNP distribution</a:t>
                </a:r>
              </a:p>
            </c:rich>
          </c:tx>
          <c:layout>
            <c:manualLayout>
              <c:xMode val="edge"/>
              <c:yMode val="edge"/>
              <c:x val="0.45353531316199686"/>
              <c:y val="0.90148782946300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5913144"/>
        <c:crosses val="autoZero"/>
        <c:auto val="1"/>
        <c:lblAlgn val="ctr"/>
        <c:lblOffset val="100"/>
        <c:noMultiLvlLbl val="0"/>
      </c:catAx>
      <c:valAx>
        <c:axId val="675913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Percentage</a:t>
                </a:r>
              </a:p>
            </c:rich>
          </c:tx>
          <c:layout>
            <c:manualLayout>
              <c:xMode val="edge"/>
              <c:yMode val="edge"/>
              <c:x val="1.7722175590995287E-2"/>
              <c:y val="0.35770402618823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5916752"/>
        <c:crosses val="autoZero"/>
        <c:crossBetween val="between"/>
      </c:valAx>
      <c:spPr>
        <a:noFill/>
        <a:ln>
          <a:solidFill>
            <a:schemeClr val="tx1">
              <a:lumMod val="95000"/>
              <a:lumOff val="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9342890514320232"/>
          <c:y val="0.14437760448177553"/>
          <c:w val="0.27013531937949381"/>
          <c:h val="0.27576229769839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31</xdr:row>
      <xdr:rowOff>157162</xdr:rowOff>
    </xdr:from>
    <xdr:to>
      <xdr:col>14</xdr:col>
      <xdr:colOff>485774</xdr:colOff>
      <xdr:row>51</xdr:row>
      <xdr:rowOff>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53039615-AC53-4D52-B9D2-D2720E17EF0B}"/>
            </a:ext>
          </a:extLst>
        </xdr:cNvPr>
        <xdr:cNvGrpSpPr/>
      </xdr:nvGrpSpPr>
      <xdr:grpSpPr>
        <a:xfrm>
          <a:off x="6619874" y="6062662"/>
          <a:ext cx="5629275" cy="3652838"/>
          <a:chOff x="6619874" y="6062662"/>
          <a:chExt cx="5629275" cy="3652838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35013033-97EE-4EC1-B218-4C6E57BC231E}"/>
              </a:ext>
            </a:extLst>
          </xdr:cNvPr>
          <xdr:cNvGraphicFramePr/>
        </xdr:nvGraphicFramePr>
        <xdr:xfrm>
          <a:off x="6619874" y="6062662"/>
          <a:ext cx="5629275" cy="36528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B455BE69-DFDF-44A8-B7FF-9897D9017E16}"/>
              </a:ext>
            </a:extLst>
          </xdr:cNvPr>
          <xdr:cNvSpPr txBox="1"/>
        </xdr:nvSpPr>
        <xdr:spPr>
          <a:xfrm>
            <a:off x="10487025" y="6334125"/>
            <a:ext cx="747641" cy="2398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000" b="1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SNP type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5457-09CC-4B1C-BAAD-57F3875A4ECF}">
  <dimension ref="A1:N51"/>
  <sheetViews>
    <sheetView tabSelected="1" topLeftCell="B16" workbookViewId="0">
      <selection activeCell="P38" sqref="P38"/>
    </sheetView>
  </sheetViews>
  <sheetFormatPr defaultRowHeight="15" x14ac:dyDescent="0.25"/>
  <cols>
    <col min="1" max="1" width="47.85546875" bestFit="1" customWidth="1"/>
    <col min="2" max="2" width="10" bestFit="1" customWidth="1"/>
    <col min="4" max="4" width="10.7109375" customWidth="1"/>
    <col min="7" max="7" width="13.28515625" bestFit="1" customWidth="1"/>
    <col min="8" max="8" width="10.42578125" customWidth="1"/>
    <col min="12" max="12" width="10" bestFit="1" customWidth="1"/>
    <col min="13" max="13" width="10.140625" bestFit="1" customWidth="1"/>
    <col min="15" max="15" width="10.140625" bestFit="1" customWidth="1"/>
  </cols>
  <sheetData>
    <row r="1" spans="1:13" x14ac:dyDescent="0.25">
      <c r="A1" s="1" t="s">
        <v>18</v>
      </c>
    </row>
    <row r="2" spans="1:13" x14ac:dyDescent="0.25">
      <c r="A2" s="1" t="s">
        <v>0</v>
      </c>
      <c r="B2" t="s">
        <v>1</v>
      </c>
    </row>
    <row r="3" spans="1:13" x14ac:dyDescent="0.25">
      <c r="A3" s="1" t="s">
        <v>2</v>
      </c>
      <c r="B3" t="s">
        <v>3</v>
      </c>
    </row>
    <row r="4" spans="1:13" x14ac:dyDescent="0.25">
      <c r="A4" s="1" t="s">
        <v>4</v>
      </c>
      <c r="B4" t="s">
        <v>5</v>
      </c>
    </row>
    <row r="5" spans="1:13" x14ac:dyDescent="0.25">
      <c r="A5" s="1" t="s">
        <v>6</v>
      </c>
      <c r="B5" t="s">
        <v>7</v>
      </c>
    </row>
    <row r="6" spans="1:13" x14ac:dyDescent="0.25">
      <c r="A6" s="1"/>
    </row>
    <row r="7" spans="1:13" x14ac:dyDescent="0.25">
      <c r="A7" s="1" t="s">
        <v>8</v>
      </c>
      <c r="B7" t="s">
        <v>9</v>
      </c>
    </row>
    <row r="8" spans="1:13" x14ac:dyDescent="0.25">
      <c r="A8" s="1" t="s">
        <v>10</v>
      </c>
      <c r="B8" t="s">
        <v>11</v>
      </c>
    </row>
    <row r="9" spans="1:13" x14ac:dyDescent="0.25">
      <c r="A9" s="1" t="s">
        <v>12</v>
      </c>
      <c r="B9" t="s">
        <v>13</v>
      </c>
    </row>
    <row r="10" spans="1:13" x14ac:dyDescent="0.25">
      <c r="A10" s="1" t="s">
        <v>14</v>
      </c>
      <c r="B10" t="s">
        <v>15</v>
      </c>
    </row>
    <row r="11" spans="1:13" x14ac:dyDescent="0.25">
      <c r="A11" s="1"/>
    </row>
    <row r="12" spans="1:13" x14ac:dyDescent="0.25">
      <c r="A12" s="1" t="s">
        <v>16</v>
      </c>
      <c r="B12" t="s">
        <v>17</v>
      </c>
    </row>
    <row r="14" spans="1:13" x14ac:dyDescent="0.25">
      <c r="A14" s="13" t="s">
        <v>19</v>
      </c>
      <c r="B14" s="13" t="s">
        <v>20</v>
      </c>
      <c r="C14" s="13" t="s">
        <v>21</v>
      </c>
      <c r="G14" s="23" t="s">
        <v>20</v>
      </c>
    </row>
    <row r="15" spans="1:13" x14ac:dyDescent="0.25">
      <c r="A15" s="13" t="s">
        <v>22</v>
      </c>
      <c r="B15" s="29">
        <v>2952589</v>
      </c>
      <c r="C15" s="30">
        <v>0.15075</v>
      </c>
      <c r="D15" t="s">
        <v>52</v>
      </c>
      <c r="G15" s="22"/>
      <c r="H15" s="22" t="s">
        <v>62</v>
      </c>
      <c r="I15" s="22" t="s">
        <v>8</v>
      </c>
      <c r="J15" s="22" t="s">
        <v>67</v>
      </c>
      <c r="K15" s="22" t="s">
        <v>68</v>
      </c>
      <c r="L15" s="22" t="s">
        <v>16</v>
      </c>
      <c r="M15" s="23" t="s">
        <v>64</v>
      </c>
    </row>
    <row r="16" spans="1:13" x14ac:dyDescent="0.25">
      <c r="A16" s="13" t="s">
        <v>23</v>
      </c>
      <c r="B16" s="31">
        <v>233276</v>
      </c>
      <c r="C16" s="32">
        <v>1.191E-2</v>
      </c>
      <c r="D16" t="s">
        <v>53</v>
      </c>
      <c r="G16" s="22" t="s">
        <v>66</v>
      </c>
      <c r="H16" s="24">
        <f>H21-H17-H18-H19</f>
        <v>0</v>
      </c>
      <c r="I16" s="24">
        <f>I21-I20</f>
        <v>6028754</v>
      </c>
      <c r="J16" s="24">
        <f t="shared" ref="J16:K16" si="0">J21</f>
        <v>1856391</v>
      </c>
      <c r="K16" s="24">
        <f t="shared" si="0"/>
        <v>2719578</v>
      </c>
      <c r="L16" s="24">
        <f>L21</f>
        <v>872898</v>
      </c>
      <c r="M16" s="22"/>
    </row>
    <row r="17" spans="1:14" x14ac:dyDescent="0.25">
      <c r="A17" s="13" t="s">
        <v>24</v>
      </c>
      <c r="B17" s="33">
        <v>1255483</v>
      </c>
      <c r="C17" s="34">
        <v>6.4100000000000004E-2</v>
      </c>
      <c r="D17" t="s">
        <v>53</v>
      </c>
      <c r="G17" s="22" t="s">
        <v>2</v>
      </c>
      <c r="H17" s="24">
        <f>B23+B28+B30</f>
        <v>1644047</v>
      </c>
      <c r="I17" s="22"/>
      <c r="J17" s="22"/>
      <c r="K17" s="22"/>
      <c r="L17" s="22"/>
      <c r="M17" s="22"/>
    </row>
    <row r="18" spans="1:14" x14ac:dyDescent="0.25">
      <c r="A18" s="13" t="s">
        <v>25</v>
      </c>
      <c r="B18" s="35">
        <v>2719578</v>
      </c>
      <c r="C18" s="36">
        <v>0.13885</v>
      </c>
      <c r="D18" t="s">
        <v>16</v>
      </c>
      <c r="G18" s="22" t="s">
        <v>4</v>
      </c>
      <c r="H18" s="24">
        <f>B29</f>
        <v>24555</v>
      </c>
      <c r="I18" s="22"/>
      <c r="J18" s="22"/>
      <c r="K18" s="22"/>
      <c r="L18" s="22"/>
      <c r="M18" s="22"/>
    </row>
    <row r="19" spans="1:14" x14ac:dyDescent="0.25">
      <c r="A19" s="13" t="s">
        <v>26</v>
      </c>
      <c r="B19" s="37">
        <v>251</v>
      </c>
      <c r="C19" s="6">
        <v>1.0000000000000001E-5</v>
      </c>
      <c r="G19" s="22" t="s">
        <v>60</v>
      </c>
      <c r="H19" s="24">
        <f>B31+B32</f>
        <v>1583943</v>
      </c>
      <c r="I19" s="22"/>
      <c r="J19" s="22"/>
      <c r="K19" s="22"/>
      <c r="L19" s="22"/>
      <c r="M19" s="22"/>
    </row>
    <row r="20" spans="1:14" x14ac:dyDescent="0.25">
      <c r="A20" s="13" t="s">
        <v>27</v>
      </c>
      <c r="B20" s="14">
        <v>872898</v>
      </c>
      <c r="C20" s="15">
        <v>4.4569999999999999E-2</v>
      </c>
      <c r="D20" t="s">
        <v>16</v>
      </c>
      <c r="G20" s="22" t="s">
        <v>10</v>
      </c>
      <c r="H20" s="22"/>
      <c r="I20" s="24">
        <f>B25+B26+B27</f>
        <v>413813</v>
      </c>
      <c r="J20" s="22"/>
      <c r="K20" s="22"/>
      <c r="L20" s="22"/>
      <c r="M20" s="22"/>
    </row>
    <row r="21" spans="1:14" x14ac:dyDescent="0.25">
      <c r="A21" s="13" t="s">
        <v>28</v>
      </c>
      <c r="B21" s="37">
        <v>593</v>
      </c>
      <c r="C21" s="6">
        <v>3.0000000000000001E-5</v>
      </c>
      <c r="G21" s="22" t="s">
        <v>63</v>
      </c>
      <c r="H21" s="24">
        <f>B23+B28+B29+B30+B31+B32</f>
        <v>3252545</v>
      </c>
      <c r="I21" s="24">
        <f>B22+B25+B26+B27</f>
        <v>6442567</v>
      </c>
      <c r="J21" s="24">
        <f>B33</f>
        <v>1856391</v>
      </c>
      <c r="K21" s="24">
        <f>B36</f>
        <v>2719578</v>
      </c>
      <c r="L21" s="24">
        <f>B20</f>
        <v>872898</v>
      </c>
      <c r="M21" s="24">
        <f>SUM(H21:L21)</f>
        <v>15143979</v>
      </c>
    </row>
    <row r="22" spans="1:14" x14ac:dyDescent="0.25">
      <c r="A22" s="13" t="s">
        <v>29</v>
      </c>
      <c r="B22" s="7">
        <v>6028754</v>
      </c>
      <c r="C22" s="8">
        <v>0.30780999999999997</v>
      </c>
      <c r="D22" t="s">
        <v>8</v>
      </c>
    </row>
    <row r="23" spans="1:14" x14ac:dyDescent="0.25">
      <c r="A23" s="13" t="s">
        <v>30</v>
      </c>
      <c r="B23" s="38">
        <v>1638721</v>
      </c>
      <c r="C23" s="39">
        <v>8.3669999999999994E-2</v>
      </c>
      <c r="D23" t="s">
        <v>57</v>
      </c>
      <c r="E23" t="s">
        <v>58</v>
      </c>
      <c r="G23" s="26" t="s">
        <v>65</v>
      </c>
    </row>
    <row r="24" spans="1:14" x14ac:dyDescent="0.25">
      <c r="A24" s="13" t="s">
        <v>31</v>
      </c>
      <c r="B24" s="9">
        <v>5</v>
      </c>
      <c r="C24" s="40">
        <v>0</v>
      </c>
      <c r="G24" s="25"/>
      <c r="H24" s="26" t="s">
        <v>57</v>
      </c>
      <c r="I24" s="26" t="s">
        <v>8</v>
      </c>
      <c r="J24" s="26" t="s">
        <v>68</v>
      </c>
      <c r="K24" s="26" t="s">
        <v>67</v>
      </c>
      <c r="L24" s="26" t="s">
        <v>16</v>
      </c>
      <c r="M24" s="26"/>
    </row>
    <row r="25" spans="1:14" x14ac:dyDescent="0.25">
      <c r="A25" s="13" t="s">
        <v>32</v>
      </c>
      <c r="B25" s="10">
        <v>11418</v>
      </c>
      <c r="C25" s="6">
        <v>5.8E-4</v>
      </c>
      <c r="D25" t="s">
        <v>8</v>
      </c>
      <c r="E25" t="s">
        <v>61</v>
      </c>
      <c r="G25" s="25" t="s">
        <v>73</v>
      </c>
      <c r="H25" s="27">
        <f>H16/14894881</f>
        <v>0</v>
      </c>
      <c r="I25" s="27">
        <f t="shared" ref="I25:L25" si="1">I16/14894881</f>
        <v>0.40475341830525535</v>
      </c>
      <c r="J25" s="27">
        <f t="shared" ref="J25" si="2">K16/14894881</f>
        <v>0.18258474169749997</v>
      </c>
      <c r="K25" s="27">
        <f t="shared" ref="K25" si="3">J16/14894881</f>
        <v>0.12463281848307482</v>
      </c>
      <c r="L25" s="27">
        <f t="shared" si="1"/>
        <v>5.8603892169396987E-2</v>
      </c>
      <c r="M25" s="25"/>
      <c r="N25" s="5"/>
    </row>
    <row r="26" spans="1:14" x14ac:dyDescent="0.25">
      <c r="A26" s="13" t="s">
        <v>33</v>
      </c>
      <c r="B26" s="10">
        <v>11068</v>
      </c>
      <c r="C26" s="6">
        <v>5.6999999999999998E-4</v>
      </c>
      <c r="D26" t="s">
        <v>8</v>
      </c>
      <c r="E26" t="s">
        <v>61</v>
      </c>
      <c r="G26" s="25" t="s">
        <v>72</v>
      </c>
      <c r="H26" s="27">
        <f>H19/14894881</f>
        <v>0.10634143367778501</v>
      </c>
      <c r="I26" s="27">
        <f>I19/14894881</f>
        <v>0</v>
      </c>
      <c r="J26" s="27">
        <f>K19/14894881</f>
        <v>0</v>
      </c>
      <c r="K26" s="27">
        <f>J19/14894881</f>
        <v>0</v>
      </c>
      <c r="L26" s="27">
        <f>L19/14894881</f>
        <v>0</v>
      </c>
      <c r="M26" s="25"/>
    </row>
    <row r="27" spans="1:14" x14ac:dyDescent="0.25">
      <c r="A27" s="13" t="s">
        <v>34</v>
      </c>
      <c r="B27" s="11">
        <v>391327</v>
      </c>
      <c r="C27" s="12">
        <v>1.9980000000000001E-2</v>
      </c>
      <c r="D27" t="s">
        <v>8</v>
      </c>
      <c r="E27" t="s">
        <v>61</v>
      </c>
      <c r="G27" s="25" t="s">
        <v>70</v>
      </c>
      <c r="H27" s="27">
        <f>H17/14894881</f>
        <v>0.11037664550660056</v>
      </c>
      <c r="I27" s="27">
        <f>I17/14894881</f>
        <v>0</v>
      </c>
      <c r="J27" s="27">
        <f>K17/14894881</f>
        <v>0</v>
      </c>
      <c r="K27" s="27">
        <f>J17/14894881</f>
        <v>0</v>
      </c>
      <c r="L27" s="27">
        <f>L17/14894881</f>
        <v>0</v>
      </c>
      <c r="M27" s="25"/>
    </row>
    <row r="28" spans="1:14" x14ac:dyDescent="0.25">
      <c r="A28" s="13" t="s">
        <v>35</v>
      </c>
      <c r="B28" s="10">
        <v>2215</v>
      </c>
      <c r="C28" s="6">
        <v>1.1E-4</v>
      </c>
      <c r="D28" t="s">
        <v>57</v>
      </c>
      <c r="E28" t="s">
        <v>58</v>
      </c>
      <c r="G28" s="25" t="s">
        <v>71</v>
      </c>
      <c r="H28" s="27">
        <f>H18/14894881</f>
        <v>1.6485529491642129E-3</v>
      </c>
      <c r="I28" s="27">
        <f>I18/14894881</f>
        <v>0</v>
      </c>
      <c r="J28" s="27">
        <f>K18/14894881</f>
        <v>0</v>
      </c>
      <c r="K28" s="27">
        <f>J18/14894881</f>
        <v>0</v>
      </c>
      <c r="L28" s="27">
        <f>L18/14894881</f>
        <v>0</v>
      </c>
      <c r="M28" s="25"/>
    </row>
    <row r="29" spans="1:14" x14ac:dyDescent="0.25">
      <c r="A29" s="13" t="s">
        <v>36</v>
      </c>
      <c r="B29" s="41">
        <v>24555</v>
      </c>
      <c r="C29" s="42">
        <v>1.25E-3</v>
      </c>
      <c r="D29" t="s">
        <v>57</v>
      </c>
      <c r="E29" t="s">
        <v>59</v>
      </c>
      <c r="G29" s="25" t="s">
        <v>69</v>
      </c>
      <c r="H29" s="27">
        <f>H20/14894881</f>
        <v>0</v>
      </c>
      <c r="I29" s="27">
        <f>I20/14894881</f>
        <v>2.7782229344430479E-2</v>
      </c>
      <c r="J29" s="27">
        <f>K20/14894881</f>
        <v>0</v>
      </c>
      <c r="K29" s="27">
        <f>J20/14894881</f>
        <v>0</v>
      </c>
      <c r="L29" s="27">
        <f>L20/14894881</f>
        <v>0</v>
      </c>
      <c r="M29" s="25"/>
    </row>
    <row r="30" spans="1:14" x14ac:dyDescent="0.25">
      <c r="A30" s="13" t="s">
        <v>37</v>
      </c>
      <c r="B30" s="10">
        <v>3111</v>
      </c>
      <c r="C30" s="6">
        <v>1.6000000000000001E-4</v>
      </c>
      <c r="D30" t="s">
        <v>57</v>
      </c>
      <c r="E30" t="s">
        <v>58</v>
      </c>
      <c r="G30" s="25" t="s">
        <v>63</v>
      </c>
      <c r="H30" s="27">
        <f>H21/14894881</f>
        <v>0.21836663213354979</v>
      </c>
      <c r="I30" s="27">
        <f>I21/14894881</f>
        <v>0.43253564764968583</v>
      </c>
      <c r="J30" s="27">
        <f>K21/14894881</f>
        <v>0.18258474169749997</v>
      </c>
      <c r="K30" s="27">
        <f>J21/14894881</f>
        <v>0.12463281848307482</v>
      </c>
      <c r="L30" s="27">
        <f>L21/14894881</f>
        <v>5.8603892169396987E-2</v>
      </c>
      <c r="M30" s="28"/>
    </row>
    <row r="31" spans="1:14" x14ac:dyDescent="0.25">
      <c r="A31" s="13" t="s">
        <v>38</v>
      </c>
      <c r="B31" s="10">
        <v>2437</v>
      </c>
      <c r="C31" s="6">
        <v>1.2E-4</v>
      </c>
      <c r="D31" t="s">
        <v>57</v>
      </c>
      <c r="E31" t="s">
        <v>60</v>
      </c>
    </row>
    <row r="32" spans="1:14" x14ac:dyDescent="0.25">
      <c r="A32" s="13" t="s">
        <v>39</v>
      </c>
      <c r="B32" s="17">
        <v>1581506</v>
      </c>
      <c r="C32" s="18">
        <v>8.0750000000000002E-2</v>
      </c>
      <c r="D32" t="s">
        <v>57</v>
      </c>
      <c r="E32" t="s">
        <v>60</v>
      </c>
    </row>
    <row r="33" spans="1:5" x14ac:dyDescent="0.25">
      <c r="A33" s="13" t="s">
        <v>40</v>
      </c>
      <c r="B33" s="43">
        <v>1856391</v>
      </c>
      <c r="C33" s="44">
        <v>9.4780000000000003E-2</v>
      </c>
      <c r="D33" t="s">
        <v>16</v>
      </c>
    </row>
    <row r="35" spans="1:5" x14ac:dyDescent="0.25">
      <c r="A35" s="2" t="s">
        <v>19</v>
      </c>
      <c r="B35" s="2" t="s">
        <v>20</v>
      </c>
      <c r="C35" s="2" t="s">
        <v>21</v>
      </c>
    </row>
    <row r="36" spans="1:5" x14ac:dyDescent="0.25">
      <c r="A36" s="3" t="s">
        <v>41</v>
      </c>
      <c r="B36" s="45">
        <v>2719578</v>
      </c>
      <c r="C36" s="46">
        <v>0.14155000000000001</v>
      </c>
    </row>
    <row r="37" spans="1:5" x14ac:dyDescent="0.25">
      <c r="A37" s="3" t="s">
        <v>42</v>
      </c>
      <c r="B37" s="47">
        <v>3224513</v>
      </c>
      <c r="C37" s="48">
        <v>0.16783999999999999</v>
      </c>
    </row>
    <row r="38" spans="1:5" x14ac:dyDescent="0.25">
      <c r="A38" s="3" t="s">
        <v>43</v>
      </c>
      <c r="B38" s="49">
        <v>872898</v>
      </c>
      <c r="C38" s="50">
        <v>4.5429999999999998E-2</v>
      </c>
    </row>
    <row r="39" spans="1:5" x14ac:dyDescent="0.25">
      <c r="A39" s="3" t="s">
        <v>44</v>
      </c>
      <c r="B39" s="7">
        <v>5710902</v>
      </c>
      <c r="C39" s="8">
        <v>0.29725000000000001</v>
      </c>
    </row>
    <row r="40" spans="1:5" x14ac:dyDescent="0.25">
      <c r="A40" s="3" t="s">
        <v>45</v>
      </c>
      <c r="B40" s="10">
        <v>11418</v>
      </c>
      <c r="C40" s="6">
        <v>5.9000000000000003E-4</v>
      </c>
    </row>
    <row r="41" spans="1:5" x14ac:dyDescent="0.25">
      <c r="A41" s="3" t="s">
        <v>46</v>
      </c>
      <c r="B41" s="10">
        <v>11068</v>
      </c>
      <c r="C41" s="6">
        <v>5.8E-4</v>
      </c>
    </row>
    <row r="42" spans="1:5" x14ac:dyDescent="0.25">
      <c r="A42" s="3" t="s">
        <v>47</v>
      </c>
      <c r="B42" s="11">
        <v>363678</v>
      </c>
      <c r="C42" s="12">
        <v>1.8929999999999999E-2</v>
      </c>
    </row>
    <row r="43" spans="1:5" x14ac:dyDescent="0.25">
      <c r="A43" s="3" t="s">
        <v>48</v>
      </c>
      <c r="B43" s="9">
        <v>593</v>
      </c>
      <c r="C43" s="16">
        <v>3.0000000000000001E-5</v>
      </c>
    </row>
    <row r="44" spans="1:5" x14ac:dyDescent="0.25">
      <c r="A44" s="3" t="s">
        <v>49</v>
      </c>
      <c r="B44" s="51">
        <v>1856391</v>
      </c>
      <c r="C44" s="52">
        <v>9.6619999999999998E-2</v>
      </c>
      <c r="E44" s="4">
        <f>B44+B36+B38</f>
        <v>5448867</v>
      </c>
    </row>
    <row r="45" spans="1:5" x14ac:dyDescent="0.25">
      <c r="A45" s="3" t="s">
        <v>50</v>
      </c>
      <c r="B45" s="53">
        <v>2952589</v>
      </c>
      <c r="C45" s="54">
        <v>0.15368000000000001</v>
      </c>
    </row>
    <row r="46" spans="1:5" x14ac:dyDescent="0.25">
      <c r="A46" s="3" t="s">
        <v>51</v>
      </c>
      <c r="B46" s="17">
        <v>1488759</v>
      </c>
      <c r="C46" s="18">
        <v>7.7490000000000003E-2</v>
      </c>
    </row>
    <row r="47" spans="1:5" x14ac:dyDescent="0.25">
      <c r="C47" s="5"/>
    </row>
    <row r="48" spans="1:5" x14ac:dyDescent="0.25">
      <c r="A48" s="2" t="s">
        <v>19</v>
      </c>
      <c r="B48" s="2" t="s">
        <v>20</v>
      </c>
      <c r="C48" s="2" t="s">
        <v>21</v>
      </c>
    </row>
    <row r="49" spans="1:3" x14ac:dyDescent="0.25">
      <c r="A49" s="3" t="s">
        <v>54</v>
      </c>
      <c r="B49" s="7">
        <v>1644285</v>
      </c>
      <c r="C49" s="8">
        <v>0.50549999999999995</v>
      </c>
    </row>
    <row r="50" spans="1:3" x14ac:dyDescent="0.25">
      <c r="A50" s="3" t="s">
        <v>55</v>
      </c>
      <c r="B50" s="19">
        <v>24555</v>
      </c>
      <c r="C50" s="16">
        <v>7.5500000000000003E-3</v>
      </c>
    </row>
    <row r="51" spans="1:3" x14ac:dyDescent="0.25">
      <c r="A51" s="3" t="s">
        <v>56</v>
      </c>
      <c r="B51" s="20">
        <v>1583956</v>
      </c>
      <c r="C51" s="21">
        <v>0.48694999999999999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0093-59FA-439D-AA66-65B6FCD2F44D}">
  <dimension ref="A9:D11"/>
  <sheetViews>
    <sheetView topLeftCell="A7" workbookViewId="0">
      <selection activeCell="D11" sqref="C9:D11"/>
    </sheetView>
  </sheetViews>
  <sheetFormatPr defaultRowHeight="15" x14ac:dyDescent="0.25"/>
  <sheetData>
    <row r="9" spans="1:4" ht="30" x14ac:dyDescent="0.25">
      <c r="A9" s="3" t="s">
        <v>54</v>
      </c>
      <c r="B9" s="2"/>
      <c r="C9" s="7">
        <v>1644285</v>
      </c>
      <c r="D9" s="8">
        <v>0.50549999999999995</v>
      </c>
    </row>
    <row r="10" spans="1:4" ht="30" x14ac:dyDescent="0.25">
      <c r="A10" s="3" t="s">
        <v>55</v>
      </c>
      <c r="B10" s="2"/>
      <c r="C10" s="19">
        <v>24555</v>
      </c>
      <c r="D10" s="16">
        <v>7.5500000000000003E-3</v>
      </c>
    </row>
    <row r="11" spans="1:4" x14ac:dyDescent="0.25">
      <c r="A11" s="3" t="s">
        <v>56</v>
      </c>
      <c r="B11" s="2"/>
      <c r="C11" s="20">
        <v>1583956</v>
      </c>
      <c r="D11" s="21">
        <v>0.48694999999999999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Sheet1!effects</vt:lpstr>
      <vt:lpstr>Sheet1!effectsFuncClass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Yun-Yu Chen</dc:creator>
  <cp:lastModifiedBy>Yun-Yu Chen</cp:lastModifiedBy>
  <dcterms:created xsi:type="dcterms:W3CDTF">2019-11-28T10:55:44Z</dcterms:created>
  <dcterms:modified xsi:type="dcterms:W3CDTF">2020-02-03T09:41:09Z</dcterms:modified>
</cp:coreProperties>
</file>