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rgarcia46_gatech_edu/Documents/Documents/ASE6002/TA2/"/>
    </mc:Choice>
  </mc:AlternateContent>
  <xr:revisionPtr revIDLastSave="72" documentId="8_{2AB1BE43-61F4-4C7B-8CB2-E9B8FC65C95C}" xr6:coauthVersionLast="47" xr6:coauthVersionMax="47" xr10:uidLastSave="{5C49E951-C456-4053-A007-2051053F441E}"/>
  <bookViews>
    <workbookView xWindow="25080" yWindow="-120" windowWidth="25440" windowHeight="15390" xr2:uid="{CB1A8A0D-9D97-4379-8165-4BCA07248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C14" i="1"/>
  <c r="C11" i="1"/>
  <c r="C22" i="1"/>
  <c r="C21" i="1"/>
  <c r="C19" i="1"/>
  <c r="C10" i="1"/>
  <c r="C6" i="1"/>
  <c r="L8" i="1"/>
  <c r="L5" i="1"/>
  <c r="L6" i="1"/>
  <c r="L7" i="1"/>
  <c r="L4" i="1"/>
  <c r="C16" i="1" l="1"/>
  <c r="C17" i="1" s="1"/>
  <c r="C15" i="1"/>
  <c r="C26" i="1" l="1"/>
</calcChain>
</file>

<file path=xl/sharedStrings.xml><?xml version="1.0" encoding="utf-8"?>
<sst xmlns="http://schemas.openxmlformats.org/spreadsheetml/2006/main" count="59" uniqueCount="52">
  <si>
    <t xml:space="preserve">Cost estimation for heating element </t>
  </si>
  <si>
    <t>Heating elment components</t>
  </si>
  <si>
    <t>Heating Plate (coil sink)</t>
  </si>
  <si>
    <t>material</t>
  </si>
  <si>
    <t>cost/kg</t>
  </si>
  <si>
    <t>aluminum</t>
  </si>
  <si>
    <t xml:space="preserve">Coil </t>
  </si>
  <si>
    <t xml:space="preserve">Contacts </t>
  </si>
  <si>
    <t xml:space="preserve">wire </t>
  </si>
  <si>
    <t>controller step-down</t>
  </si>
  <si>
    <t>https://www.digikey.com/en/products/detail/monolithic-power-systems-inc/MPQ4325GRE-AEC1-P/25803238</t>
  </si>
  <si>
    <t>awg</t>
  </si>
  <si>
    <t>current (A)</t>
  </si>
  <si>
    <t>current by awg (&lt;3ft)</t>
  </si>
  <si>
    <t>voltage</t>
  </si>
  <si>
    <t>power</t>
  </si>
  <si>
    <t>notes/links</t>
  </si>
  <si>
    <t>average of current by awg</t>
  </si>
  <si>
    <t>https://www.digikey.com/en/products/detail/molex/1718250100/4839811 https://www.digikey.com/en/products/detail/molex/0433750001/592656</t>
  </si>
  <si>
    <t>example automotive 3-30V input suitable for batteries</t>
  </si>
  <si>
    <t>contact price</t>
  </si>
  <si>
    <t>made-in-china .com average of selection</t>
  </si>
  <si>
    <t>alum 6061-T8</t>
  </si>
  <si>
    <t xml:space="preserve">copper per kg </t>
  </si>
  <si>
    <t>copper</t>
  </si>
  <si>
    <t>itemized</t>
  </si>
  <si>
    <t>Coil length</t>
  </si>
  <si>
    <t>2 * pi * (nalgene d)/2</t>
  </si>
  <si>
    <t>Density (g/cm3) - 8.4</t>
  </si>
  <si>
    <t>nichrome resistance wire 8mm</t>
  </si>
  <si>
    <t>coil volume</t>
  </si>
  <si>
    <t>mm</t>
  </si>
  <si>
    <t>coil weight</t>
  </si>
  <si>
    <t>kg</t>
  </si>
  <si>
    <t>coil cost</t>
  </si>
  <si>
    <t>$</t>
  </si>
  <si>
    <t>cost contacts</t>
  </si>
  <si>
    <t xml:space="preserve">wire weight </t>
  </si>
  <si>
    <t>wire cost</t>
  </si>
  <si>
    <t>controler cost</t>
  </si>
  <si>
    <t>Total of heating element</t>
  </si>
  <si>
    <t>heating plate diameters</t>
  </si>
  <si>
    <t>resistivity</t>
  </si>
  <si>
    <t>ohm/m</t>
  </si>
  <si>
    <t xml:space="preserve">coil length </t>
  </si>
  <si>
    <t>power output</t>
  </si>
  <si>
    <t>W</t>
  </si>
  <si>
    <t>m</t>
  </si>
  <si>
    <t>cross section</t>
  </si>
  <si>
    <t>m^2</t>
  </si>
  <si>
    <t>m^3</t>
  </si>
  <si>
    <t xml:space="preserve">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</si>
</sst>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monolithic-power-systems-inc/MPQ4325GRE-AEC1-P/25803238" TargetMode="External"/><Relationship Id="rId1" Type="http://schemas.openxmlformats.org/officeDocument/2006/relationships/hyperlink" Target="https://www.digikey.com/en/products/detail/molex/1718250100/4839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961C-9B26-4F8E-9E1E-C6F56EBB70C1}">
  <dimension ref="A1:L26"/>
  <sheetViews>
    <sheetView tabSelected="1" workbookViewId="0">
      <selection activeCell="E12" sqref="E12"/>
    </sheetView>
  </sheetViews>
  <sheetFormatPr defaultRowHeight="15" x14ac:dyDescent="0.25"/>
  <cols>
    <col min="1" max="1" width="25.28515625" customWidth="1"/>
    <col min="2" max="2" width="21.140625" customWidth="1"/>
    <col min="3" max="3" width="17.140625" customWidth="1"/>
    <col min="4" max="4" width="21.5703125" customWidth="1"/>
    <col min="5" max="5" width="49.85546875" customWidth="1"/>
    <col min="6" max="6" width="41" customWidth="1"/>
    <col min="8" max="8" width="11.28515625" customWidth="1"/>
  </cols>
  <sheetData>
    <row r="1" spans="1:12" x14ac:dyDescent="0.25">
      <c r="A1" s="2" t="s">
        <v>0</v>
      </c>
      <c r="B1" s="2"/>
    </row>
    <row r="2" spans="1:12" x14ac:dyDescent="0.25">
      <c r="A2" s="3" t="s">
        <v>1</v>
      </c>
      <c r="B2" s="3"/>
      <c r="F2" s="1"/>
      <c r="I2" t="s">
        <v>13</v>
      </c>
    </row>
    <row r="3" spans="1:12" ht="30" x14ac:dyDescent="0.25">
      <c r="B3" s="3" t="s">
        <v>3</v>
      </c>
      <c r="C3" s="3" t="s">
        <v>4</v>
      </c>
      <c r="D3" t="s">
        <v>16</v>
      </c>
      <c r="E3" s="1"/>
      <c r="H3" s="1" t="s">
        <v>20</v>
      </c>
      <c r="I3" t="s">
        <v>11</v>
      </c>
      <c r="J3" t="s">
        <v>12</v>
      </c>
      <c r="K3" t="s">
        <v>14</v>
      </c>
      <c r="L3" t="s">
        <v>15</v>
      </c>
    </row>
    <row r="4" spans="1:12" x14ac:dyDescent="0.25">
      <c r="A4" t="s">
        <v>2</v>
      </c>
      <c r="B4" t="s">
        <v>5</v>
      </c>
      <c r="C4">
        <v>4.5</v>
      </c>
      <c r="D4" t="s">
        <v>22</v>
      </c>
      <c r="E4" s="1"/>
      <c r="H4">
        <v>0.11</v>
      </c>
      <c r="I4">
        <v>16</v>
      </c>
      <c r="J4">
        <v>10</v>
      </c>
      <c r="K4">
        <v>25</v>
      </c>
      <c r="L4">
        <f>K4*J4</f>
        <v>250</v>
      </c>
    </row>
    <row r="5" spans="1:12" ht="30" x14ac:dyDescent="0.25">
      <c r="A5" t="s">
        <v>6</v>
      </c>
      <c r="B5" s="1" t="s">
        <v>29</v>
      </c>
      <c r="C5">
        <v>30</v>
      </c>
      <c r="D5" s="1" t="s">
        <v>21</v>
      </c>
      <c r="E5" s="1" t="s">
        <v>28</v>
      </c>
      <c r="H5">
        <v>0.11</v>
      </c>
      <c r="I5">
        <v>14</v>
      </c>
      <c r="J5">
        <v>15</v>
      </c>
      <c r="K5">
        <v>25</v>
      </c>
      <c r="L5">
        <f t="shared" ref="L5:L8" si="0">K5*J5</f>
        <v>375</v>
      </c>
    </row>
    <row r="6" spans="1:12" ht="60" x14ac:dyDescent="0.25">
      <c r="A6" t="s">
        <v>7</v>
      </c>
      <c r="B6" t="s">
        <v>25</v>
      </c>
      <c r="C6">
        <f>AVERAGE(H4:H8)</f>
        <v>0.33799999999999997</v>
      </c>
      <c r="D6" s="1" t="s">
        <v>17</v>
      </c>
      <c r="E6" s="4" t="s">
        <v>18</v>
      </c>
      <c r="H6">
        <v>0.11</v>
      </c>
      <c r="I6">
        <v>14</v>
      </c>
      <c r="J6">
        <v>20</v>
      </c>
      <c r="K6">
        <v>25</v>
      </c>
      <c r="L6">
        <f t="shared" si="0"/>
        <v>500</v>
      </c>
    </row>
    <row r="7" spans="1:12" x14ac:dyDescent="0.25">
      <c r="A7" t="s">
        <v>8</v>
      </c>
      <c r="B7" t="s">
        <v>24</v>
      </c>
      <c r="C7">
        <v>11.21</v>
      </c>
      <c r="D7" t="s">
        <v>23</v>
      </c>
      <c r="E7" s="1"/>
      <c r="H7">
        <v>0.68</v>
      </c>
      <c r="I7">
        <v>12</v>
      </c>
      <c r="J7">
        <v>25</v>
      </c>
      <c r="K7">
        <v>25</v>
      </c>
      <c r="L7">
        <f t="shared" si="0"/>
        <v>625</v>
      </c>
    </row>
    <row r="8" spans="1:12" ht="45" x14ac:dyDescent="0.25">
      <c r="A8" t="s">
        <v>9</v>
      </c>
      <c r="B8" t="s">
        <v>25</v>
      </c>
      <c r="C8">
        <v>4.3</v>
      </c>
      <c r="D8" s="1" t="s">
        <v>19</v>
      </c>
      <c r="E8" s="4" t="s">
        <v>10</v>
      </c>
      <c r="H8">
        <v>0.68</v>
      </c>
      <c r="I8">
        <v>10</v>
      </c>
      <c r="J8">
        <v>30</v>
      </c>
      <c r="K8">
        <v>25</v>
      </c>
      <c r="L8">
        <f t="shared" si="0"/>
        <v>750</v>
      </c>
    </row>
    <row r="9" spans="1:12" x14ac:dyDescent="0.25">
      <c r="A9" s="3"/>
      <c r="B9" s="3"/>
      <c r="C9" s="3"/>
      <c r="D9" s="3"/>
      <c r="E9" s="3"/>
      <c r="F9" s="1"/>
    </row>
    <row r="10" spans="1:12" x14ac:dyDescent="0.25">
      <c r="A10" t="s">
        <v>26</v>
      </c>
      <c r="B10" t="s">
        <v>31</v>
      </c>
      <c r="C10">
        <f>2*3.14159*(89/2)</f>
        <v>279.60150999999996</v>
      </c>
      <c r="D10" s="1" t="s">
        <v>27</v>
      </c>
    </row>
    <row r="11" spans="1:12" x14ac:dyDescent="0.25">
      <c r="A11" t="s">
        <v>44</v>
      </c>
      <c r="B11" t="s">
        <v>47</v>
      </c>
      <c r="C11">
        <f>C10/1000</f>
        <v>0.27960150999999994</v>
      </c>
      <c r="E11" t="s">
        <v>51</v>
      </c>
    </row>
    <row r="12" spans="1:12" x14ac:dyDescent="0.25">
      <c r="A12" t="s">
        <v>45</v>
      </c>
      <c r="B12" t="s">
        <v>46</v>
      </c>
      <c r="C12">
        <v>5784</v>
      </c>
      <c r="E12">
        <f>(1.04*(0.2796/(3.14159*(0.004^2))))</f>
        <v>5784.9687578582834</v>
      </c>
    </row>
    <row r="13" spans="1:12" x14ac:dyDescent="0.25">
      <c r="A13" t="s">
        <v>42</v>
      </c>
      <c r="B13" t="s">
        <v>43</v>
      </c>
      <c r="C13">
        <v>1.04</v>
      </c>
      <c r="E13">
        <f>(3.14159*(0.004^2))</f>
        <v>5.0265439999999998E-5</v>
      </c>
    </row>
    <row r="14" spans="1:12" x14ac:dyDescent="0.25">
      <c r="A14" t="s">
        <v>48</v>
      </c>
      <c r="B14" t="s">
        <v>49</v>
      </c>
      <c r="C14">
        <f>(C11*C13)/C12</f>
        <v>5.0274130428769015E-5</v>
      </c>
    </row>
    <row r="15" spans="1:12" x14ac:dyDescent="0.25">
      <c r="A15" t="s">
        <v>30</v>
      </c>
      <c r="B15" t="s">
        <v>50</v>
      </c>
      <c r="C15">
        <f>C14*C11</f>
        <v>1.405672278182076E-5</v>
      </c>
    </row>
    <row r="16" spans="1:12" x14ac:dyDescent="0.25">
      <c r="A16" t="s">
        <v>32</v>
      </c>
      <c r="B16" t="s">
        <v>33</v>
      </c>
      <c r="C16">
        <f>C15*8400</f>
        <v>0.11807647136729439</v>
      </c>
    </row>
    <row r="17" spans="1:3" x14ac:dyDescent="0.25">
      <c r="A17" t="s">
        <v>34</v>
      </c>
      <c r="B17" t="s">
        <v>35</v>
      </c>
      <c r="C17">
        <f>C16*C5</f>
        <v>3.5422941410188318</v>
      </c>
    </row>
    <row r="19" spans="1:3" x14ac:dyDescent="0.25">
      <c r="A19" t="s">
        <v>36</v>
      </c>
      <c r="B19" t="s">
        <v>35</v>
      </c>
      <c r="C19">
        <f>4*C6</f>
        <v>1.3519999999999999</v>
      </c>
    </row>
    <row r="20" spans="1:3" x14ac:dyDescent="0.25">
      <c r="A20" t="s">
        <v>37</v>
      </c>
      <c r="B20" t="s">
        <v>33</v>
      </c>
      <c r="C20">
        <v>0.2</v>
      </c>
    </row>
    <row r="21" spans="1:3" x14ac:dyDescent="0.25">
      <c r="A21" t="s">
        <v>38</v>
      </c>
      <c r="B21" t="s">
        <v>35</v>
      </c>
      <c r="C21">
        <f>C20*C7</f>
        <v>2.2420000000000004</v>
      </c>
    </row>
    <row r="22" spans="1:3" x14ac:dyDescent="0.25">
      <c r="A22" t="s">
        <v>39</v>
      </c>
      <c r="B22" t="s">
        <v>35</v>
      </c>
      <c r="C22">
        <f>1*C8</f>
        <v>4.3</v>
      </c>
    </row>
    <row r="23" spans="1:3" x14ac:dyDescent="0.25">
      <c r="A23" t="s">
        <v>41</v>
      </c>
      <c r="B23" t="s">
        <v>35</v>
      </c>
    </row>
    <row r="26" spans="1:3" x14ac:dyDescent="0.25">
      <c r="A26" t="s">
        <v>40</v>
      </c>
      <c r="B26" t="s">
        <v>35</v>
      </c>
      <c r="C26">
        <f>SUM(C13:C19,C21:C22)</f>
        <v>12.594434943239339</v>
      </c>
    </row>
  </sheetData>
  <hyperlinks>
    <hyperlink ref="E6" r:id="rId1" display="https://www.digikey.com/en/products/detail/molex/1718250100/4839811" xr:uid="{67B2BF06-F697-4D25-A48E-1A1DAEE102CB}"/>
    <hyperlink ref="E8" r:id="rId2" xr:uid="{F4C78DAA-B65A-41C2-8A9F-9C779B2D66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Rafael J</dc:creator>
  <cp:lastModifiedBy>Garcia, Rafael J</cp:lastModifiedBy>
  <dcterms:created xsi:type="dcterms:W3CDTF">2025-10-30T01:33:02Z</dcterms:created>
  <dcterms:modified xsi:type="dcterms:W3CDTF">2025-10-30T03:38:46Z</dcterms:modified>
</cp:coreProperties>
</file>